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7"/>
  <workbookPr codeName="ThisWorkbook"/>
  <mc:AlternateContent xmlns:mc="http://schemas.openxmlformats.org/markup-compatibility/2006">
    <mc:Choice Requires="x15">
      <x15ac:absPath xmlns:x15ac="http://schemas.microsoft.com/office/spreadsheetml/2010/11/ac" url="C:\Users\U000273\Desktop\hp\"/>
    </mc:Choice>
  </mc:AlternateContent>
  <xr:revisionPtr revIDLastSave="0" documentId="13_ncr:1_{8831C922-8D8D-4E3A-8483-2B597F072F45}" xr6:coauthVersionLast="36" xr6:coauthVersionMax="36" xr10:uidLastSave="{00000000-0000-0000-0000-000000000000}"/>
  <workbookProtection workbookAlgorithmName="SHA-512" workbookHashValue="5BEhixsQzclh1+UOTzTRnyaI3daP6MKNEjG/HmIvN6O4eGMyb5c+Av+S8ERCC8cweH3JjjaXQj1/c0CCRFuG5A==" workbookSaltValue="dxuJNIlw4wwSS3/21baeww==" workbookSpinCount="100000" lockStructure="1"/>
  <bookViews>
    <workbookView xWindow="0" yWindow="0" windowWidth="27630" windowHeight="12795" tabRatio="686" firstSheet="1" activeTab="1" xr2:uid="{00000000-000D-0000-FFFF-FFFF00000000}"/>
  </bookViews>
  <sheets>
    <sheet name="自治体コード" sheetId="7" state="hidden" r:id="rId1"/>
    <sheet name="通常分様式" sheetId="19" r:id="rId2"/>
    <sheet name="基金調べ" sheetId="21" r:id="rId3"/>
    <sheet name="【チェックリスト】 " sheetId="20" r:id="rId4"/>
    <sheet name="事業名一覧 " sheetId="13" r:id="rId5"/>
    <sheet name="転記作業用" sheetId="16" state="hidden" r:id="rId6"/>
    <sheet name="―" sheetId="6" state="hidden" r:id="rId7"/>
    <sheet name="フラグ管理用" sheetId="23" state="hidden" r:id="rId8"/>
    <sheet name="計算用" sheetId="22" state="hidden" r:id="rId9"/>
  </sheets>
  <definedNames>
    <definedName name="_xlnm._FilterDatabase" localSheetId="1" hidden="1">通常分様式!$A$17:$BG$418</definedName>
    <definedName name="_xlnm.Print_Area" localSheetId="3">'【チェックリスト】 '!$A$1:$E$43</definedName>
    <definedName name="_xlnm.Print_Area" localSheetId="2">基金調べ!$A$1:$J$18</definedName>
    <definedName name="_xlnm.Print_Area" localSheetId="4">'事業名一覧 '!$A$1:$B$54</definedName>
    <definedName name="_xlnm.Print_Area" localSheetId="1">通常分様式!$A$1:$AE$418</definedName>
    <definedName name="_xlnm.Print_Area" localSheetId="6">―!$A$1:$AI$65</definedName>
    <definedName name="_xlnm.Print_Titles" localSheetId="2">基金調べ!$2:$2</definedName>
    <definedName name="_xlnm.Print_Titles" localSheetId="1">通常分様式!$14:$17</definedName>
    <definedName name="コロナ禍において原油価格・物価高騰等に直面する生活者や事業者に対する支援">―!$AD$2:$AD$3</definedName>
    <definedName name="コロナ感染症への対応として必要な事業">―!$C$2:$C$2</definedName>
    <definedName name="基金_地単_協力金等">―!$O$5</definedName>
    <definedName name="基金_地単_通常">―!$O$2:$O$3</definedName>
    <definedName name="基金_補助">―!$O$7</definedName>
    <definedName name="基金の要件">―!$Z$2:$Z$5</definedName>
    <definedName name="協力要請推進枠又は検査促進枠の地方負担分に充当_地単">―!$I$2:$I$3</definedName>
    <definedName name="協力要請推進枠又は検査促進枠の地方負担分に充当_補助">―!$I$5</definedName>
    <definedName name="経済対策との関係_原油">―!$E$20:$E$23</definedName>
    <definedName name="経済対策との関係_通常">―!$E$2:$E$18</definedName>
    <definedName name="個人を対象とした給付金等">―!$M$2:$M$3</definedName>
    <definedName name="交付金の区分_その他">―!$AF$5</definedName>
    <definedName name="交付金の区分_高騰">―!$AF$2:$AF$3</definedName>
    <definedName name="国庫補助事業の名称">'事業名一覧 '!$A$3:$A$54</definedName>
    <definedName name="事業始期_協力金等">―!$Q$31:$Q$59</definedName>
    <definedName name="事業始期_通常">―!$Q$2:$Q$13</definedName>
    <definedName name="事業始期_補助">―!$Q$15:$Q$29</definedName>
    <definedName name="事業終期_基金">―!$S$15:$S$27</definedName>
    <definedName name="事業終期_通常">―!$S$2:$S$13</definedName>
    <definedName name="種類_重点">―!$AH$4:$AH$12</definedName>
    <definedName name="種類_通常">―!$AH$2</definedName>
    <definedName name="対象外経費に臨時交付金を充当していない">―!$G$2:$G$2</definedName>
    <definedName name="特定事業者等支援">―!$K$2:$K$3</definedName>
    <definedName name="補助・単独">―!$A$2:$A$3</definedName>
    <definedName name="予算区分_地単_協力金等">―!$U$6:$U$13</definedName>
    <definedName name="予算区分_地単_通常">―!$U$2:$U$4</definedName>
    <definedName name="予算区分_補助">―!$U$15:$U$18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3" i="20" l="1"/>
  <c r="F43" i="20" s="1"/>
  <c r="AX40" i="19" l="1"/>
  <c r="AX41" i="19"/>
  <c r="AX42" i="19"/>
  <c r="AX43" i="19"/>
  <c r="AX44" i="19"/>
  <c r="AX45" i="19"/>
  <c r="AX46" i="19"/>
  <c r="AX47" i="19"/>
  <c r="AX48" i="19"/>
  <c r="AX49" i="19"/>
  <c r="AX50" i="19"/>
  <c r="AX51" i="19"/>
  <c r="AX52" i="19"/>
  <c r="AX53" i="19"/>
  <c r="AX54" i="19"/>
  <c r="AX55" i="19"/>
  <c r="AX56" i="19"/>
  <c r="AX57" i="19"/>
  <c r="AX58" i="19"/>
  <c r="AX59" i="19"/>
  <c r="AX60" i="19"/>
  <c r="AX61" i="19"/>
  <c r="AX62" i="19"/>
  <c r="AX63" i="19"/>
  <c r="AX64" i="19"/>
  <c r="AX65" i="19"/>
  <c r="AX66" i="19"/>
  <c r="AX67" i="19"/>
  <c r="AX68" i="19"/>
  <c r="AX69" i="19"/>
  <c r="AX70" i="19"/>
  <c r="AX71" i="19"/>
  <c r="AX72" i="19"/>
  <c r="AX73" i="19"/>
  <c r="AX74" i="19"/>
  <c r="AX75" i="19"/>
  <c r="AX76" i="19"/>
  <c r="AX77" i="19"/>
  <c r="AX78" i="19"/>
  <c r="AX79" i="19"/>
  <c r="AX80" i="19"/>
  <c r="AX81" i="19"/>
  <c r="AX82" i="19"/>
  <c r="AX83" i="19"/>
  <c r="AX84" i="19"/>
  <c r="AX85" i="19"/>
  <c r="AX86" i="19"/>
  <c r="AX87" i="19"/>
  <c r="AX88" i="19"/>
  <c r="AX89" i="19"/>
  <c r="AX90" i="19"/>
  <c r="AX91" i="19"/>
  <c r="AX92" i="19"/>
  <c r="AX93" i="19"/>
  <c r="AX94" i="19"/>
  <c r="AX95" i="19"/>
  <c r="AX96" i="19"/>
  <c r="AX97" i="19"/>
  <c r="AX98" i="19"/>
  <c r="AX99" i="19"/>
  <c r="AX100" i="19"/>
  <c r="AX101" i="19"/>
  <c r="AX102" i="19"/>
  <c r="AX103" i="19"/>
  <c r="AX104" i="19"/>
  <c r="AX105" i="19"/>
  <c r="AX106" i="19"/>
  <c r="AX107" i="19"/>
  <c r="AX108" i="19"/>
  <c r="AX109" i="19"/>
  <c r="AX110" i="19"/>
  <c r="AX111" i="19"/>
  <c r="AX112" i="19"/>
  <c r="AX113" i="19"/>
  <c r="AX114" i="19"/>
  <c r="AX115" i="19"/>
  <c r="AX116" i="19"/>
  <c r="AX117" i="19"/>
  <c r="AX118" i="19"/>
  <c r="AX119" i="19"/>
  <c r="AX120" i="19"/>
  <c r="AX121" i="19"/>
  <c r="AX122" i="19"/>
  <c r="AX123" i="19"/>
  <c r="AX124" i="19"/>
  <c r="AX125" i="19"/>
  <c r="AX126" i="19"/>
  <c r="AX127" i="19"/>
  <c r="AX128" i="19"/>
  <c r="AX129" i="19"/>
  <c r="AX130" i="19"/>
  <c r="AX131" i="19"/>
  <c r="AX132" i="19"/>
  <c r="AX133" i="19"/>
  <c r="AX134" i="19"/>
  <c r="AX135" i="19"/>
  <c r="AX136" i="19"/>
  <c r="AX137" i="19"/>
  <c r="AX138" i="19"/>
  <c r="AX139" i="19"/>
  <c r="AX140" i="19"/>
  <c r="AX141" i="19"/>
  <c r="AX142" i="19"/>
  <c r="AX143" i="19"/>
  <c r="AX144" i="19"/>
  <c r="AX145" i="19"/>
  <c r="AX146" i="19"/>
  <c r="AX147" i="19"/>
  <c r="AX148" i="19"/>
  <c r="AX149" i="19"/>
  <c r="AX150" i="19"/>
  <c r="AX151" i="19"/>
  <c r="AX152" i="19"/>
  <c r="AX153" i="19"/>
  <c r="AX154" i="19"/>
  <c r="AX155" i="19"/>
  <c r="AX156" i="19"/>
  <c r="AX157" i="19"/>
  <c r="AX158" i="19"/>
  <c r="AX159" i="19"/>
  <c r="AX160" i="19"/>
  <c r="AX161" i="19"/>
  <c r="AX162" i="19"/>
  <c r="AX163" i="19"/>
  <c r="AX164" i="19"/>
  <c r="AX165" i="19"/>
  <c r="AX166" i="19"/>
  <c r="AX167" i="19"/>
  <c r="AX168" i="19"/>
  <c r="AX169" i="19"/>
  <c r="AX170" i="19"/>
  <c r="AX171" i="19"/>
  <c r="AX172" i="19"/>
  <c r="AX173" i="19"/>
  <c r="AX174" i="19"/>
  <c r="AX175" i="19"/>
  <c r="AX176" i="19"/>
  <c r="AX177" i="19"/>
  <c r="AX178" i="19"/>
  <c r="AX179" i="19"/>
  <c r="AX180" i="19"/>
  <c r="AX181" i="19"/>
  <c r="AX182" i="19"/>
  <c r="AX183" i="19"/>
  <c r="AX184" i="19"/>
  <c r="AX185" i="19"/>
  <c r="AX186" i="19"/>
  <c r="AX187" i="19"/>
  <c r="AX188" i="19"/>
  <c r="AX189" i="19"/>
  <c r="AX190" i="19"/>
  <c r="AX191" i="19"/>
  <c r="AX192" i="19"/>
  <c r="AX193" i="19"/>
  <c r="AX194" i="19"/>
  <c r="AX195" i="19"/>
  <c r="AX196" i="19"/>
  <c r="AX197" i="19"/>
  <c r="AX198" i="19"/>
  <c r="AX199" i="19"/>
  <c r="AX200" i="19"/>
  <c r="AX201" i="19"/>
  <c r="AX202" i="19"/>
  <c r="AX203" i="19"/>
  <c r="AX204" i="19"/>
  <c r="AX205" i="19"/>
  <c r="AX206" i="19"/>
  <c r="AX207" i="19"/>
  <c r="AX208" i="19"/>
  <c r="AX209" i="19"/>
  <c r="AX210" i="19"/>
  <c r="AX211" i="19"/>
  <c r="AX212" i="19"/>
  <c r="AX213" i="19"/>
  <c r="AX214" i="19"/>
  <c r="AX215" i="19"/>
  <c r="AX216" i="19"/>
  <c r="AX217" i="19"/>
  <c r="AX218" i="19"/>
  <c r="AX219" i="19"/>
  <c r="AX220" i="19"/>
  <c r="AX221" i="19"/>
  <c r="AX222" i="19"/>
  <c r="AX223" i="19"/>
  <c r="AX224" i="19"/>
  <c r="AX225" i="19"/>
  <c r="AX226" i="19"/>
  <c r="AX227" i="19"/>
  <c r="AX228" i="19"/>
  <c r="AX229" i="19"/>
  <c r="AX230" i="19"/>
  <c r="AX231" i="19"/>
  <c r="AX232" i="19"/>
  <c r="AX233" i="19"/>
  <c r="AX234" i="19"/>
  <c r="AX235" i="19"/>
  <c r="AX236" i="19"/>
  <c r="AX237" i="19"/>
  <c r="AX238" i="19"/>
  <c r="AX239" i="19"/>
  <c r="AX240" i="19"/>
  <c r="AX241" i="19"/>
  <c r="AX242" i="19"/>
  <c r="AX243" i="19"/>
  <c r="AX244" i="19"/>
  <c r="AX245" i="19"/>
  <c r="AX246" i="19"/>
  <c r="AX247" i="19"/>
  <c r="AX248" i="19"/>
  <c r="AX249" i="19"/>
  <c r="AX250" i="19"/>
  <c r="AX251" i="19"/>
  <c r="AX252" i="19"/>
  <c r="AX253" i="19"/>
  <c r="AX254" i="19"/>
  <c r="AX255" i="19"/>
  <c r="AX256" i="19"/>
  <c r="AX257" i="19"/>
  <c r="AX258" i="19"/>
  <c r="AX259" i="19"/>
  <c r="AX260" i="19"/>
  <c r="AX261" i="19"/>
  <c r="AX262" i="19"/>
  <c r="AX263" i="19"/>
  <c r="AX264" i="19"/>
  <c r="AX265" i="19"/>
  <c r="AX266" i="19"/>
  <c r="AX267" i="19"/>
  <c r="AX268" i="19"/>
  <c r="AX269" i="19"/>
  <c r="AX270" i="19"/>
  <c r="AX271" i="19"/>
  <c r="AX272" i="19"/>
  <c r="AX273" i="19"/>
  <c r="AX274" i="19"/>
  <c r="AX275" i="19"/>
  <c r="AX276" i="19"/>
  <c r="AX277" i="19"/>
  <c r="AX278" i="19"/>
  <c r="AX279" i="19"/>
  <c r="AX280" i="19"/>
  <c r="AX281" i="19"/>
  <c r="AX282" i="19"/>
  <c r="AX283" i="19"/>
  <c r="AX284" i="19"/>
  <c r="AX285" i="19"/>
  <c r="AX286" i="19"/>
  <c r="AX287" i="19"/>
  <c r="AX288" i="19"/>
  <c r="AX289" i="19"/>
  <c r="AX290" i="19"/>
  <c r="AX291" i="19"/>
  <c r="AX292" i="19"/>
  <c r="AX293" i="19"/>
  <c r="AX294" i="19"/>
  <c r="AX295" i="19"/>
  <c r="AX296" i="19"/>
  <c r="AX297" i="19"/>
  <c r="AX298" i="19"/>
  <c r="AX299" i="19"/>
  <c r="AX300" i="19"/>
  <c r="AX301" i="19"/>
  <c r="AX302" i="19"/>
  <c r="AX303" i="19"/>
  <c r="AX304" i="19"/>
  <c r="AX305" i="19"/>
  <c r="AX306" i="19"/>
  <c r="AX307" i="19"/>
  <c r="AX308" i="19"/>
  <c r="AX309" i="19"/>
  <c r="AX310" i="19"/>
  <c r="AX311" i="19"/>
  <c r="AX312" i="19"/>
  <c r="AX313" i="19"/>
  <c r="AX314" i="19"/>
  <c r="AX315" i="19"/>
  <c r="AX316" i="19"/>
  <c r="AX317" i="19"/>
  <c r="AX318" i="19"/>
  <c r="AX319" i="19"/>
  <c r="AX320" i="19"/>
  <c r="AX321" i="19"/>
  <c r="AX322" i="19"/>
  <c r="AX323" i="19"/>
  <c r="AX324" i="19"/>
  <c r="AX325" i="19"/>
  <c r="AX326" i="19"/>
  <c r="AX327" i="19"/>
  <c r="AX328" i="19"/>
  <c r="AX329" i="19"/>
  <c r="AX330" i="19"/>
  <c r="AX331" i="19"/>
  <c r="AX332" i="19"/>
  <c r="AX333" i="19"/>
  <c r="AX334" i="19"/>
  <c r="AX335" i="19"/>
  <c r="AX336" i="19"/>
  <c r="AX337" i="19"/>
  <c r="AX338" i="19"/>
  <c r="AX339" i="19"/>
  <c r="AX340" i="19"/>
  <c r="AX341" i="19"/>
  <c r="AX342" i="19"/>
  <c r="AX343" i="19"/>
  <c r="AX344" i="19"/>
  <c r="AX345" i="19"/>
  <c r="AX346" i="19"/>
  <c r="AX347" i="19"/>
  <c r="AX348" i="19"/>
  <c r="AX349" i="19"/>
  <c r="AX350" i="19"/>
  <c r="AX351" i="19"/>
  <c r="AX352" i="19"/>
  <c r="AX353" i="19"/>
  <c r="AX354" i="19"/>
  <c r="AX355" i="19"/>
  <c r="AX356" i="19"/>
  <c r="AX357" i="19"/>
  <c r="AX358" i="19"/>
  <c r="AX359" i="19"/>
  <c r="AX360" i="19"/>
  <c r="AX361" i="19"/>
  <c r="AX362" i="19"/>
  <c r="AX363" i="19"/>
  <c r="AX364" i="19"/>
  <c r="AX365" i="19"/>
  <c r="AX366" i="19"/>
  <c r="AX367" i="19"/>
  <c r="AX368" i="19"/>
  <c r="AX369" i="19"/>
  <c r="AX370" i="19"/>
  <c r="AX371" i="19"/>
  <c r="AX372" i="19"/>
  <c r="AX373" i="19"/>
  <c r="AX374" i="19"/>
  <c r="AX375" i="19"/>
  <c r="AX376" i="19"/>
  <c r="AX377" i="19"/>
  <c r="AX378" i="19"/>
  <c r="AX379" i="19"/>
  <c r="AX380" i="19"/>
  <c r="AX381" i="19"/>
  <c r="AX382" i="19"/>
  <c r="AX383" i="19"/>
  <c r="AX384" i="19"/>
  <c r="AX385" i="19"/>
  <c r="AX386" i="19"/>
  <c r="AX387" i="19"/>
  <c r="AX388" i="19"/>
  <c r="AX389" i="19"/>
  <c r="AX390" i="19"/>
  <c r="AX391" i="19"/>
  <c r="AX392" i="19"/>
  <c r="AX393" i="19"/>
  <c r="AX394" i="19"/>
  <c r="AX395" i="19"/>
  <c r="AX396" i="19"/>
  <c r="AX397" i="19"/>
  <c r="AX398" i="19"/>
  <c r="AX399" i="19"/>
  <c r="AX400" i="19"/>
  <c r="AX401" i="19"/>
  <c r="AX402" i="19"/>
  <c r="AX403" i="19"/>
  <c r="AX404" i="19"/>
  <c r="AX405" i="19"/>
  <c r="AX406" i="19"/>
  <c r="AX407" i="19"/>
  <c r="AX408" i="19"/>
  <c r="AX409" i="19"/>
  <c r="AX410" i="19"/>
  <c r="AX411" i="19"/>
  <c r="AX412" i="19"/>
  <c r="AX413" i="19"/>
  <c r="AX414" i="19"/>
  <c r="AX415" i="19"/>
  <c r="AX416" i="19"/>
  <c r="AX417" i="19"/>
  <c r="AX418" i="19"/>
  <c r="AV40" i="19" l="1"/>
  <c r="AV41" i="19"/>
  <c r="AV42" i="19"/>
  <c r="AV43" i="19"/>
  <c r="AV44" i="19"/>
  <c r="AV45" i="19"/>
  <c r="AV46" i="19"/>
  <c r="AV47" i="19"/>
  <c r="AV48" i="19"/>
  <c r="AV49" i="19"/>
  <c r="AV50" i="19"/>
  <c r="AV51" i="19"/>
  <c r="AV52" i="19"/>
  <c r="AV53" i="19"/>
  <c r="AV54" i="19"/>
  <c r="AV55" i="19"/>
  <c r="AV56" i="19"/>
  <c r="AV57" i="19"/>
  <c r="AV58" i="19"/>
  <c r="AV59" i="19"/>
  <c r="AV60" i="19"/>
  <c r="AV61" i="19"/>
  <c r="AV62" i="19"/>
  <c r="AV63" i="19"/>
  <c r="AV64" i="19"/>
  <c r="AV65" i="19"/>
  <c r="AV66" i="19"/>
  <c r="AV67" i="19"/>
  <c r="AV68" i="19"/>
  <c r="AV69" i="19"/>
  <c r="AV70" i="19"/>
  <c r="AV71" i="19"/>
  <c r="AV72" i="19"/>
  <c r="AV73" i="19"/>
  <c r="AV74" i="19"/>
  <c r="AV75" i="19"/>
  <c r="AV76" i="19"/>
  <c r="AV77" i="19"/>
  <c r="AV78" i="19"/>
  <c r="AV79" i="19"/>
  <c r="AV80" i="19"/>
  <c r="AV81" i="19"/>
  <c r="AV82" i="19"/>
  <c r="AV83" i="19"/>
  <c r="AV84" i="19"/>
  <c r="AV85" i="19"/>
  <c r="AV86" i="19"/>
  <c r="AV87" i="19"/>
  <c r="AV88" i="19"/>
  <c r="AV89" i="19"/>
  <c r="AV90" i="19"/>
  <c r="AV91" i="19"/>
  <c r="AV92" i="19"/>
  <c r="AV93" i="19"/>
  <c r="AV94" i="19"/>
  <c r="AV95" i="19"/>
  <c r="AV96" i="19"/>
  <c r="AV97" i="19"/>
  <c r="AV98" i="19"/>
  <c r="AV99" i="19"/>
  <c r="AV100" i="19"/>
  <c r="AV101" i="19"/>
  <c r="AV102" i="19"/>
  <c r="AV103" i="19"/>
  <c r="AV104" i="19"/>
  <c r="AV105" i="19"/>
  <c r="AV106" i="19"/>
  <c r="AV107" i="19"/>
  <c r="AV108" i="19"/>
  <c r="AV109" i="19"/>
  <c r="AV110" i="19"/>
  <c r="AV111" i="19"/>
  <c r="AV112" i="19"/>
  <c r="AV113" i="19"/>
  <c r="AV114" i="19"/>
  <c r="AV115" i="19"/>
  <c r="AV116" i="19"/>
  <c r="AV117" i="19"/>
  <c r="AV118" i="19"/>
  <c r="AV119" i="19"/>
  <c r="AV120" i="19"/>
  <c r="AV121" i="19"/>
  <c r="AV122" i="19"/>
  <c r="AV123" i="19"/>
  <c r="AV124" i="19"/>
  <c r="AV125" i="19"/>
  <c r="AV126" i="19"/>
  <c r="AV127" i="19"/>
  <c r="AV128" i="19"/>
  <c r="AV129" i="19"/>
  <c r="AV130" i="19"/>
  <c r="AV131" i="19"/>
  <c r="AV132" i="19"/>
  <c r="AV133" i="19"/>
  <c r="AV134" i="19"/>
  <c r="AV135" i="19"/>
  <c r="AV136" i="19"/>
  <c r="AV137" i="19"/>
  <c r="AV138" i="19"/>
  <c r="AV139" i="19"/>
  <c r="AV140" i="19"/>
  <c r="AV141" i="19"/>
  <c r="AV142" i="19"/>
  <c r="AV143" i="19"/>
  <c r="AV144" i="19"/>
  <c r="AV145" i="19"/>
  <c r="AV146" i="19"/>
  <c r="AV147" i="19"/>
  <c r="AV148" i="19"/>
  <c r="AV149" i="19"/>
  <c r="AV150" i="19"/>
  <c r="AV151" i="19"/>
  <c r="AV152" i="19"/>
  <c r="AV153" i="19"/>
  <c r="AV154" i="19"/>
  <c r="AV155" i="19"/>
  <c r="AV156" i="19"/>
  <c r="AV157" i="19"/>
  <c r="AV158" i="19"/>
  <c r="AV159" i="19"/>
  <c r="AV160" i="19"/>
  <c r="AV161" i="19"/>
  <c r="AV162" i="19"/>
  <c r="AV163" i="19"/>
  <c r="AV164" i="19"/>
  <c r="AV165" i="19"/>
  <c r="AV166" i="19"/>
  <c r="AV167" i="19"/>
  <c r="AV168" i="19"/>
  <c r="AV169" i="19"/>
  <c r="AV170" i="19"/>
  <c r="AV171" i="19"/>
  <c r="AV172" i="19"/>
  <c r="AV173" i="19"/>
  <c r="AV174" i="19"/>
  <c r="AV175" i="19"/>
  <c r="AV176" i="19"/>
  <c r="AV177" i="19"/>
  <c r="AV178" i="19"/>
  <c r="AV179" i="19"/>
  <c r="AV180" i="19"/>
  <c r="AV181" i="19"/>
  <c r="AV182" i="19"/>
  <c r="AV183" i="19"/>
  <c r="AV184" i="19"/>
  <c r="AV185" i="19"/>
  <c r="AV186" i="19"/>
  <c r="AV187" i="19"/>
  <c r="AV188" i="19"/>
  <c r="AV189" i="19"/>
  <c r="AV190" i="19"/>
  <c r="AV191" i="19"/>
  <c r="AV192" i="19"/>
  <c r="AV193" i="19"/>
  <c r="AV194" i="19"/>
  <c r="AV195" i="19"/>
  <c r="AV196" i="19"/>
  <c r="AV197" i="19"/>
  <c r="AV198" i="19"/>
  <c r="AV199" i="19"/>
  <c r="AV200" i="19"/>
  <c r="AV201" i="19"/>
  <c r="AV202" i="19"/>
  <c r="AV203" i="19"/>
  <c r="AV204" i="19"/>
  <c r="AV205" i="19"/>
  <c r="AV206" i="19"/>
  <c r="AV207" i="19"/>
  <c r="AV208" i="19"/>
  <c r="AV209" i="19"/>
  <c r="AV210" i="19"/>
  <c r="AV211" i="19"/>
  <c r="AV212" i="19"/>
  <c r="AV213" i="19"/>
  <c r="AV214" i="19"/>
  <c r="AV215" i="19"/>
  <c r="AV216" i="19"/>
  <c r="AV217" i="19"/>
  <c r="AV218" i="19"/>
  <c r="AV219" i="19"/>
  <c r="AV220" i="19"/>
  <c r="AV221" i="19"/>
  <c r="AV222" i="19"/>
  <c r="AV223" i="19"/>
  <c r="AV224" i="19"/>
  <c r="AV225" i="19"/>
  <c r="AV226" i="19"/>
  <c r="AV227" i="19"/>
  <c r="AV228" i="19"/>
  <c r="AV229" i="19"/>
  <c r="AV230" i="19"/>
  <c r="AV231" i="19"/>
  <c r="AV232" i="19"/>
  <c r="AV233" i="19"/>
  <c r="AV234" i="19"/>
  <c r="AV235" i="19"/>
  <c r="AV236" i="19"/>
  <c r="AV237" i="19"/>
  <c r="AV238" i="19"/>
  <c r="AV239" i="19"/>
  <c r="AV240" i="19"/>
  <c r="AV241" i="19"/>
  <c r="AV242" i="19"/>
  <c r="AV243" i="19"/>
  <c r="AV244" i="19"/>
  <c r="AV245" i="19"/>
  <c r="AV246" i="19"/>
  <c r="AV247" i="19"/>
  <c r="AV248" i="19"/>
  <c r="AV249" i="19"/>
  <c r="AV250" i="19"/>
  <c r="AV251" i="19"/>
  <c r="AV252" i="19"/>
  <c r="AV253" i="19"/>
  <c r="AV254" i="19"/>
  <c r="AV255" i="19"/>
  <c r="AV256" i="19"/>
  <c r="AV257" i="19"/>
  <c r="AV258" i="19"/>
  <c r="AV259" i="19"/>
  <c r="AV260" i="19"/>
  <c r="AV261" i="19"/>
  <c r="AV262" i="19"/>
  <c r="AV263" i="19"/>
  <c r="AV264" i="19"/>
  <c r="AV265" i="19"/>
  <c r="AV266" i="19"/>
  <c r="AV267" i="19"/>
  <c r="AV268" i="19"/>
  <c r="AV269" i="19"/>
  <c r="AV270" i="19"/>
  <c r="AV271" i="19"/>
  <c r="AV272" i="19"/>
  <c r="AV273" i="19"/>
  <c r="AV274" i="19"/>
  <c r="AV275" i="19"/>
  <c r="AV276" i="19"/>
  <c r="AV277" i="19"/>
  <c r="AV278" i="19"/>
  <c r="AV279" i="19"/>
  <c r="AV280" i="19"/>
  <c r="AV281" i="19"/>
  <c r="AV282" i="19"/>
  <c r="AV283" i="19"/>
  <c r="AV284" i="19"/>
  <c r="AV285" i="19"/>
  <c r="AV286" i="19"/>
  <c r="AV287" i="19"/>
  <c r="AV288" i="19"/>
  <c r="AV289" i="19"/>
  <c r="AV290" i="19"/>
  <c r="AV291" i="19"/>
  <c r="AV292" i="19"/>
  <c r="AV293" i="19"/>
  <c r="AV294" i="19"/>
  <c r="AV295" i="19"/>
  <c r="AV296" i="19"/>
  <c r="AV297" i="19"/>
  <c r="AV298" i="19"/>
  <c r="AV299" i="19"/>
  <c r="AV300" i="19"/>
  <c r="AV301" i="19"/>
  <c r="AV302" i="19"/>
  <c r="AV303" i="19"/>
  <c r="AV304" i="19"/>
  <c r="AV305" i="19"/>
  <c r="AV306" i="19"/>
  <c r="AV307" i="19"/>
  <c r="AV308" i="19"/>
  <c r="AV309" i="19"/>
  <c r="AV310" i="19"/>
  <c r="AV311" i="19"/>
  <c r="AV312" i="19"/>
  <c r="AV313" i="19"/>
  <c r="AV314" i="19"/>
  <c r="AV315" i="19"/>
  <c r="AV316" i="19"/>
  <c r="AV317" i="19"/>
  <c r="AV318" i="19"/>
  <c r="AV319" i="19"/>
  <c r="AV320" i="19"/>
  <c r="AV321" i="19"/>
  <c r="AV322" i="19"/>
  <c r="AV323" i="19"/>
  <c r="AV324" i="19"/>
  <c r="AV325" i="19"/>
  <c r="AV326" i="19"/>
  <c r="AV327" i="19"/>
  <c r="AV328" i="19"/>
  <c r="AV329" i="19"/>
  <c r="AV330" i="19"/>
  <c r="AV331" i="19"/>
  <c r="AV332" i="19"/>
  <c r="AV333" i="19"/>
  <c r="AV334" i="19"/>
  <c r="AV335" i="19"/>
  <c r="AV336" i="19"/>
  <c r="AV337" i="19"/>
  <c r="AV338" i="19"/>
  <c r="AV339" i="19"/>
  <c r="AV340" i="19"/>
  <c r="AV341" i="19"/>
  <c r="AV342" i="19"/>
  <c r="AV343" i="19"/>
  <c r="AV344" i="19"/>
  <c r="AV345" i="19"/>
  <c r="AV346" i="19"/>
  <c r="AV347" i="19"/>
  <c r="AV348" i="19"/>
  <c r="AV349" i="19"/>
  <c r="AV350" i="19"/>
  <c r="AV351" i="19"/>
  <c r="AV352" i="19"/>
  <c r="AV353" i="19"/>
  <c r="AV354" i="19"/>
  <c r="AV355" i="19"/>
  <c r="AV356" i="19"/>
  <c r="AV357" i="19"/>
  <c r="AV358" i="19"/>
  <c r="AV359" i="19"/>
  <c r="AV360" i="19"/>
  <c r="AV361" i="19"/>
  <c r="AV362" i="19"/>
  <c r="AV363" i="19"/>
  <c r="AV364" i="19"/>
  <c r="AV365" i="19"/>
  <c r="AV366" i="19"/>
  <c r="AV367" i="19"/>
  <c r="AV368" i="19"/>
  <c r="AV369" i="19"/>
  <c r="AV370" i="19"/>
  <c r="AV371" i="19"/>
  <c r="AV372" i="19"/>
  <c r="AV373" i="19"/>
  <c r="AV374" i="19"/>
  <c r="AV375" i="19"/>
  <c r="AV376" i="19"/>
  <c r="AV377" i="19"/>
  <c r="AV378" i="19"/>
  <c r="AV379" i="19"/>
  <c r="AV380" i="19"/>
  <c r="AV381" i="19"/>
  <c r="AV382" i="19"/>
  <c r="AV383" i="19"/>
  <c r="AV384" i="19"/>
  <c r="AV385" i="19"/>
  <c r="AV386" i="19"/>
  <c r="AV387" i="19"/>
  <c r="AV388" i="19"/>
  <c r="AV389" i="19"/>
  <c r="AV390" i="19"/>
  <c r="AV391" i="19"/>
  <c r="AV392" i="19"/>
  <c r="AV393" i="19"/>
  <c r="AV394" i="19"/>
  <c r="AV395" i="19"/>
  <c r="AV396" i="19"/>
  <c r="AV397" i="19"/>
  <c r="AV398" i="19"/>
  <c r="AV399" i="19"/>
  <c r="AV400" i="19"/>
  <c r="AV401" i="19"/>
  <c r="AV402" i="19"/>
  <c r="AV403" i="19"/>
  <c r="AV404" i="19"/>
  <c r="AV405" i="19"/>
  <c r="AV406" i="19"/>
  <c r="AV407" i="19"/>
  <c r="AV408" i="19"/>
  <c r="AV409" i="19"/>
  <c r="AV410" i="19"/>
  <c r="AV411" i="19"/>
  <c r="AV412" i="19"/>
  <c r="AV413" i="19"/>
  <c r="AV414" i="19"/>
  <c r="AV415" i="19"/>
  <c r="AV416" i="19"/>
  <c r="AV417" i="19"/>
  <c r="AV418" i="19"/>
  <c r="I20" i="23"/>
  <c r="I21" i="23"/>
  <c r="I22" i="23"/>
  <c r="I23" i="23"/>
  <c r="I24" i="23"/>
  <c r="I25" i="23"/>
  <c r="I26" i="23"/>
  <c r="I27" i="23"/>
  <c r="I28" i="23"/>
  <c r="I29" i="23"/>
  <c r="I30" i="23"/>
  <c r="I31" i="23"/>
  <c r="I32" i="23"/>
  <c r="I33" i="23"/>
  <c r="I34" i="23"/>
  <c r="I35" i="23"/>
  <c r="I36" i="23"/>
  <c r="I37" i="23"/>
  <c r="I38" i="23"/>
  <c r="I39" i="23"/>
  <c r="I40" i="23"/>
  <c r="I41" i="23"/>
  <c r="I42" i="23"/>
  <c r="I43" i="23"/>
  <c r="I44" i="23"/>
  <c r="I45" i="23"/>
  <c r="I46" i="23"/>
  <c r="I47" i="23"/>
  <c r="I48" i="23"/>
  <c r="I49" i="23"/>
  <c r="I50" i="23"/>
  <c r="I51" i="23"/>
  <c r="I52" i="23"/>
  <c r="I53" i="23"/>
  <c r="I54" i="23"/>
  <c r="I55" i="23"/>
  <c r="I56" i="23"/>
  <c r="I57" i="23"/>
  <c r="I58" i="23"/>
  <c r="I59" i="23"/>
  <c r="I60" i="23"/>
  <c r="I61" i="23"/>
  <c r="I62" i="23"/>
  <c r="I63" i="23"/>
  <c r="I64" i="23"/>
  <c r="I65" i="23"/>
  <c r="I66" i="23"/>
  <c r="I67" i="23"/>
  <c r="I68" i="23"/>
  <c r="I69" i="23"/>
  <c r="I70" i="23"/>
  <c r="I71" i="23"/>
  <c r="I72" i="23"/>
  <c r="I73" i="23"/>
  <c r="I74" i="23"/>
  <c r="I75" i="23"/>
  <c r="I76" i="23"/>
  <c r="I77" i="23"/>
  <c r="I78" i="23"/>
  <c r="I79" i="23"/>
  <c r="I80" i="23"/>
  <c r="I81" i="23"/>
  <c r="I82" i="23"/>
  <c r="I83" i="23"/>
  <c r="I84" i="23"/>
  <c r="I85" i="23"/>
  <c r="I86" i="23"/>
  <c r="I87" i="23"/>
  <c r="I88" i="23"/>
  <c r="I89" i="23"/>
  <c r="I90" i="23"/>
  <c r="I91" i="23"/>
  <c r="I92" i="23"/>
  <c r="I93" i="23"/>
  <c r="I94" i="23"/>
  <c r="I95" i="23"/>
  <c r="I96" i="23"/>
  <c r="I97" i="23"/>
  <c r="I98" i="23"/>
  <c r="I99" i="23"/>
  <c r="I100" i="23"/>
  <c r="I101" i="23"/>
  <c r="I102" i="23"/>
  <c r="I103" i="23"/>
  <c r="I104" i="23"/>
  <c r="I105" i="23"/>
  <c r="I106" i="23"/>
  <c r="I107" i="23"/>
  <c r="I108" i="23"/>
  <c r="I109" i="23"/>
  <c r="I110" i="23"/>
  <c r="I111" i="23"/>
  <c r="I112" i="23"/>
  <c r="I113" i="23"/>
  <c r="I114" i="23"/>
  <c r="I115" i="23"/>
  <c r="I116" i="23"/>
  <c r="I117" i="23"/>
  <c r="I118" i="23"/>
  <c r="I119" i="23"/>
  <c r="I120" i="23"/>
  <c r="I121" i="23"/>
  <c r="I122" i="23"/>
  <c r="I123" i="23"/>
  <c r="I124" i="23"/>
  <c r="I125" i="23"/>
  <c r="I126" i="23"/>
  <c r="I127" i="23"/>
  <c r="I128" i="23"/>
  <c r="I129" i="23"/>
  <c r="I130" i="23"/>
  <c r="I131" i="23"/>
  <c r="I132" i="23"/>
  <c r="I133" i="23"/>
  <c r="I134" i="23"/>
  <c r="I135" i="23"/>
  <c r="I136" i="23"/>
  <c r="I137" i="23"/>
  <c r="I138" i="23"/>
  <c r="I139" i="23"/>
  <c r="I140" i="23"/>
  <c r="I141" i="23"/>
  <c r="I142" i="23"/>
  <c r="I143" i="23"/>
  <c r="I144" i="23"/>
  <c r="I145" i="23"/>
  <c r="I146" i="23"/>
  <c r="I147" i="23"/>
  <c r="I148" i="23"/>
  <c r="I149" i="23"/>
  <c r="I150" i="23"/>
  <c r="I151" i="23"/>
  <c r="I152" i="23"/>
  <c r="I153" i="23"/>
  <c r="I154" i="23"/>
  <c r="I155" i="23"/>
  <c r="I156" i="23"/>
  <c r="I157" i="23"/>
  <c r="I158" i="23"/>
  <c r="I159" i="23"/>
  <c r="I160" i="23"/>
  <c r="I161" i="23"/>
  <c r="I162" i="23"/>
  <c r="I163" i="23"/>
  <c r="I164" i="23"/>
  <c r="I165" i="23"/>
  <c r="I166" i="23"/>
  <c r="I167" i="23"/>
  <c r="I168" i="23"/>
  <c r="I169" i="23"/>
  <c r="I170" i="23"/>
  <c r="I171" i="23"/>
  <c r="I172" i="23"/>
  <c r="I173" i="23"/>
  <c r="I174" i="23"/>
  <c r="I175" i="23"/>
  <c r="I176" i="23"/>
  <c r="I177" i="23"/>
  <c r="I178" i="23"/>
  <c r="I179" i="23"/>
  <c r="I180" i="23"/>
  <c r="I181" i="23"/>
  <c r="I182" i="23"/>
  <c r="I183" i="23"/>
  <c r="I184" i="23"/>
  <c r="I185" i="23"/>
  <c r="I186" i="23"/>
  <c r="I187" i="23"/>
  <c r="I188" i="23"/>
  <c r="I189" i="23"/>
  <c r="I190" i="23"/>
  <c r="I191" i="23"/>
  <c r="I192" i="23"/>
  <c r="I193" i="23"/>
  <c r="I194" i="23"/>
  <c r="I195" i="23"/>
  <c r="I196" i="23"/>
  <c r="I197" i="23"/>
  <c r="I198" i="23"/>
  <c r="I199" i="23"/>
  <c r="I200" i="23"/>
  <c r="I201" i="23"/>
  <c r="I202" i="23"/>
  <c r="I203" i="23"/>
  <c r="I204" i="23"/>
  <c r="I205" i="23"/>
  <c r="I206" i="23"/>
  <c r="I207" i="23"/>
  <c r="I208" i="23"/>
  <c r="I209" i="23"/>
  <c r="I210" i="23"/>
  <c r="I211" i="23"/>
  <c r="I212" i="23"/>
  <c r="I213" i="23"/>
  <c r="I214" i="23"/>
  <c r="I215" i="23"/>
  <c r="I216" i="23"/>
  <c r="I217" i="23"/>
  <c r="I218" i="23"/>
  <c r="I219" i="23"/>
  <c r="I220" i="23"/>
  <c r="I221" i="23"/>
  <c r="I222" i="23"/>
  <c r="I223" i="23"/>
  <c r="I224" i="23"/>
  <c r="I225" i="23"/>
  <c r="I226" i="23"/>
  <c r="I227" i="23"/>
  <c r="I228" i="23"/>
  <c r="I229" i="23"/>
  <c r="I230" i="23"/>
  <c r="I231" i="23"/>
  <c r="I232" i="23"/>
  <c r="I233" i="23"/>
  <c r="I234" i="23"/>
  <c r="I235" i="23"/>
  <c r="I236" i="23"/>
  <c r="I237" i="23"/>
  <c r="I238" i="23"/>
  <c r="I239" i="23"/>
  <c r="I240" i="23"/>
  <c r="I241" i="23"/>
  <c r="I242" i="23"/>
  <c r="I243" i="23"/>
  <c r="I244" i="23"/>
  <c r="I245" i="23"/>
  <c r="I246" i="23"/>
  <c r="I247" i="23"/>
  <c r="I248" i="23"/>
  <c r="I249" i="23"/>
  <c r="I250" i="23"/>
  <c r="I251" i="23"/>
  <c r="I252" i="23"/>
  <c r="I253" i="23"/>
  <c r="I254" i="23"/>
  <c r="I255" i="23"/>
  <c r="I256" i="23"/>
  <c r="I257" i="23"/>
  <c r="I258" i="23"/>
  <c r="I259" i="23"/>
  <c r="I260" i="23"/>
  <c r="I261" i="23"/>
  <c r="I262" i="23"/>
  <c r="I263" i="23"/>
  <c r="I264" i="23"/>
  <c r="I265" i="23"/>
  <c r="I266" i="23"/>
  <c r="I267" i="23"/>
  <c r="I268" i="23"/>
  <c r="I269" i="23"/>
  <c r="I270" i="23"/>
  <c r="I271" i="23"/>
  <c r="I272" i="23"/>
  <c r="I273" i="23"/>
  <c r="I274" i="23"/>
  <c r="I275" i="23"/>
  <c r="I276" i="23"/>
  <c r="I277" i="23"/>
  <c r="I278" i="23"/>
  <c r="I279" i="23"/>
  <c r="I280" i="23"/>
  <c r="I281" i="23"/>
  <c r="I282" i="23"/>
  <c r="I283" i="23"/>
  <c r="I284" i="23"/>
  <c r="I285" i="23"/>
  <c r="I286" i="23"/>
  <c r="I287" i="23"/>
  <c r="I288" i="23"/>
  <c r="I289" i="23"/>
  <c r="I290" i="23"/>
  <c r="I291" i="23"/>
  <c r="I292" i="23"/>
  <c r="I293" i="23"/>
  <c r="I294" i="23"/>
  <c r="I295" i="23"/>
  <c r="I296" i="23"/>
  <c r="I297" i="23"/>
  <c r="I298" i="23"/>
  <c r="I299" i="23"/>
  <c r="I300" i="23"/>
  <c r="I301" i="23"/>
  <c r="I302" i="23"/>
  <c r="I303" i="23"/>
  <c r="I304" i="23"/>
  <c r="I305" i="23"/>
  <c r="I306" i="23"/>
  <c r="I307" i="23"/>
  <c r="I308" i="23"/>
  <c r="I309" i="23"/>
  <c r="I310" i="23"/>
  <c r="I311" i="23"/>
  <c r="I312" i="23"/>
  <c r="I313" i="23"/>
  <c r="I314" i="23"/>
  <c r="I315" i="23"/>
  <c r="I316" i="23"/>
  <c r="I317" i="23"/>
  <c r="I318" i="23"/>
  <c r="I319" i="23"/>
  <c r="I320" i="23"/>
  <c r="I321" i="23"/>
  <c r="I322" i="23"/>
  <c r="I323" i="23"/>
  <c r="I324" i="23"/>
  <c r="I325" i="23"/>
  <c r="I326" i="23"/>
  <c r="I327" i="23"/>
  <c r="I328" i="23"/>
  <c r="I329" i="23"/>
  <c r="I330" i="23"/>
  <c r="I331" i="23"/>
  <c r="I332" i="23"/>
  <c r="I333" i="23"/>
  <c r="I334" i="23"/>
  <c r="I335" i="23"/>
  <c r="I336" i="23"/>
  <c r="I337" i="23"/>
  <c r="I338" i="23"/>
  <c r="I339" i="23"/>
  <c r="I340" i="23"/>
  <c r="I341" i="23"/>
  <c r="I342" i="23"/>
  <c r="I343" i="23"/>
  <c r="I344" i="23"/>
  <c r="I345" i="23"/>
  <c r="I346" i="23"/>
  <c r="I347" i="23"/>
  <c r="I348" i="23"/>
  <c r="I349" i="23"/>
  <c r="I350" i="23"/>
  <c r="I351" i="23"/>
  <c r="I352" i="23"/>
  <c r="I353" i="23"/>
  <c r="I354" i="23"/>
  <c r="I355" i="23"/>
  <c r="I356" i="23"/>
  <c r="I357" i="23"/>
  <c r="I358" i="23"/>
  <c r="I359" i="23"/>
  <c r="I360" i="23"/>
  <c r="I361" i="23"/>
  <c r="I362" i="23"/>
  <c r="I363" i="23"/>
  <c r="I364" i="23"/>
  <c r="I365" i="23"/>
  <c r="I366" i="23"/>
  <c r="I367" i="23"/>
  <c r="I368" i="23"/>
  <c r="I369" i="23"/>
  <c r="I370" i="23"/>
  <c r="I371" i="23"/>
  <c r="I372" i="23"/>
  <c r="I373" i="23"/>
  <c r="I374" i="23"/>
  <c r="I375" i="23"/>
  <c r="I376" i="23"/>
  <c r="I377" i="23"/>
  <c r="I378" i="23"/>
  <c r="I379" i="23"/>
  <c r="I380" i="23"/>
  <c r="I381" i="23"/>
  <c r="I382" i="23"/>
  <c r="I383" i="23"/>
  <c r="I384" i="23"/>
  <c r="I385" i="23"/>
  <c r="I386" i="23"/>
  <c r="I387" i="23"/>
  <c r="I388" i="23"/>
  <c r="I389" i="23"/>
  <c r="I390" i="23"/>
  <c r="I391" i="23"/>
  <c r="I392" i="23"/>
  <c r="I393" i="23"/>
  <c r="I394" i="23"/>
  <c r="I395" i="23"/>
  <c r="I396" i="23"/>
  <c r="I397" i="23"/>
  <c r="I398" i="23"/>
  <c r="I399" i="23"/>
  <c r="I400" i="23"/>
  <c r="I401" i="23"/>
  <c r="I402" i="23"/>
  <c r="I403" i="23"/>
  <c r="I404" i="23"/>
  <c r="I405" i="23"/>
  <c r="I406" i="23"/>
  <c r="I407" i="23"/>
  <c r="I408" i="23"/>
  <c r="I409" i="23"/>
  <c r="I410" i="23"/>
  <c r="I411" i="23"/>
  <c r="I412" i="23"/>
  <c r="I413" i="23"/>
  <c r="I414" i="23"/>
  <c r="I415" i="23"/>
  <c r="I416" i="23"/>
  <c r="I417" i="23"/>
  <c r="I418" i="23"/>
  <c r="I19" i="23"/>
  <c r="AC7" i="19" l="1"/>
  <c r="AC13" i="19" s="1"/>
  <c r="AI7" i="19"/>
  <c r="AH7" i="19"/>
  <c r="AU20" i="19" l="1"/>
  <c r="AU21" i="19"/>
  <c r="AU22" i="19"/>
  <c r="AU23" i="19"/>
  <c r="AU24" i="19"/>
  <c r="AU25" i="19"/>
  <c r="AU26" i="19"/>
  <c r="AU27" i="19"/>
  <c r="AU28" i="19"/>
  <c r="AU29" i="19"/>
  <c r="AU30" i="19"/>
  <c r="AU31" i="19"/>
  <c r="AU32" i="19"/>
  <c r="AU33" i="19"/>
  <c r="AU34" i="19"/>
  <c r="AU35" i="19"/>
  <c r="AU36" i="19"/>
  <c r="AU37" i="19"/>
  <c r="AU38" i="19"/>
  <c r="AU39" i="19"/>
  <c r="AU40" i="19"/>
  <c r="AU41" i="19"/>
  <c r="AU42" i="19"/>
  <c r="AU43" i="19"/>
  <c r="AU44" i="19"/>
  <c r="AU45" i="19"/>
  <c r="AU46" i="19"/>
  <c r="AU47" i="19"/>
  <c r="AU48" i="19"/>
  <c r="AU49" i="19"/>
  <c r="AU50" i="19"/>
  <c r="AU51" i="19"/>
  <c r="AU52" i="19"/>
  <c r="AU53" i="19"/>
  <c r="AU54" i="19"/>
  <c r="AU55" i="19"/>
  <c r="AU56" i="19"/>
  <c r="AU57" i="19"/>
  <c r="AU58" i="19"/>
  <c r="AU59" i="19"/>
  <c r="AU60" i="19"/>
  <c r="AU61" i="19"/>
  <c r="AU62" i="19"/>
  <c r="AU63" i="19"/>
  <c r="AU64" i="19"/>
  <c r="AU65" i="19"/>
  <c r="AU66" i="19"/>
  <c r="AU67" i="19"/>
  <c r="AU68" i="19"/>
  <c r="AU69" i="19"/>
  <c r="AU70" i="19"/>
  <c r="AU71" i="19"/>
  <c r="AU72" i="19"/>
  <c r="AU73" i="19"/>
  <c r="AU74" i="19"/>
  <c r="AU75" i="19"/>
  <c r="AU76" i="19"/>
  <c r="AU77" i="19"/>
  <c r="AU78" i="19"/>
  <c r="AU79" i="19"/>
  <c r="AU80" i="19"/>
  <c r="AU81" i="19"/>
  <c r="AU82" i="19"/>
  <c r="AU83" i="19"/>
  <c r="AU84" i="19"/>
  <c r="AU85" i="19"/>
  <c r="AU86" i="19"/>
  <c r="AU87" i="19"/>
  <c r="AU88" i="19"/>
  <c r="AU89" i="19"/>
  <c r="AU90" i="19"/>
  <c r="AU91" i="19"/>
  <c r="AU92" i="19"/>
  <c r="AU93" i="19"/>
  <c r="AU94" i="19"/>
  <c r="AU95" i="19"/>
  <c r="AU96" i="19"/>
  <c r="AU97" i="19"/>
  <c r="AU98" i="19"/>
  <c r="AU99" i="19"/>
  <c r="AU100" i="19"/>
  <c r="AU101" i="19"/>
  <c r="AU102" i="19"/>
  <c r="AU103" i="19"/>
  <c r="AU104" i="19"/>
  <c r="AU105" i="19"/>
  <c r="AU106" i="19"/>
  <c r="AU107" i="19"/>
  <c r="AU108" i="19"/>
  <c r="AU109" i="19"/>
  <c r="AU110" i="19"/>
  <c r="AU111" i="19"/>
  <c r="AU112" i="19"/>
  <c r="AU113" i="19"/>
  <c r="AU114" i="19"/>
  <c r="AU115" i="19"/>
  <c r="AU116" i="19"/>
  <c r="AU117" i="19"/>
  <c r="AU118" i="19"/>
  <c r="AU119" i="19"/>
  <c r="AU120" i="19"/>
  <c r="AU121" i="19"/>
  <c r="AU122" i="19"/>
  <c r="AU123" i="19"/>
  <c r="AU124" i="19"/>
  <c r="AU125" i="19"/>
  <c r="AU126" i="19"/>
  <c r="AU127" i="19"/>
  <c r="AU128" i="19"/>
  <c r="AU129" i="19"/>
  <c r="AU130" i="19"/>
  <c r="AU131" i="19"/>
  <c r="AU132" i="19"/>
  <c r="AU133" i="19"/>
  <c r="AU134" i="19"/>
  <c r="AU135" i="19"/>
  <c r="AU136" i="19"/>
  <c r="AU137" i="19"/>
  <c r="AU138" i="19"/>
  <c r="AU139" i="19"/>
  <c r="AU140" i="19"/>
  <c r="AU141" i="19"/>
  <c r="AU142" i="19"/>
  <c r="AU143" i="19"/>
  <c r="AU144" i="19"/>
  <c r="AU145" i="19"/>
  <c r="AU146" i="19"/>
  <c r="AU147" i="19"/>
  <c r="AU148" i="19"/>
  <c r="AU149" i="19"/>
  <c r="AU150" i="19"/>
  <c r="AU151" i="19"/>
  <c r="AU152" i="19"/>
  <c r="AU153" i="19"/>
  <c r="AU154" i="19"/>
  <c r="AU155" i="19"/>
  <c r="AU156" i="19"/>
  <c r="AU157" i="19"/>
  <c r="AU158" i="19"/>
  <c r="AU159" i="19"/>
  <c r="AU160" i="19"/>
  <c r="AU161" i="19"/>
  <c r="AU162" i="19"/>
  <c r="AU163" i="19"/>
  <c r="AU164" i="19"/>
  <c r="AU165" i="19"/>
  <c r="AU166" i="19"/>
  <c r="AU167" i="19"/>
  <c r="AU168" i="19"/>
  <c r="AU169" i="19"/>
  <c r="AU170" i="19"/>
  <c r="AU171" i="19"/>
  <c r="AU172" i="19"/>
  <c r="AU173" i="19"/>
  <c r="AU174" i="19"/>
  <c r="AU175" i="19"/>
  <c r="AU176" i="19"/>
  <c r="AU177" i="19"/>
  <c r="AU178" i="19"/>
  <c r="AU179" i="19"/>
  <c r="AU180" i="19"/>
  <c r="AU181" i="19"/>
  <c r="AU182" i="19"/>
  <c r="AU183" i="19"/>
  <c r="AU184" i="19"/>
  <c r="AU185" i="19"/>
  <c r="AU186" i="19"/>
  <c r="AU187" i="19"/>
  <c r="AU188" i="19"/>
  <c r="AU189" i="19"/>
  <c r="AU190" i="19"/>
  <c r="AU191" i="19"/>
  <c r="AU192" i="19"/>
  <c r="AU193" i="19"/>
  <c r="AU194" i="19"/>
  <c r="AU195" i="19"/>
  <c r="AU196" i="19"/>
  <c r="AU197" i="19"/>
  <c r="AU198" i="19"/>
  <c r="AU199" i="19"/>
  <c r="AU200" i="19"/>
  <c r="AU201" i="19"/>
  <c r="AU202" i="19"/>
  <c r="AU203" i="19"/>
  <c r="AU204" i="19"/>
  <c r="AU205" i="19"/>
  <c r="AU206" i="19"/>
  <c r="AU207" i="19"/>
  <c r="AU208" i="19"/>
  <c r="AU209" i="19"/>
  <c r="AU210" i="19"/>
  <c r="AU211" i="19"/>
  <c r="AU212" i="19"/>
  <c r="AU213" i="19"/>
  <c r="AU214" i="19"/>
  <c r="AU215" i="19"/>
  <c r="AU216" i="19"/>
  <c r="AU217" i="19"/>
  <c r="AU218" i="19"/>
  <c r="AU219" i="19"/>
  <c r="AU220" i="19"/>
  <c r="AU221" i="19"/>
  <c r="AU222" i="19"/>
  <c r="AU223" i="19"/>
  <c r="AU224" i="19"/>
  <c r="AU225" i="19"/>
  <c r="AU226" i="19"/>
  <c r="AU227" i="19"/>
  <c r="AU228" i="19"/>
  <c r="AU229" i="19"/>
  <c r="AU230" i="19"/>
  <c r="AU231" i="19"/>
  <c r="AU232" i="19"/>
  <c r="AU233" i="19"/>
  <c r="AU234" i="19"/>
  <c r="AU235" i="19"/>
  <c r="AU236" i="19"/>
  <c r="AU237" i="19"/>
  <c r="AU238" i="19"/>
  <c r="AU239" i="19"/>
  <c r="AU240" i="19"/>
  <c r="AU241" i="19"/>
  <c r="AU242" i="19"/>
  <c r="AU243" i="19"/>
  <c r="AU244" i="19"/>
  <c r="AU245" i="19"/>
  <c r="AU246" i="19"/>
  <c r="AU247" i="19"/>
  <c r="AU248" i="19"/>
  <c r="AU249" i="19"/>
  <c r="AU250" i="19"/>
  <c r="AU251" i="19"/>
  <c r="AU252" i="19"/>
  <c r="AU253" i="19"/>
  <c r="AU254" i="19"/>
  <c r="AU255" i="19"/>
  <c r="AU256" i="19"/>
  <c r="AU257" i="19"/>
  <c r="AU258" i="19"/>
  <c r="AU259" i="19"/>
  <c r="AU260" i="19"/>
  <c r="AU261" i="19"/>
  <c r="AU262" i="19"/>
  <c r="AU263" i="19"/>
  <c r="AU264" i="19"/>
  <c r="AU265" i="19"/>
  <c r="AU266" i="19"/>
  <c r="AU267" i="19"/>
  <c r="AU268" i="19"/>
  <c r="AU269" i="19"/>
  <c r="AU270" i="19"/>
  <c r="AU271" i="19"/>
  <c r="AU272" i="19"/>
  <c r="AU273" i="19"/>
  <c r="AU274" i="19"/>
  <c r="AU275" i="19"/>
  <c r="AU276" i="19"/>
  <c r="AU277" i="19"/>
  <c r="AU278" i="19"/>
  <c r="AU279" i="19"/>
  <c r="AU280" i="19"/>
  <c r="AU281" i="19"/>
  <c r="AU282" i="19"/>
  <c r="AU283" i="19"/>
  <c r="AU284" i="19"/>
  <c r="AU285" i="19"/>
  <c r="AU286" i="19"/>
  <c r="AU287" i="19"/>
  <c r="AU288" i="19"/>
  <c r="AU289" i="19"/>
  <c r="AU290" i="19"/>
  <c r="AU291" i="19"/>
  <c r="AU292" i="19"/>
  <c r="AU293" i="19"/>
  <c r="AU294" i="19"/>
  <c r="AU295" i="19"/>
  <c r="AU296" i="19"/>
  <c r="AU297" i="19"/>
  <c r="AU298" i="19"/>
  <c r="AU299" i="19"/>
  <c r="AU300" i="19"/>
  <c r="AU301" i="19"/>
  <c r="AU302" i="19"/>
  <c r="AU303" i="19"/>
  <c r="AU304" i="19"/>
  <c r="AU305" i="19"/>
  <c r="AU306" i="19"/>
  <c r="AU307" i="19"/>
  <c r="AU308" i="19"/>
  <c r="AU309" i="19"/>
  <c r="AU310" i="19"/>
  <c r="AU311" i="19"/>
  <c r="AU312" i="19"/>
  <c r="AU313" i="19"/>
  <c r="AU314" i="19"/>
  <c r="AU315" i="19"/>
  <c r="AU316" i="19"/>
  <c r="AU317" i="19"/>
  <c r="AU318" i="19"/>
  <c r="AU319" i="19"/>
  <c r="AU320" i="19"/>
  <c r="AU321" i="19"/>
  <c r="AU322" i="19"/>
  <c r="AU323" i="19"/>
  <c r="AU324" i="19"/>
  <c r="AU325" i="19"/>
  <c r="AU326" i="19"/>
  <c r="AU327" i="19"/>
  <c r="AU328" i="19"/>
  <c r="AU329" i="19"/>
  <c r="AU330" i="19"/>
  <c r="AU331" i="19"/>
  <c r="AU332" i="19"/>
  <c r="AU333" i="19"/>
  <c r="AU334" i="19"/>
  <c r="AU335" i="19"/>
  <c r="AU336" i="19"/>
  <c r="AU337" i="19"/>
  <c r="AU338" i="19"/>
  <c r="AU339" i="19"/>
  <c r="AU340" i="19"/>
  <c r="AU341" i="19"/>
  <c r="AU342" i="19"/>
  <c r="AU343" i="19"/>
  <c r="AU344" i="19"/>
  <c r="AU345" i="19"/>
  <c r="AU346" i="19"/>
  <c r="AU347" i="19"/>
  <c r="AU348" i="19"/>
  <c r="AU349" i="19"/>
  <c r="AU350" i="19"/>
  <c r="AU351" i="19"/>
  <c r="AU352" i="19"/>
  <c r="AU353" i="19"/>
  <c r="AU354" i="19"/>
  <c r="AU355" i="19"/>
  <c r="AU356" i="19"/>
  <c r="AU357" i="19"/>
  <c r="AU358" i="19"/>
  <c r="AU359" i="19"/>
  <c r="AU360" i="19"/>
  <c r="AU361" i="19"/>
  <c r="AU362" i="19"/>
  <c r="AU363" i="19"/>
  <c r="AU364" i="19"/>
  <c r="AU365" i="19"/>
  <c r="AU366" i="19"/>
  <c r="AU367" i="19"/>
  <c r="AU368" i="19"/>
  <c r="AU369" i="19"/>
  <c r="AU370" i="19"/>
  <c r="AU371" i="19"/>
  <c r="AU372" i="19"/>
  <c r="AU373" i="19"/>
  <c r="AU374" i="19"/>
  <c r="AU375" i="19"/>
  <c r="AU376" i="19"/>
  <c r="AU377" i="19"/>
  <c r="AU378" i="19"/>
  <c r="AU379" i="19"/>
  <c r="AU380" i="19"/>
  <c r="AU381" i="19"/>
  <c r="AU382" i="19"/>
  <c r="AU383" i="19"/>
  <c r="AU384" i="19"/>
  <c r="AU385" i="19"/>
  <c r="AU386" i="19"/>
  <c r="AU387" i="19"/>
  <c r="AU388" i="19"/>
  <c r="AU389" i="19"/>
  <c r="AU390" i="19"/>
  <c r="AU391" i="19"/>
  <c r="AU392" i="19"/>
  <c r="AU393" i="19"/>
  <c r="AU394" i="19"/>
  <c r="AU395" i="19"/>
  <c r="AU396" i="19"/>
  <c r="AU397" i="19"/>
  <c r="AU398" i="19"/>
  <c r="AU399" i="19"/>
  <c r="AU400" i="19"/>
  <c r="AU401" i="19"/>
  <c r="AU402" i="19"/>
  <c r="AU403" i="19"/>
  <c r="AU404" i="19"/>
  <c r="AU405" i="19"/>
  <c r="AU406" i="19"/>
  <c r="AU407" i="19"/>
  <c r="AU408" i="19"/>
  <c r="AU409" i="19"/>
  <c r="AU410" i="19"/>
  <c r="AU411" i="19"/>
  <c r="AU412" i="19"/>
  <c r="AU413" i="19"/>
  <c r="AU414" i="19"/>
  <c r="AU415" i="19"/>
  <c r="AU416" i="19"/>
  <c r="AU417" i="19"/>
  <c r="AU418" i="19"/>
  <c r="AU19" i="19"/>
  <c r="AT39" i="19"/>
  <c r="AT40" i="19"/>
  <c r="AT41" i="19"/>
  <c r="AT42" i="19"/>
  <c r="AT43" i="19"/>
  <c r="AT44" i="19"/>
  <c r="AT45" i="19"/>
  <c r="AT46" i="19"/>
  <c r="AT47" i="19"/>
  <c r="AT48" i="19"/>
  <c r="AT49" i="19"/>
  <c r="AT50" i="19"/>
  <c r="AT51" i="19"/>
  <c r="AT52" i="19"/>
  <c r="AT53" i="19"/>
  <c r="AT54" i="19"/>
  <c r="AT55" i="19"/>
  <c r="AT56" i="19"/>
  <c r="AT57" i="19"/>
  <c r="AT58" i="19"/>
  <c r="AT59" i="19"/>
  <c r="AT60" i="19"/>
  <c r="AT61" i="19"/>
  <c r="AT62" i="19"/>
  <c r="AT63" i="19"/>
  <c r="AT64" i="19"/>
  <c r="AT65" i="19"/>
  <c r="AT66" i="19"/>
  <c r="AT67" i="19"/>
  <c r="AT68" i="19"/>
  <c r="AT69" i="19"/>
  <c r="AT70" i="19"/>
  <c r="AT71" i="19"/>
  <c r="AT72" i="19"/>
  <c r="AT73" i="19"/>
  <c r="AT74" i="19"/>
  <c r="AT75" i="19"/>
  <c r="AT76" i="19"/>
  <c r="AT77" i="19"/>
  <c r="AT78" i="19"/>
  <c r="AT79" i="19"/>
  <c r="AT80" i="19"/>
  <c r="AT81" i="19"/>
  <c r="AT82" i="19"/>
  <c r="AT83" i="19"/>
  <c r="AT84" i="19"/>
  <c r="AT85" i="19"/>
  <c r="AT86" i="19"/>
  <c r="AT87" i="19"/>
  <c r="AT88" i="19"/>
  <c r="AT89" i="19"/>
  <c r="AT90" i="19"/>
  <c r="AT91" i="19"/>
  <c r="AT92" i="19"/>
  <c r="AT93" i="19"/>
  <c r="AT94" i="19"/>
  <c r="AT95" i="19"/>
  <c r="AT96" i="19"/>
  <c r="AT97" i="19"/>
  <c r="AT98" i="19"/>
  <c r="AT99" i="19"/>
  <c r="AT100" i="19"/>
  <c r="AT101" i="19"/>
  <c r="AT102" i="19"/>
  <c r="AT103" i="19"/>
  <c r="AT104" i="19"/>
  <c r="AT105" i="19"/>
  <c r="AT106" i="19"/>
  <c r="AT107" i="19"/>
  <c r="AT108" i="19"/>
  <c r="AT109" i="19"/>
  <c r="AT110" i="19"/>
  <c r="AT111" i="19"/>
  <c r="AT112" i="19"/>
  <c r="AT113" i="19"/>
  <c r="AT114" i="19"/>
  <c r="AT115" i="19"/>
  <c r="AT116" i="19"/>
  <c r="AT117" i="19"/>
  <c r="AT118" i="19"/>
  <c r="AT119" i="19"/>
  <c r="AT120" i="19"/>
  <c r="AT121" i="19"/>
  <c r="AT122" i="19"/>
  <c r="AT123" i="19"/>
  <c r="AT124" i="19"/>
  <c r="AT125" i="19"/>
  <c r="AT126" i="19"/>
  <c r="AT127" i="19"/>
  <c r="AT128" i="19"/>
  <c r="AT129" i="19"/>
  <c r="AT130" i="19"/>
  <c r="AT131" i="19"/>
  <c r="AT132" i="19"/>
  <c r="AT133" i="19"/>
  <c r="AT134" i="19"/>
  <c r="AT135" i="19"/>
  <c r="AT136" i="19"/>
  <c r="AT137" i="19"/>
  <c r="AT138" i="19"/>
  <c r="AT139" i="19"/>
  <c r="AT140" i="19"/>
  <c r="AT141" i="19"/>
  <c r="AT142" i="19"/>
  <c r="AT143" i="19"/>
  <c r="AT144" i="19"/>
  <c r="AT145" i="19"/>
  <c r="AT146" i="19"/>
  <c r="AT147" i="19"/>
  <c r="AT148" i="19"/>
  <c r="AT149" i="19"/>
  <c r="AT150" i="19"/>
  <c r="AT151" i="19"/>
  <c r="AT152" i="19"/>
  <c r="AT153" i="19"/>
  <c r="AT154" i="19"/>
  <c r="AT155" i="19"/>
  <c r="AT156" i="19"/>
  <c r="AT157" i="19"/>
  <c r="AT158" i="19"/>
  <c r="AT159" i="19"/>
  <c r="AT160" i="19"/>
  <c r="AT161" i="19"/>
  <c r="AT162" i="19"/>
  <c r="AT163" i="19"/>
  <c r="AT164" i="19"/>
  <c r="AT165" i="19"/>
  <c r="AT166" i="19"/>
  <c r="AT167" i="19"/>
  <c r="AT168" i="19"/>
  <c r="AT169" i="19"/>
  <c r="AT170" i="19"/>
  <c r="AT171" i="19"/>
  <c r="AT172" i="19"/>
  <c r="AT173" i="19"/>
  <c r="AT174" i="19"/>
  <c r="AT175" i="19"/>
  <c r="AT176" i="19"/>
  <c r="AT177" i="19"/>
  <c r="AT178" i="19"/>
  <c r="AT179" i="19"/>
  <c r="AT180" i="19"/>
  <c r="AT181" i="19"/>
  <c r="AT182" i="19"/>
  <c r="AT183" i="19"/>
  <c r="AT184" i="19"/>
  <c r="AT185" i="19"/>
  <c r="AT186" i="19"/>
  <c r="AT187" i="19"/>
  <c r="AT188" i="19"/>
  <c r="AT189" i="19"/>
  <c r="AT190" i="19"/>
  <c r="AT191" i="19"/>
  <c r="AT192" i="19"/>
  <c r="AT193" i="19"/>
  <c r="AT194" i="19"/>
  <c r="AT195" i="19"/>
  <c r="AT196" i="19"/>
  <c r="AT197" i="19"/>
  <c r="AT198" i="19"/>
  <c r="AT199" i="19"/>
  <c r="AT200" i="19"/>
  <c r="AT201" i="19"/>
  <c r="AT202" i="19"/>
  <c r="AT203" i="19"/>
  <c r="AT204" i="19"/>
  <c r="AT205" i="19"/>
  <c r="AT206" i="19"/>
  <c r="AT207" i="19"/>
  <c r="AT208" i="19"/>
  <c r="AT209" i="19"/>
  <c r="AT210" i="19"/>
  <c r="AT211" i="19"/>
  <c r="AT212" i="19"/>
  <c r="AT213" i="19"/>
  <c r="AT214" i="19"/>
  <c r="AT215" i="19"/>
  <c r="AT216" i="19"/>
  <c r="AT217" i="19"/>
  <c r="AT218" i="19"/>
  <c r="AT219" i="19"/>
  <c r="AT220" i="19"/>
  <c r="AT221" i="19"/>
  <c r="AT222" i="19"/>
  <c r="AT223" i="19"/>
  <c r="AT224" i="19"/>
  <c r="AT225" i="19"/>
  <c r="AT226" i="19"/>
  <c r="AT227" i="19"/>
  <c r="AT228" i="19"/>
  <c r="AT229" i="19"/>
  <c r="AT230" i="19"/>
  <c r="AT231" i="19"/>
  <c r="AT232" i="19"/>
  <c r="AT233" i="19"/>
  <c r="AT234" i="19"/>
  <c r="AT235" i="19"/>
  <c r="AT236" i="19"/>
  <c r="AT237" i="19"/>
  <c r="AT238" i="19"/>
  <c r="AT239" i="19"/>
  <c r="AT240" i="19"/>
  <c r="AT241" i="19"/>
  <c r="AT242" i="19"/>
  <c r="AT243" i="19"/>
  <c r="AT244" i="19"/>
  <c r="AT245" i="19"/>
  <c r="AT246" i="19"/>
  <c r="AT247" i="19"/>
  <c r="AT248" i="19"/>
  <c r="AT249" i="19"/>
  <c r="AT250" i="19"/>
  <c r="AT251" i="19"/>
  <c r="AT252" i="19"/>
  <c r="AT253" i="19"/>
  <c r="AT254" i="19"/>
  <c r="AT255" i="19"/>
  <c r="AT256" i="19"/>
  <c r="AT257" i="19"/>
  <c r="AT258" i="19"/>
  <c r="AT259" i="19"/>
  <c r="AT260" i="19"/>
  <c r="AT261" i="19"/>
  <c r="AT262" i="19"/>
  <c r="AT263" i="19"/>
  <c r="AT264" i="19"/>
  <c r="AT265" i="19"/>
  <c r="AT266" i="19"/>
  <c r="AT267" i="19"/>
  <c r="AT268" i="19"/>
  <c r="AT269" i="19"/>
  <c r="AT270" i="19"/>
  <c r="AT271" i="19"/>
  <c r="AT272" i="19"/>
  <c r="AT273" i="19"/>
  <c r="AT274" i="19"/>
  <c r="AT275" i="19"/>
  <c r="AT276" i="19"/>
  <c r="AT277" i="19"/>
  <c r="AT278" i="19"/>
  <c r="AT279" i="19"/>
  <c r="AT280" i="19"/>
  <c r="AT281" i="19"/>
  <c r="AT282" i="19"/>
  <c r="AT283" i="19"/>
  <c r="AT284" i="19"/>
  <c r="AT285" i="19"/>
  <c r="AT286" i="19"/>
  <c r="AT287" i="19"/>
  <c r="AT288" i="19"/>
  <c r="AT289" i="19"/>
  <c r="AT290" i="19"/>
  <c r="AT291" i="19"/>
  <c r="AT292" i="19"/>
  <c r="AT293" i="19"/>
  <c r="AT294" i="19"/>
  <c r="AT295" i="19"/>
  <c r="AT296" i="19"/>
  <c r="AT297" i="19"/>
  <c r="AT298" i="19"/>
  <c r="AT299" i="19"/>
  <c r="AT300" i="19"/>
  <c r="AT301" i="19"/>
  <c r="AT302" i="19"/>
  <c r="AT303" i="19"/>
  <c r="AT304" i="19"/>
  <c r="AT305" i="19"/>
  <c r="AT306" i="19"/>
  <c r="AT307" i="19"/>
  <c r="AT308" i="19"/>
  <c r="AT309" i="19"/>
  <c r="AT310" i="19"/>
  <c r="AT311" i="19"/>
  <c r="AT312" i="19"/>
  <c r="AT313" i="19"/>
  <c r="AT314" i="19"/>
  <c r="AT315" i="19"/>
  <c r="AT316" i="19"/>
  <c r="AT317" i="19"/>
  <c r="AT318" i="19"/>
  <c r="AT319" i="19"/>
  <c r="AT320" i="19"/>
  <c r="AT321" i="19"/>
  <c r="AT322" i="19"/>
  <c r="AT323" i="19"/>
  <c r="AT324" i="19"/>
  <c r="AT325" i="19"/>
  <c r="AT326" i="19"/>
  <c r="AT327" i="19"/>
  <c r="AT328" i="19"/>
  <c r="AT329" i="19"/>
  <c r="AT330" i="19"/>
  <c r="AT331" i="19"/>
  <c r="AT332" i="19"/>
  <c r="AT333" i="19"/>
  <c r="AT334" i="19"/>
  <c r="AT335" i="19"/>
  <c r="AT336" i="19"/>
  <c r="AT337" i="19"/>
  <c r="AT338" i="19"/>
  <c r="AT339" i="19"/>
  <c r="AT340" i="19"/>
  <c r="AT341" i="19"/>
  <c r="AT342" i="19"/>
  <c r="AT343" i="19"/>
  <c r="AT344" i="19"/>
  <c r="AT345" i="19"/>
  <c r="AT346" i="19"/>
  <c r="AT347" i="19"/>
  <c r="AT348" i="19"/>
  <c r="AT349" i="19"/>
  <c r="AT350" i="19"/>
  <c r="AT351" i="19"/>
  <c r="AT352" i="19"/>
  <c r="AT353" i="19"/>
  <c r="AT354" i="19"/>
  <c r="AT355" i="19"/>
  <c r="AT356" i="19"/>
  <c r="AT357" i="19"/>
  <c r="AT358" i="19"/>
  <c r="AT359" i="19"/>
  <c r="AT360" i="19"/>
  <c r="AT361" i="19"/>
  <c r="AT362" i="19"/>
  <c r="AT363" i="19"/>
  <c r="AT364" i="19"/>
  <c r="AT365" i="19"/>
  <c r="AT366" i="19"/>
  <c r="AT367" i="19"/>
  <c r="AT368" i="19"/>
  <c r="AT369" i="19"/>
  <c r="AT370" i="19"/>
  <c r="AT371" i="19"/>
  <c r="AT372" i="19"/>
  <c r="AT373" i="19"/>
  <c r="AT374" i="19"/>
  <c r="AT375" i="19"/>
  <c r="AT376" i="19"/>
  <c r="AT377" i="19"/>
  <c r="AT378" i="19"/>
  <c r="AT379" i="19"/>
  <c r="AT380" i="19"/>
  <c r="AT381" i="19"/>
  <c r="AT382" i="19"/>
  <c r="AT383" i="19"/>
  <c r="AT384" i="19"/>
  <c r="AT385" i="19"/>
  <c r="AT386" i="19"/>
  <c r="AT387" i="19"/>
  <c r="AT388" i="19"/>
  <c r="AT389" i="19"/>
  <c r="AT390" i="19"/>
  <c r="AT391" i="19"/>
  <c r="AT392" i="19"/>
  <c r="AT393" i="19"/>
  <c r="AT394" i="19"/>
  <c r="AT395" i="19"/>
  <c r="AT396" i="19"/>
  <c r="AT397" i="19"/>
  <c r="AT398" i="19"/>
  <c r="AT399" i="19"/>
  <c r="AT400" i="19"/>
  <c r="AT401" i="19"/>
  <c r="AT402" i="19"/>
  <c r="AT403" i="19"/>
  <c r="AT404" i="19"/>
  <c r="AT405" i="19"/>
  <c r="AT406" i="19"/>
  <c r="AT407" i="19"/>
  <c r="AT408" i="19"/>
  <c r="AT409" i="19"/>
  <c r="AT410" i="19"/>
  <c r="AT411" i="19"/>
  <c r="AT412" i="19"/>
  <c r="AT413" i="19"/>
  <c r="AT414" i="19"/>
  <c r="AT415" i="19"/>
  <c r="AT416" i="19"/>
  <c r="AT417" i="19"/>
  <c r="AT418" i="19"/>
  <c r="AS40" i="19"/>
  <c r="AS41" i="19"/>
  <c r="AS42" i="19"/>
  <c r="AS43" i="19"/>
  <c r="AS44" i="19"/>
  <c r="AS45" i="19"/>
  <c r="AS46" i="19"/>
  <c r="AS47" i="19"/>
  <c r="AS48" i="19"/>
  <c r="AS49" i="19"/>
  <c r="AS50" i="19"/>
  <c r="AS51" i="19"/>
  <c r="AS52" i="19"/>
  <c r="AS53" i="19"/>
  <c r="AS54" i="19"/>
  <c r="AS55" i="19"/>
  <c r="AS56" i="19"/>
  <c r="AS57" i="19"/>
  <c r="AS58" i="19"/>
  <c r="AS59" i="19"/>
  <c r="AS60" i="19"/>
  <c r="AS61" i="19"/>
  <c r="AS62" i="19"/>
  <c r="AS63" i="19"/>
  <c r="AS64" i="19"/>
  <c r="AS65" i="19"/>
  <c r="AS66" i="19"/>
  <c r="AS67" i="19"/>
  <c r="AS68" i="19"/>
  <c r="AS69" i="19"/>
  <c r="AS70" i="19"/>
  <c r="AS71" i="19"/>
  <c r="AS72" i="19"/>
  <c r="AS73" i="19"/>
  <c r="AS74" i="19"/>
  <c r="AS75" i="19"/>
  <c r="AS76" i="19"/>
  <c r="AS77" i="19"/>
  <c r="AS78" i="19"/>
  <c r="AS79" i="19"/>
  <c r="AS80" i="19"/>
  <c r="AS81" i="19"/>
  <c r="AS82" i="19"/>
  <c r="AS83" i="19"/>
  <c r="AS84" i="19"/>
  <c r="AS85" i="19"/>
  <c r="AS86" i="19"/>
  <c r="AS87" i="19"/>
  <c r="AS88" i="19"/>
  <c r="AS89" i="19"/>
  <c r="AS90" i="19"/>
  <c r="AS91" i="19"/>
  <c r="AS92" i="19"/>
  <c r="AS93" i="19"/>
  <c r="AS94" i="19"/>
  <c r="AS95" i="19"/>
  <c r="AS96" i="19"/>
  <c r="AS97" i="19"/>
  <c r="AS98" i="19"/>
  <c r="AS99" i="19"/>
  <c r="AS100" i="19"/>
  <c r="AS101" i="19"/>
  <c r="AS102" i="19"/>
  <c r="AS103" i="19"/>
  <c r="AS104" i="19"/>
  <c r="AS105" i="19"/>
  <c r="AS106" i="19"/>
  <c r="AS107" i="19"/>
  <c r="AS108" i="19"/>
  <c r="AS109" i="19"/>
  <c r="AS110" i="19"/>
  <c r="AS111" i="19"/>
  <c r="AS112" i="19"/>
  <c r="AS113" i="19"/>
  <c r="AS114" i="19"/>
  <c r="AS115" i="19"/>
  <c r="AS116" i="19"/>
  <c r="AS117" i="19"/>
  <c r="AS118" i="19"/>
  <c r="AS119" i="19"/>
  <c r="AS120" i="19"/>
  <c r="AS121" i="19"/>
  <c r="AS122" i="19"/>
  <c r="AS123" i="19"/>
  <c r="AS124" i="19"/>
  <c r="AS125" i="19"/>
  <c r="AS126" i="19"/>
  <c r="AS127" i="19"/>
  <c r="AS128" i="19"/>
  <c r="AS129" i="19"/>
  <c r="AS130" i="19"/>
  <c r="AS131" i="19"/>
  <c r="AS132" i="19"/>
  <c r="AS133" i="19"/>
  <c r="AS134" i="19"/>
  <c r="AS135" i="19"/>
  <c r="AS136" i="19"/>
  <c r="AS137" i="19"/>
  <c r="AS138" i="19"/>
  <c r="AS139" i="19"/>
  <c r="AS140" i="19"/>
  <c r="AS141" i="19"/>
  <c r="AS142" i="19"/>
  <c r="AS143" i="19"/>
  <c r="AS144" i="19"/>
  <c r="AS145" i="19"/>
  <c r="AS146" i="19"/>
  <c r="AS147" i="19"/>
  <c r="AS148" i="19"/>
  <c r="AS149" i="19"/>
  <c r="AS150" i="19"/>
  <c r="AS151" i="19"/>
  <c r="AS152" i="19"/>
  <c r="AS153" i="19"/>
  <c r="AS154" i="19"/>
  <c r="AS155" i="19"/>
  <c r="AS156" i="19"/>
  <c r="AS157" i="19"/>
  <c r="AS158" i="19"/>
  <c r="AS159" i="19"/>
  <c r="AS160" i="19"/>
  <c r="AS161" i="19"/>
  <c r="AS162" i="19"/>
  <c r="AS163" i="19"/>
  <c r="AS164" i="19"/>
  <c r="AS165" i="19"/>
  <c r="AS166" i="19"/>
  <c r="AS167" i="19"/>
  <c r="AS168" i="19"/>
  <c r="AS169" i="19"/>
  <c r="AS170" i="19"/>
  <c r="AS171" i="19"/>
  <c r="AS172" i="19"/>
  <c r="AS173" i="19"/>
  <c r="AS174" i="19"/>
  <c r="AS175" i="19"/>
  <c r="AS176" i="19"/>
  <c r="AS177" i="19"/>
  <c r="AS178" i="19"/>
  <c r="AS179" i="19"/>
  <c r="AS180" i="19"/>
  <c r="AS181" i="19"/>
  <c r="AS182" i="19"/>
  <c r="AS183" i="19"/>
  <c r="AS184" i="19"/>
  <c r="AS185" i="19"/>
  <c r="AS186" i="19"/>
  <c r="AS187" i="19"/>
  <c r="AS188" i="19"/>
  <c r="AS189" i="19"/>
  <c r="AS190" i="19"/>
  <c r="AS191" i="19"/>
  <c r="AS192" i="19"/>
  <c r="AS193" i="19"/>
  <c r="AS194" i="19"/>
  <c r="AS195" i="19"/>
  <c r="AS196" i="19"/>
  <c r="AS197" i="19"/>
  <c r="AS198" i="19"/>
  <c r="AS199" i="19"/>
  <c r="AS200" i="19"/>
  <c r="AS201" i="19"/>
  <c r="AS202" i="19"/>
  <c r="AS203" i="19"/>
  <c r="AS204" i="19"/>
  <c r="AS205" i="19"/>
  <c r="AS206" i="19"/>
  <c r="AS207" i="19"/>
  <c r="AS208" i="19"/>
  <c r="AS209" i="19"/>
  <c r="AS210" i="19"/>
  <c r="AS211" i="19"/>
  <c r="AS212" i="19"/>
  <c r="AS213" i="19"/>
  <c r="AS214" i="19"/>
  <c r="AS215" i="19"/>
  <c r="AS216" i="19"/>
  <c r="AS217" i="19"/>
  <c r="AS218" i="19"/>
  <c r="AS219" i="19"/>
  <c r="AS220" i="19"/>
  <c r="AS221" i="19"/>
  <c r="AS222" i="19"/>
  <c r="AS223" i="19"/>
  <c r="AS224" i="19"/>
  <c r="AS225" i="19"/>
  <c r="AS226" i="19"/>
  <c r="AS227" i="19"/>
  <c r="AS228" i="19"/>
  <c r="AS229" i="19"/>
  <c r="AS230" i="19"/>
  <c r="AS231" i="19"/>
  <c r="AS232" i="19"/>
  <c r="AS233" i="19"/>
  <c r="AS234" i="19"/>
  <c r="AS235" i="19"/>
  <c r="AS236" i="19"/>
  <c r="AS237" i="19"/>
  <c r="AS238" i="19"/>
  <c r="AS239" i="19"/>
  <c r="AS240" i="19"/>
  <c r="AS241" i="19"/>
  <c r="AS242" i="19"/>
  <c r="AS243" i="19"/>
  <c r="AS244" i="19"/>
  <c r="AS245" i="19"/>
  <c r="AS246" i="19"/>
  <c r="AS247" i="19"/>
  <c r="AS248" i="19"/>
  <c r="AS249" i="19"/>
  <c r="AS250" i="19"/>
  <c r="AS251" i="19"/>
  <c r="AS252" i="19"/>
  <c r="AS253" i="19"/>
  <c r="AS254" i="19"/>
  <c r="AS255" i="19"/>
  <c r="AS256" i="19"/>
  <c r="AS257" i="19"/>
  <c r="AS258" i="19"/>
  <c r="AS259" i="19"/>
  <c r="AS260" i="19"/>
  <c r="AS261" i="19"/>
  <c r="AS262" i="19"/>
  <c r="AS263" i="19"/>
  <c r="AS264" i="19"/>
  <c r="AS265" i="19"/>
  <c r="AS266" i="19"/>
  <c r="AS267" i="19"/>
  <c r="AS268" i="19"/>
  <c r="AS269" i="19"/>
  <c r="AS270" i="19"/>
  <c r="AS271" i="19"/>
  <c r="AS272" i="19"/>
  <c r="AS273" i="19"/>
  <c r="AS274" i="19"/>
  <c r="AS275" i="19"/>
  <c r="AS276" i="19"/>
  <c r="AS277" i="19"/>
  <c r="AS278" i="19"/>
  <c r="AS279" i="19"/>
  <c r="AS280" i="19"/>
  <c r="AS281" i="19"/>
  <c r="AS282" i="19"/>
  <c r="AS283" i="19"/>
  <c r="AS284" i="19"/>
  <c r="AS285" i="19"/>
  <c r="AS286" i="19"/>
  <c r="AS287" i="19"/>
  <c r="AS288" i="19"/>
  <c r="AS289" i="19"/>
  <c r="AS290" i="19"/>
  <c r="AS291" i="19"/>
  <c r="AS292" i="19"/>
  <c r="AS293" i="19"/>
  <c r="AS294" i="19"/>
  <c r="AS295" i="19"/>
  <c r="AS296" i="19"/>
  <c r="AS297" i="19"/>
  <c r="AS298" i="19"/>
  <c r="AS299" i="19"/>
  <c r="AS300" i="19"/>
  <c r="AS301" i="19"/>
  <c r="AS302" i="19"/>
  <c r="AS303" i="19"/>
  <c r="AS304" i="19"/>
  <c r="AS305" i="19"/>
  <c r="AS306" i="19"/>
  <c r="AS307" i="19"/>
  <c r="AS308" i="19"/>
  <c r="AS309" i="19"/>
  <c r="AS310" i="19"/>
  <c r="AS311" i="19"/>
  <c r="AS312" i="19"/>
  <c r="AS313" i="19"/>
  <c r="AS314" i="19"/>
  <c r="AS315" i="19"/>
  <c r="AS316" i="19"/>
  <c r="AS317" i="19"/>
  <c r="AS318" i="19"/>
  <c r="AS319" i="19"/>
  <c r="AS320" i="19"/>
  <c r="AS321" i="19"/>
  <c r="AS322" i="19"/>
  <c r="AS323" i="19"/>
  <c r="AS324" i="19"/>
  <c r="AS325" i="19"/>
  <c r="AS326" i="19"/>
  <c r="AS327" i="19"/>
  <c r="AS328" i="19"/>
  <c r="AS329" i="19"/>
  <c r="AS330" i="19"/>
  <c r="AS331" i="19"/>
  <c r="AS332" i="19"/>
  <c r="AS333" i="19"/>
  <c r="AS334" i="19"/>
  <c r="AS335" i="19"/>
  <c r="AS336" i="19"/>
  <c r="AS337" i="19"/>
  <c r="AS338" i="19"/>
  <c r="AS339" i="19"/>
  <c r="AS340" i="19"/>
  <c r="AS341" i="19"/>
  <c r="AS342" i="19"/>
  <c r="AS343" i="19"/>
  <c r="AS344" i="19"/>
  <c r="AS345" i="19"/>
  <c r="AS346" i="19"/>
  <c r="AS347" i="19"/>
  <c r="AS348" i="19"/>
  <c r="AS349" i="19"/>
  <c r="AS350" i="19"/>
  <c r="AS351" i="19"/>
  <c r="AS352" i="19"/>
  <c r="AS353" i="19"/>
  <c r="AS354" i="19"/>
  <c r="AS355" i="19"/>
  <c r="AS356" i="19"/>
  <c r="AS357" i="19"/>
  <c r="AS358" i="19"/>
  <c r="AS359" i="19"/>
  <c r="AS360" i="19"/>
  <c r="AS361" i="19"/>
  <c r="AS362" i="19"/>
  <c r="AS363" i="19"/>
  <c r="AS364" i="19"/>
  <c r="AS365" i="19"/>
  <c r="AS366" i="19"/>
  <c r="AS367" i="19"/>
  <c r="AS368" i="19"/>
  <c r="AS369" i="19"/>
  <c r="AS370" i="19"/>
  <c r="AS371" i="19"/>
  <c r="AS372" i="19"/>
  <c r="AS373" i="19"/>
  <c r="AS374" i="19"/>
  <c r="AS375" i="19"/>
  <c r="AS376" i="19"/>
  <c r="AS377" i="19"/>
  <c r="AS378" i="19"/>
  <c r="AS379" i="19"/>
  <c r="AS380" i="19"/>
  <c r="AS381" i="19"/>
  <c r="AS382" i="19"/>
  <c r="AS383" i="19"/>
  <c r="AS384" i="19"/>
  <c r="AS385" i="19"/>
  <c r="AS386" i="19"/>
  <c r="AS387" i="19"/>
  <c r="AS388" i="19"/>
  <c r="AS389" i="19"/>
  <c r="AS390" i="19"/>
  <c r="AS391" i="19"/>
  <c r="AS392" i="19"/>
  <c r="AS393" i="19"/>
  <c r="AS394" i="19"/>
  <c r="AS395" i="19"/>
  <c r="AS396" i="19"/>
  <c r="AS397" i="19"/>
  <c r="AS398" i="19"/>
  <c r="AS399" i="19"/>
  <c r="AS400" i="19"/>
  <c r="AS401" i="19"/>
  <c r="AS402" i="19"/>
  <c r="AS403" i="19"/>
  <c r="AS404" i="19"/>
  <c r="AS405" i="19"/>
  <c r="AS406" i="19"/>
  <c r="AS407" i="19"/>
  <c r="AS408" i="19"/>
  <c r="AS409" i="19"/>
  <c r="AS410" i="19"/>
  <c r="AS411" i="19"/>
  <c r="AS412" i="19"/>
  <c r="AS413" i="19"/>
  <c r="AS414" i="19"/>
  <c r="AS415" i="19"/>
  <c r="AS416" i="19"/>
  <c r="AS417" i="19"/>
  <c r="AS418" i="19"/>
  <c r="AR20" i="19"/>
  <c r="AR21" i="19"/>
  <c r="AR22" i="19"/>
  <c r="AR23" i="19"/>
  <c r="AR24" i="19"/>
  <c r="AR25" i="19"/>
  <c r="AR26" i="19"/>
  <c r="AR27" i="19"/>
  <c r="AR28" i="19"/>
  <c r="AR29" i="19"/>
  <c r="AR30" i="19"/>
  <c r="AR31" i="19"/>
  <c r="AR32" i="19"/>
  <c r="AR33" i="19"/>
  <c r="AR34" i="19"/>
  <c r="AR35" i="19"/>
  <c r="AR36" i="19"/>
  <c r="AR37" i="19"/>
  <c r="AR38" i="19"/>
  <c r="AR39" i="19"/>
  <c r="AR40" i="19"/>
  <c r="AR41" i="19"/>
  <c r="AR42" i="19"/>
  <c r="AR43" i="19"/>
  <c r="AR44" i="19"/>
  <c r="AR45" i="19"/>
  <c r="AR46" i="19"/>
  <c r="AR47" i="19"/>
  <c r="AR48" i="19"/>
  <c r="AR49" i="19"/>
  <c r="AR50" i="19"/>
  <c r="AR51" i="19"/>
  <c r="AR52" i="19"/>
  <c r="AR53" i="19"/>
  <c r="AR54" i="19"/>
  <c r="AR55" i="19"/>
  <c r="AR56" i="19"/>
  <c r="AR57" i="19"/>
  <c r="AR58" i="19"/>
  <c r="AR59" i="19"/>
  <c r="AR60" i="19"/>
  <c r="AR61" i="19"/>
  <c r="AR62" i="19"/>
  <c r="AR63" i="19"/>
  <c r="AR64" i="19"/>
  <c r="AR65" i="19"/>
  <c r="AR66" i="19"/>
  <c r="AR67" i="19"/>
  <c r="AR68" i="19"/>
  <c r="AR69" i="19"/>
  <c r="AR70" i="19"/>
  <c r="AR71" i="19"/>
  <c r="AR72" i="19"/>
  <c r="AR73" i="19"/>
  <c r="AR74" i="19"/>
  <c r="AR75" i="19"/>
  <c r="AR76" i="19"/>
  <c r="AR77" i="19"/>
  <c r="AR78" i="19"/>
  <c r="AR79" i="19"/>
  <c r="AR80" i="19"/>
  <c r="AR81" i="19"/>
  <c r="AR82" i="19"/>
  <c r="AR83" i="19"/>
  <c r="AR84" i="19"/>
  <c r="AR85" i="19"/>
  <c r="AR86" i="19"/>
  <c r="AR87" i="19"/>
  <c r="AR88" i="19"/>
  <c r="AR89" i="19"/>
  <c r="AR90" i="19"/>
  <c r="AR91" i="19"/>
  <c r="AR92" i="19"/>
  <c r="AR93" i="19"/>
  <c r="AR94" i="19"/>
  <c r="AR95" i="19"/>
  <c r="AR96" i="19"/>
  <c r="AR97" i="19"/>
  <c r="AR98" i="19"/>
  <c r="AR99" i="19"/>
  <c r="AR100" i="19"/>
  <c r="AR101" i="19"/>
  <c r="AR102" i="19"/>
  <c r="AR103" i="19"/>
  <c r="AR104" i="19"/>
  <c r="AR105" i="19"/>
  <c r="AR106" i="19"/>
  <c r="AR107" i="19"/>
  <c r="AR108" i="19"/>
  <c r="AR109" i="19"/>
  <c r="AR110" i="19"/>
  <c r="AR111" i="19"/>
  <c r="AR112" i="19"/>
  <c r="AR113" i="19"/>
  <c r="AR114" i="19"/>
  <c r="AR115" i="19"/>
  <c r="AR116" i="19"/>
  <c r="AR117" i="19"/>
  <c r="AR118" i="19"/>
  <c r="AR119" i="19"/>
  <c r="AR120" i="19"/>
  <c r="AR121" i="19"/>
  <c r="AR122" i="19"/>
  <c r="AR123" i="19"/>
  <c r="AR124" i="19"/>
  <c r="AR125" i="19"/>
  <c r="AR126" i="19"/>
  <c r="AR127" i="19"/>
  <c r="AR128" i="19"/>
  <c r="AR129" i="19"/>
  <c r="AR130" i="19"/>
  <c r="AR131" i="19"/>
  <c r="AR132" i="19"/>
  <c r="AR133" i="19"/>
  <c r="AR134" i="19"/>
  <c r="AR135" i="19"/>
  <c r="AR136" i="19"/>
  <c r="AR137" i="19"/>
  <c r="AR138" i="19"/>
  <c r="AR139" i="19"/>
  <c r="AR140" i="19"/>
  <c r="AR141" i="19"/>
  <c r="AR142" i="19"/>
  <c r="AR143" i="19"/>
  <c r="AR144" i="19"/>
  <c r="AR145" i="19"/>
  <c r="AR146" i="19"/>
  <c r="AR147" i="19"/>
  <c r="AR148" i="19"/>
  <c r="AR149" i="19"/>
  <c r="AR150" i="19"/>
  <c r="AR151" i="19"/>
  <c r="AR152" i="19"/>
  <c r="AR153" i="19"/>
  <c r="AR154" i="19"/>
  <c r="AR155" i="19"/>
  <c r="AR156" i="19"/>
  <c r="AR157" i="19"/>
  <c r="AR158" i="19"/>
  <c r="AR159" i="19"/>
  <c r="AR160" i="19"/>
  <c r="AR161" i="19"/>
  <c r="AR162" i="19"/>
  <c r="AR163" i="19"/>
  <c r="AR164" i="19"/>
  <c r="AR165" i="19"/>
  <c r="AR166" i="19"/>
  <c r="AR167" i="19"/>
  <c r="AR168" i="19"/>
  <c r="AR169" i="19"/>
  <c r="AR170" i="19"/>
  <c r="AR171" i="19"/>
  <c r="AR172" i="19"/>
  <c r="AR173" i="19"/>
  <c r="AR174" i="19"/>
  <c r="AR175" i="19"/>
  <c r="AR176" i="19"/>
  <c r="AR177" i="19"/>
  <c r="AR178" i="19"/>
  <c r="AR179" i="19"/>
  <c r="AR180" i="19"/>
  <c r="AR181" i="19"/>
  <c r="AR182" i="19"/>
  <c r="AR183" i="19"/>
  <c r="AR184" i="19"/>
  <c r="AR185" i="19"/>
  <c r="AR186" i="19"/>
  <c r="AR187" i="19"/>
  <c r="AR188" i="19"/>
  <c r="AR189" i="19"/>
  <c r="AR190" i="19"/>
  <c r="AR191" i="19"/>
  <c r="AR192" i="19"/>
  <c r="AR193" i="19"/>
  <c r="AR194" i="19"/>
  <c r="AR195" i="19"/>
  <c r="AR196" i="19"/>
  <c r="AR197" i="19"/>
  <c r="AR198" i="19"/>
  <c r="AR199" i="19"/>
  <c r="AR200" i="19"/>
  <c r="AR201" i="19"/>
  <c r="AR202" i="19"/>
  <c r="AR203" i="19"/>
  <c r="AR204" i="19"/>
  <c r="AR205" i="19"/>
  <c r="AR206" i="19"/>
  <c r="AR207" i="19"/>
  <c r="AR208" i="19"/>
  <c r="AR209" i="19"/>
  <c r="AR210" i="19"/>
  <c r="AR211" i="19"/>
  <c r="AR212" i="19"/>
  <c r="AR213" i="19"/>
  <c r="AR214" i="19"/>
  <c r="AR215" i="19"/>
  <c r="AR216" i="19"/>
  <c r="AR217" i="19"/>
  <c r="AR218" i="19"/>
  <c r="AR219" i="19"/>
  <c r="AR220" i="19"/>
  <c r="AR221" i="19"/>
  <c r="AR222" i="19"/>
  <c r="AR223" i="19"/>
  <c r="AR224" i="19"/>
  <c r="AR225" i="19"/>
  <c r="AR226" i="19"/>
  <c r="AR227" i="19"/>
  <c r="AR228" i="19"/>
  <c r="AR229" i="19"/>
  <c r="AR230" i="19"/>
  <c r="AR231" i="19"/>
  <c r="AR232" i="19"/>
  <c r="AR233" i="19"/>
  <c r="AR234" i="19"/>
  <c r="AR235" i="19"/>
  <c r="AR236" i="19"/>
  <c r="AR237" i="19"/>
  <c r="AR238" i="19"/>
  <c r="AR239" i="19"/>
  <c r="AR240" i="19"/>
  <c r="AR241" i="19"/>
  <c r="AR242" i="19"/>
  <c r="AR243" i="19"/>
  <c r="AR244" i="19"/>
  <c r="AR245" i="19"/>
  <c r="AR246" i="19"/>
  <c r="AR247" i="19"/>
  <c r="AR248" i="19"/>
  <c r="AR249" i="19"/>
  <c r="AR250" i="19"/>
  <c r="AR251" i="19"/>
  <c r="AR252" i="19"/>
  <c r="AR253" i="19"/>
  <c r="AR254" i="19"/>
  <c r="AR255" i="19"/>
  <c r="AR256" i="19"/>
  <c r="AR257" i="19"/>
  <c r="AR258" i="19"/>
  <c r="AR259" i="19"/>
  <c r="AR260" i="19"/>
  <c r="AR261" i="19"/>
  <c r="AR262" i="19"/>
  <c r="AR263" i="19"/>
  <c r="AR264" i="19"/>
  <c r="AR265" i="19"/>
  <c r="AR266" i="19"/>
  <c r="AR267" i="19"/>
  <c r="AR268" i="19"/>
  <c r="AR269" i="19"/>
  <c r="AR270" i="19"/>
  <c r="AR271" i="19"/>
  <c r="AR272" i="19"/>
  <c r="AR273" i="19"/>
  <c r="AR274" i="19"/>
  <c r="AR275" i="19"/>
  <c r="AR276" i="19"/>
  <c r="AR277" i="19"/>
  <c r="AR278" i="19"/>
  <c r="AR279" i="19"/>
  <c r="AR280" i="19"/>
  <c r="AR281" i="19"/>
  <c r="AR282" i="19"/>
  <c r="AR283" i="19"/>
  <c r="AR284" i="19"/>
  <c r="AR285" i="19"/>
  <c r="AR286" i="19"/>
  <c r="AR287" i="19"/>
  <c r="AR288" i="19"/>
  <c r="AR289" i="19"/>
  <c r="AR290" i="19"/>
  <c r="AR291" i="19"/>
  <c r="AR292" i="19"/>
  <c r="AR293" i="19"/>
  <c r="AR294" i="19"/>
  <c r="AR295" i="19"/>
  <c r="AR296" i="19"/>
  <c r="AR297" i="19"/>
  <c r="AR298" i="19"/>
  <c r="AR299" i="19"/>
  <c r="AR300" i="19"/>
  <c r="AR301" i="19"/>
  <c r="AR302" i="19"/>
  <c r="AR303" i="19"/>
  <c r="AR304" i="19"/>
  <c r="AR305" i="19"/>
  <c r="AR306" i="19"/>
  <c r="AR307" i="19"/>
  <c r="AR308" i="19"/>
  <c r="AR309" i="19"/>
  <c r="AR310" i="19"/>
  <c r="AR311" i="19"/>
  <c r="AR312" i="19"/>
  <c r="AR313" i="19"/>
  <c r="AR314" i="19"/>
  <c r="AR315" i="19"/>
  <c r="AR316" i="19"/>
  <c r="AR317" i="19"/>
  <c r="AR318" i="19"/>
  <c r="AR319" i="19"/>
  <c r="AR320" i="19"/>
  <c r="AR321" i="19"/>
  <c r="AR322" i="19"/>
  <c r="AR323" i="19"/>
  <c r="AR324" i="19"/>
  <c r="AR325" i="19"/>
  <c r="AR326" i="19"/>
  <c r="AR327" i="19"/>
  <c r="AR328" i="19"/>
  <c r="AR329" i="19"/>
  <c r="AR330" i="19"/>
  <c r="AR331" i="19"/>
  <c r="AR332" i="19"/>
  <c r="AR333" i="19"/>
  <c r="AR334" i="19"/>
  <c r="AR335" i="19"/>
  <c r="AR336" i="19"/>
  <c r="AR337" i="19"/>
  <c r="AR338" i="19"/>
  <c r="AR339" i="19"/>
  <c r="AR340" i="19"/>
  <c r="AR341" i="19"/>
  <c r="AR342" i="19"/>
  <c r="AR343" i="19"/>
  <c r="AR344" i="19"/>
  <c r="AR345" i="19"/>
  <c r="AR346" i="19"/>
  <c r="AR347" i="19"/>
  <c r="AR348" i="19"/>
  <c r="AR349" i="19"/>
  <c r="AR350" i="19"/>
  <c r="AR351" i="19"/>
  <c r="AR352" i="19"/>
  <c r="AR353" i="19"/>
  <c r="AR354" i="19"/>
  <c r="AR355" i="19"/>
  <c r="AR356" i="19"/>
  <c r="AR357" i="19"/>
  <c r="AR358" i="19"/>
  <c r="AR359" i="19"/>
  <c r="AR360" i="19"/>
  <c r="AR361" i="19"/>
  <c r="AR362" i="19"/>
  <c r="AR363" i="19"/>
  <c r="AR364" i="19"/>
  <c r="AR365" i="19"/>
  <c r="AR366" i="19"/>
  <c r="AR367" i="19"/>
  <c r="AR368" i="19"/>
  <c r="AR369" i="19"/>
  <c r="AR370" i="19"/>
  <c r="AR371" i="19"/>
  <c r="AR372" i="19"/>
  <c r="AR373" i="19"/>
  <c r="AR374" i="19"/>
  <c r="AR375" i="19"/>
  <c r="AR376" i="19"/>
  <c r="AR377" i="19"/>
  <c r="AR378" i="19"/>
  <c r="AR379" i="19"/>
  <c r="AR380" i="19"/>
  <c r="AR381" i="19"/>
  <c r="AR382" i="19"/>
  <c r="AR383" i="19"/>
  <c r="AR384" i="19"/>
  <c r="AR385" i="19"/>
  <c r="AR386" i="19"/>
  <c r="AR387" i="19"/>
  <c r="AR388" i="19"/>
  <c r="AR389" i="19"/>
  <c r="AR390" i="19"/>
  <c r="AR391" i="19"/>
  <c r="AR392" i="19"/>
  <c r="AR393" i="19"/>
  <c r="AR394" i="19"/>
  <c r="AR395" i="19"/>
  <c r="AR396" i="19"/>
  <c r="AR397" i="19"/>
  <c r="AR398" i="19"/>
  <c r="AR399" i="19"/>
  <c r="AR400" i="19"/>
  <c r="AR401" i="19"/>
  <c r="AR402" i="19"/>
  <c r="AR403" i="19"/>
  <c r="AR404" i="19"/>
  <c r="AR405" i="19"/>
  <c r="AR406" i="19"/>
  <c r="AR407" i="19"/>
  <c r="AR408" i="19"/>
  <c r="AR409" i="19"/>
  <c r="AR410" i="19"/>
  <c r="AR411" i="19"/>
  <c r="AR412" i="19"/>
  <c r="AR413" i="19"/>
  <c r="AR414" i="19"/>
  <c r="AR415" i="19"/>
  <c r="AR416" i="19"/>
  <c r="AR417" i="19"/>
  <c r="AR418" i="19"/>
  <c r="AR19" i="19"/>
  <c r="AP39" i="19"/>
  <c r="AP40" i="19"/>
  <c r="AP41" i="19"/>
  <c r="AP42" i="19"/>
  <c r="AP43" i="19"/>
  <c r="AP44" i="19"/>
  <c r="AP45" i="19"/>
  <c r="AP46" i="19"/>
  <c r="AP47" i="19"/>
  <c r="AP48" i="19"/>
  <c r="AP49" i="19"/>
  <c r="AP50" i="19"/>
  <c r="AP51" i="19"/>
  <c r="AP52" i="19"/>
  <c r="AP53" i="19"/>
  <c r="AP54" i="19"/>
  <c r="AP55" i="19"/>
  <c r="AP56" i="19"/>
  <c r="AP57" i="19"/>
  <c r="AP58" i="19"/>
  <c r="AP59" i="19"/>
  <c r="AP60" i="19"/>
  <c r="AP61" i="19"/>
  <c r="AP62" i="19"/>
  <c r="AP63" i="19"/>
  <c r="AP64" i="19"/>
  <c r="AP65" i="19"/>
  <c r="AP66" i="19"/>
  <c r="AP67" i="19"/>
  <c r="AP68" i="19"/>
  <c r="AP69" i="19"/>
  <c r="AP70" i="19"/>
  <c r="AP71" i="19"/>
  <c r="AP72" i="19"/>
  <c r="AP73" i="19"/>
  <c r="AP74" i="19"/>
  <c r="AP75" i="19"/>
  <c r="AP76" i="19"/>
  <c r="AP77" i="19"/>
  <c r="AP78" i="19"/>
  <c r="AP79" i="19"/>
  <c r="AP80" i="19"/>
  <c r="AP81" i="19"/>
  <c r="AP82" i="19"/>
  <c r="AP83" i="19"/>
  <c r="AP84" i="19"/>
  <c r="AP85" i="19"/>
  <c r="AP86" i="19"/>
  <c r="AP87" i="19"/>
  <c r="AP88" i="19"/>
  <c r="AP89" i="19"/>
  <c r="AP90" i="19"/>
  <c r="AP91" i="19"/>
  <c r="AP92" i="19"/>
  <c r="AP93" i="19"/>
  <c r="AP94" i="19"/>
  <c r="AP95" i="19"/>
  <c r="AP96" i="19"/>
  <c r="AP97" i="19"/>
  <c r="AP98" i="19"/>
  <c r="AP99" i="19"/>
  <c r="AP100" i="19"/>
  <c r="AP101" i="19"/>
  <c r="AP102" i="19"/>
  <c r="AP103" i="19"/>
  <c r="AP104" i="19"/>
  <c r="AP105" i="19"/>
  <c r="AP106" i="19"/>
  <c r="AP107" i="19"/>
  <c r="AP108" i="19"/>
  <c r="AP109" i="19"/>
  <c r="AP110" i="19"/>
  <c r="AP111" i="19"/>
  <c r="AP112" i="19"/>
  <c r="AP113" i="19"/>
  <c r="AP114" i="19"/>
  <c r="AP115" i="19"/>
  <c r="AP116" i="19"/>
  <c r="AP117" i="19"/>
  <c r="AP118" i="19"/>
  <c r="AP119" i="19"/>
  <c r="AP120" i="19"/>
  <c r="AP121" i="19"/>
  <c r="AP122" i="19"/>
  <c r="AP123" i="19"/>
  <c r="AP124" i="19"/>
  <c r="AP125" i="19"/>
  <c r="AP126" i="19"/>
  <c r="AP127" i="19"/>
  <c r="AP128" i="19"/>
  <c r="AP129" i="19"/>
  <c r="AP130" i="19"/>
  <c r="AP131" i="19"/>
  <c r="AP132" i="19"/>
  <c r="AP133" i="19"/>
  <c r="AP134" i="19"/>
  <c r="AP135" i="19"/>
  <c r="AP136" i="19"/>
  <c r="AP137" i="19"/>
  <c r="AP138" i="19"/>
  <c r="AP139" i="19"/>
  <c r="AP140" i="19"/>
  <c r="AP141" i="19"/>
  <c r="AP142" i="19"/>
  <c r="AP143" i="19"/>
  <c r="AP144" i="19"/>
  <c r="AP145" i="19"/>
  <c r="AP146" i="19"/>
  <c r="AP147" i="19"/>
  <c r="AP148" i="19"/>
  <c r="AP149" i="19"/>
  <c r="AP150" i="19"/>
  <c r="AP151" i="19"/>
  <c r="AP152" i="19"/>
  <c r="AP153" i="19"/>
  <c r="AP154" i="19"/>
  <c r="AP155" i="19"/>
  <c r="AP156" i="19"/>
  <c r="AP157" i="19"/>
  <c r="AP158" i="19"/>
  <c r="AP159" i="19"/>
  <c r="AP160" i="19"/>
  <c r="AP161" i="19"/>
  <c r="AP162" i="19"/>
  <c r="AP163" i="19"/>
  <c r="AP164" i="19"/>
  <c r="AP165" i="19"/>
  <c r="AP166" i="19"/>
  <c r="AP167" i="19"/>
  <c r="AP168" i="19"/>
  <c r="AP169" i="19"/>
  <c r="AP170" i="19"/>
  <c r="AP171" i="19"/>
  <c r="AP172" i="19"/>
  <c r="AP173" i="19"/>
  <c r="AP174" i="19"/>
  <c r="AP175" i="19"/>
  <c r="AP176" i="19"/>
  <c r="AP177" i="19"/>
  <c r="AP178" i="19"/>
  <c r="AP179" i="19"/>
  <c r="AP180" i="19"/>
  <c r="AP181" i="19"/>
  <c r="AP182" i="19"/>
  <c r="AP183" i="19"/>
  <c r="AP184" i="19"/>
  <c r="AP185" i="19"/>
  <c r="AP186" i="19"/>
  <c r="AP187" i="19"/>
  <c r="AP188" i="19"/>
  <c r="AP189" i="19"/>
  <c r="AP190" i="19"/>
  <c r="AP191" i="19"/>
  <c r="AP192" i="19"/>
  <c r="AP193" i="19"/>
  <c r="AP194" i="19"/>
  <c r="AP195" i="19"/>
  <c r="AP196" i="19"/>
  <c r="AP197" i="19"/>
  <c r="AP198" i="19"/>
  <c r="AP199" i="19"/>
  <c r="AP200" i="19"/>
  <c r="AP201" i="19"/>
  <c r="AP202" i="19"/>
  <c r="AP203" i="19"/>
  <c r="AP204" i="19"/>
  <c r="AP205" i="19"/>
  <c r="AP206" i="19"/>
  <c r="AP207" i="19"/>
  <c r="AP208" i="19"/>
  <c r="AP209" i="19"/>
  <c r="AP210" i="19"/>
  <c r="AP211" i="19"/>
  <c r="AP212" i="19"/>
  <c r="AP213" i="19"/>
  <c r="AP214" i="19"/>
  <c r="AP215" i="19"/>
  <c r="AP216" i="19"/>
  <c r="AP217" i="19"/>
  <c r="AP218" i="19"/>
  <c r="AP219" i="19"/>
  <c r="AP220" i="19"/>
  <c r="AP221" i="19"/>
  <c r="AP222" i="19"/>
  <c r="AP223" i="19"/>
  <c r="AP224" i="19"/>
  <c r="AP225" i="19"/>
  <c r="AP226" i="19"/>
  <c r="AP227" i="19"/>
  <c r="AP228" i="19"/>
  <c r="AP229" i="19"/>
  <c r="AP230" i="19"/>
  <c r="AP231" i="19"/>
  <c r="AP232" i="19"/>
  <c r="AP233" i="19"/>
  <c r="AP234" i="19"/>
  <c r="AP235" i="19"/>
  <c r="AP236" i="19"/>
  <c r="AP237" i="19"/>
  <c r="AP238" i="19"/>
  <c r="AP239" i="19"/>
  <c r="AP240" i="19"/>
  <c r="AP241" i="19"/>
  <c r="AP242" i="19"/>
  <c r="AP243" i="19"/>
  <c r="AP244" i="19"/>
  <c r="AP245" i="19"/>
  <c r="AP246" i="19"/>
  <c r="AP247" i="19"/>
  <c r="AP248" i="19"/>
  <c r="AP249" i="19"/>
  <c r="AP250" i="19"/>
  <c r="AP251" i="19"/>
  <c r="AP252" i="19"/>
  <c r="AP253" i="19"/>
  <c r="AP254" i="19"/>
  <c r="AP255" i="19"/>
  <c r="AP256" i="19"/>
  <c r="AP257" i="19"/>
  <c r="AP258" i="19"/>
  <c r="AP259" i="19"/>
  <c r="AP260" i="19"/>
  <c r="AP261" i="19"/>
  <c r="AP262" i="19"/>
  <c r="AP263" i="19"/>
  <c r="AP264" i="19"/>
  <c r="AP265" i="19"/>
  <c r="AP266" i="19"/>
  <c r="AP267" i="19"/>
  <c r="AP268" i="19"/>
  <c r="AP269" i="19"/>
  <c r="AP270" i="19"/>
  <c r="AP271" i="19"/>
  <c r="AP272" i="19"/>
  <c r="AP273" i="19"/>
  <c r="AP274" i="19"/>
  <c r="AP275" i="19"/>
  <c r="AP276" i="19"/>
  <c r="AP277" i="19"/>
  <c r="AP278" i="19"/>
  <c r="AP279" i="19"/>
  <c r="AP280" i="19"/>
  <c r="AP281" i="19"/>
  <c r="AP282" i="19"/>
  <c r="AP283" i="19"/>
  <c r="AP284" i="19"/>
  <c r="AP285" i="19"/>
  <c r="AP286" i="19"/>
  <c r="AP287" i="19"/>
  <c r="AP288" i="19"/>
  <c r="AP289" i="19"/>
  <c r="AP290" i="19"/>
  <c r="AP291" i="19"/>
  <c r="AP292" i="19"/>
  <c r="AP293" i="19"/>
  <c r="AP294" i="19"/>
  <c r="AP295" i="19"/>
  <c r="AP296" i="19"/>
  <c r="AP297" i="19"/>
  <c r="AP298" i="19"/>
  <c r="AP299" i="19"/>
  <c r="AP300" i="19"/>
  <c r="AP301" i="19"/>
  <c r="AP302" i="19"/>
  <c r="AP303" i="19"/>
  <c r="AP304" i="19"/>
  <c r="AP305" i="19"/>
  <c r="AP306" i="19"/>
  <c r="AP307" i="19"/>
  <c r="AP308" i="19"/>
  <c r="AP309" i="19"/>
  <c r="AP310" i="19"/>
  <c r="AP311" i="19"/>
  <c r="AP312" i="19"/>
  <c r="AP313" i="19"/>
  <c r="AP314" i="19"/>
  <c r="AP315" i="19"/>
  <c r="AP316" i="19"/>
  <c r="AP317" i="19"/>
  <c r="AP318" i="19"/>
  <c r="AP319" i="19"/>
  <c r="AP320" i="19"/>
  <c r="AP321" i="19"/>
  <c r="AP322" i="19"/>
  <c r="AP323" i="19"/>
  <c r="AP324" i="19"/>
  <c r="AP325" i="19"/>
  <c r="AP326" i="19"/>
  <c r="AP327" i="19"/>
  <c r="AP328" i="19"/>
  <c r="AP329" i="19"/>
  <c r="AP330" i="19"/>
  <c r="AP331" i="19"/>
  <c r="AP332" i="19"/>
  <c r="AP333" i="19"/>
  <c r="AP334" i="19"/>
  <c r="AP335" i="19"/>
  <c r="AP336" i="19"/>
  <c r="AP337" i="19"/>
  <c r="AP338" i="19"/>
  <c r="AP339" i="19"/>
  <c r="AP340" i="19"/>
  <c r="AP341" i="19"/>
  <c r="AP342" i="19"/>
  <c r="AP343" i="19"/>
  <c r="AP344" i="19"/>
  <c r="AP345" i="19"/>
  <c r="AP346" i="19"/>
  <c r="AP347" i="19"/>
  <c r="AP348" i="19"/>
  <c r="AP349" i="19"/>
  <c r="AP350" i="19"/>
  <c r="AP351" i="19"/>
  <c r="AP352" i="19"/>
  <c r="AP353" i="19"/>
  <c r="AP354" i="19"/>
  <c r="AP355" i="19"/>
  <c r="AP356" i="19"/>
  <c r="AP357" i="19"/>
  <c r="AP358" i="19"/>
  <c r="AP359" i="19"/>
  <c r="AP360" i="19"/>
  <c r="AP361" i="19"/>
  <c r="AP362" i="19"/>
  <c r="AP363" i="19"/>
  <c r="AP364" i="19"/>
  <c r="AP365" i="19"/>
  <c r="AP366" i="19"/>
  <c r="AP367" i="19"/>
  <c r="AP368" i="19"/>
  <c r="AP369" i="19"/>
  <c r="AP370" i="19"/>
  <c r="AP371" i="19"/>
  <c r="AP372" i="19"/>
  <c r="AP373" i="19"/>
  <c r="AP374" i="19"/>
  <c r="AP375" i="19"/>
  <c r="AP376" i="19"/>
  <c r="AP377" i="19"/>
  <c r="AP378" i="19"/>
  <c r="AP379" i="19"/>
  <c r="AP380" i="19"/>
  <c r="AP381" i="19"/>
  <c r="AP382" i="19"/>
  <c r="AP383" i="19"/>
  <c r="AP384" i="19"/>
  <c r="AP385" i="19"/>
  <c r="AP386" i="19"/>
  <c r="AP387" i="19"/>
  <c r="AP388" i="19"/>
  <c r="AP389" i="19"/>
  <c r="AP390" i="19"/>
  <c r="AP391" i="19"/>
  <c r="AP392" i="19"/>
  <c r="AP393" i="19"/>
  <c r="AP394" i="19"/>
  <c r="AP395" i="19"/>
  <c r="AP396" i="19"/>
  <c r="AP397" i="19"/>
  <c r="AP398" i="19"/>
  <c r="AP399" i="19"/>
  <c r="AP400" i="19"/>
  <c r="AP401" i="19"/>
  <c r="AP402" i="19"/>
  <c r="AP403" i="19"/>
  <c r="AP404" i="19"/>
  <c r="AP405" i="19"/>
  <c r="AP406" i="19"/>
  <c r="AP407" i="19"/>
  <c r="AP408" i="19"/>
  <c r="AP409" i="19"/>
  <c r="AP410" i="19"/>
  <c r="AP411" i="19"/>
  <c r="AP412" i="19"/>
  <c r="AP413" i="19"/>
  <c r="AP414" i="19"/>
  <c r="AP415" i="19"/>
  <c r="AP416" i="19"/>
  <c r="AP417" i="19"/>
  <c r="AP418" i="19"/>
  <c r="AO39" i="19"/>
  <c r="AO40" i="19"/>
  <c r="AO41" i="19"/>
  <c r="AO42" i="19"/>
  <c r="AO43" i="19"/>
  <c r="AO44" i="19"/>
  <c r="AO45" i="19"/>
  <c r="AO46" i="19"/>
  <c r="AO47" i="19"/>
  <c r="AO48" i="19"/>
  <c r="AO49" i="19"/>
  <c r="AO50" i="19"/>
  <c r="AO51" i="19"/>
  <c r="AO52" i="19"/>
  <c r="AO53" i="19"/>
  <c r="AO54" i="19"/>
  <c r="AO55" i="19"/>
  <c r="AO56" i="19"/>
  <c r="AO57" i="19"/>
  <c r="AO58" i="19"/>
  <c r="AO59" i="19"/>
  <c r="AO60" i="19"/>
  <c r="AO61" i="19"/>
  <c r="AO62" i="19"/>
  <c r="AO63" i="19"/>
  <c r="AO64" i="19"/>
  <c r="AO65" i="19"/>
  <c r="AO66" i="19"/>
  <c r="AO67" i="19"/>
  <c r="AO68" i="19"/>
  <c r="AO69" i="19"/>
  <c r="AO70" i="19"/>
  <c r="AO71" i="19"/>
  <c r="AO72" i="19"/>
  <c r="AO73" i="19"/>
  <c r="AO74" i="19"/>
  <c r="AO75" i="19"/>
  <c r="AO76" i="19"/>
  <c r="AO77" i="19"/>
  <c r="AO78" i="19"/>
  <c r="AO79" i="19"/>
  <c r="AO80" i="19"/>
  <c r="AO81" i="19"/>
  <c r="AO82" i="19"/>
  <c r="AO83" i="19"/>
  <c r="AO84" i="19"/>
  <c r="AO85" i="19"/>
  <c r="AO86" i="19"/>
  <c r="AO87" i="19"/>
  <c r="AO88" i="19"/>
  <c r="AO89" i="19"/>
  <c r="AO90" i="19"/>
  <c r="AO91" i="19"/>
  <c r="AO92" i="19"/>
  <c r="AO93" i="19"/>
  <c r="AO94" i="19"/>
  <c r="AO95" i="19"/>
  <c r="AO96" i="19"/>
  <c r="AO97" i="19"/>
  <c r="AO98" i="19"/>
  <c r="AO99" i="19"/>
  <c r="AO100" i="19"/>
  <c r="AO101" i="19"/>
  <c r="AO102" i="19"/>
  <c r="AO103" i="19"/>
  <c r="AO104" i="19"/>
  <c r="AO105" i="19"/>
  <c r="AO106" i="19"/>
  <c r="AO107" i="19"/>
  <c r="AO108" i="19"/>
  <c r="AO109" i="19"/>
  <c r="AO110" i="19"/>
  <c r="AO111" i="19"/>
  <c r="AO112" i="19"/>
  <c r="AO113" i="19"/>
  <c r="AO114" i="19"/>
  <c r="AO115" i="19"/>
  <c r="AO116" i="19"/>
  <c r="AO117" i="19"/>
  <c r="AO118" i="19"/>
  <c r="AO119" i="19"/>
  <c r="AO120" i="19"/>
  <c r="AO121" i="19"/>
  <c r="AO122" i="19"/>
  <c r="AO123" i="19"/>
  <c r="AO124" i="19"/>
  <c r="AO125" i="19"/>
  <c r="AO126" i="19"/>
  <c r="AO127" i="19"/>
  <c r="AO128" i="19"/>
  <c r="AO129" i="19"/>
  <c r="AO130" i="19"/>
  <c r="AO131" i="19"/>
  <c r="AO132" i="19"/>
  <c r="AO133" i="19"/>
  <c r="AO134" i="19"/>
  <c r="AO135" i="19"/>
  <c r="AO136" i="19"/>
  <c r="AO137" i="19"/>
  <c r="AO138" i="19"/>
  <c r="AO139" i="19"/>
  <c r="AO140" i="19"/>
  <c r="AO141" i="19"/>
  <c r="AO142" i="19"/>
  <c r="AO143" i="19"/>
  <c r="AO144" i="19"/>
  <c r="AO145" i="19"/>
  <c r="AO146" i="19"/>
  <c r="AO147" i="19"/>
  <c r="AO148" i="19"/>
  <c r="AO149" i="19"/>
  <c r="AO150" i="19"/>
  <c r="AO151" i="19"/>
  <c r="AO152" i="19"/>
  <c r="AO153" i="19"/>
  <c r="AO154" i="19"/>
  <c r="AO155" i="19"/>
  <c r="AO156" i="19"/>
  <c r="AO157" i="19"/>
  <c r="AO158" i="19"/>
  <c r="AO159" i="19"/>
  <c r="AO160" i="19"/>
  <c r="AO161" i="19"/>
  <c r="AO162" i="19"/>
  <c r="AO163" i="19"/>
  <c r="AO164" i="19"/>
  <c r="AO165" i="19"/>
  <c r="AO166" i="19"/>
  <c r="AO167" i="19"/>
  <c r="AO168" i="19"/>
  <c r="AO169" i="19"/>
  <c r="AO170" i="19"/>
  <c r="AO171" i="19"/>
  <c r="AO172" i="19"/>
  <c r="AO173" i="19"/>
  <c r="AO174" i="19"/>
  <c r="AO175" i="19"/>
  <c r="AO176" i="19"/>
  <c r="AO177" i="19"/>
  <c r="AO178" i="19"/>
  <c r="AO179" i="19"/>
  <c r="AO180" i="19"/>
  <c r="AO181" i="19"/>
  <c r="AO182" i="19"/>
  <c r="AO183" i="19"/>
  <c r="AO184" i="19"/>
  <c r="AO185" i="19"/>
  <c r="AO186" i="19"/>
  <c r="AO187" i="19"/>
  <c r="AO188" i="19"/>
  <c r="AO189" i="19"/>
  <c r="AO190" i="19"/>
  <c r="AO191" i="19"/>
  <c r="AO192" i="19"/>
  <c r="AO193" i="19"/>
  <c r="AO194" i="19"/>
  <c r="AO195" i="19"/>
  <c r="AO196" i="19"/>
  <c r="AO197" i="19"/>
  <c r="AO198" i="19"/>
  <c r="AO199" i="19"/>
  <c r="AO200" i="19"/>
  <c r="AO201" i="19"/>
  <c r="AO202" i="19"/>
  <c r="AO203" i="19"/>
  <c r="AO204" i="19"/>
  <c r="AO205" i="19"/>
  <c r="AO206" i="19"/>
  <c r="AO207" i="19"/>
  <c r="AO208" i="19"/>
  <c r="AO209" i="19"/>
  <c r="AO210" i="19"/>
  <c r="AO211" i="19"/>
  <c r="AO212" i="19"/>
  <c r="AO213" i="19"/>
  <c r="AO214" i="19"/>
  <c r="AO215" i="19"/>
  <c r="AO216" i="19"/>
  <c r="AO217" i="19"/>
  <c r="AO218" i="19"/>
  <c r="AO219" i="19"/>
  <c r="AO220" i="19"/>
  <c r="AO221" i="19"/>
  <c r="AO222" i="19"/>
  <c r="AO223" i="19"/>
  <c r="AO224" i="19"/>
  <c r="AO225" i="19"/>
  <c r="AO226" i="19"/>
  <c r="AO227" i="19"/>
  <c r="AO228" i="19"/>
  <c r="AO229" i="19"/>
  <c r="AO230" i="19"/>
  <c r="AO231" i="19"/>
  <c r="AO232" i="19"/>
  <c r="AO233" i="19"/>
  <c r="AO234" i="19"/>
  <c r="AO235" i="19"/>
  <c r="AO236" i="19"/>
  <c r="AO237" i="19"/>
  <c r="AO238" i="19"/>
  <c r="AO239" i="19"/>
  <c r="AO240" i="19"/>
  <c r="AO241" i="19"/>
  <c r="AO242" i="19"/>
  <c r="AO243" i="19"/>
  <c r="AO244" i="19"/>
  <c r="AO245" i="19"/>
  <c r="AO246" i="19"/>
  <c r="AO247" i="19"/>
  <c r="AO248" i="19"/>
  <c r="AO249" i="19"/>
  <c r="AO250" i="19"/>
  <c r="AO251" i="19"/>
  <c r="AO252" i="19"/>
  <c r="AO253" i="19"/>
  <c r="AO254" i="19"/>
  <c r="AO255" i="19"/>
  <c r="AO256" i="19"/>
  <c r="AO257" i="19"/>
  <c r="AO258" i="19"/>
  <c r="AO259" i="19"/>
  <c r="AO260" i="19"/>
  <c r="AO261" i="19"/>
  <c r="AO262" i="19"/>
  <c r="AO263" i="19"/>
  <c r="AO264" i="19"/>
  <c r="AO265" i="19"/>
  <c r="AO266" i="19"/>
  <c r="AO267" i="19"/>
  <c r="AO268" i="19"/>
  <c r="AO269" i="19"/>
  <c r="AO270" i="19"/>
  <c r="AO271" i="19"/>
  <c r="AO272" i="19"/>
  <c r="AO273" i="19"/>
  <c r="AO274" i="19"/>
  <c r="AO275" i="19"/>
  <c r="AO276" i="19"/>
  <c r="AO277" i="19"/>
  <c r="AO278" i="19"/>
  <c r="AO279" i="19"/>
  <c r="AO280" i="19"/>
  <c r="AO281" i="19"/>
  <c r="AO282" i="19"/>
  <c r="AO283" i="19"/>
  <c r="AO284" i="19"/>
  <c r="AO285" i="19"/>
  <c r="AO286" i="19"/>
  <c r="AO287" i="19"/>
  <c r="AO288" i="19"/>
  <c r="AO289" i="19"/>
  <c r="AO290" i="19"/>
  <c r="AO291" i="19"/>
  <c r="AO292" i="19"/>
  <c r="AO293" i="19"/>
  <c r="AO294" i="19"/>
  <c r="AO295" i="19"/>
  <c r="AO296" i="19"/>
  <c r="AO297" i="19"/>
  <c r="AO298" i="19"/>
  <c r="AO299" i="19"/>
  <c r="AO300" i="19"/>
  <c r="AO301" i="19"/>
  <c r="AO302" i="19"/>
  <c r="AO303" i="19"/>
  <c r="AO304" i="19"/>
  <c r="AO305" i="19"/>
  <c r="AO306" i="19"/>
  <c r="AO307" i="19"/>
  <c r="AO308" i="19"/>
  <c r="AO309" i="19"/>
  <c r="AO310" i="19"/>
  <c r="AO311" i="19"/>
  <c r="AO312" i="19"/>
  <c r="AO313" i="19"/>
  <c r="AO314" i="19"/>
  <c r="AO315" i="19"/>
  <c r="AO316" i="19"/>
  <c r="AO317" i="19"/>
  <c r="AO318" i="19"/>
  <c r="AO319" i="19"/>
  <c r="AO320" i="19"/>
  <c r="AO321" i="19"/>
  <c r="AO322" i="19"/>
  <c r="AO323" i="19"/>
  <c r="AO324" i="19"/>
  <c r="AO325" i="19"/>
  <c r="AO326" i="19"/>
  <c r="AO327" i="19"/>
  <c r="AO328" i="19"/>
  <c r="AO329" i="19"/>
  <c r="AO330" i="19"/>
  <c r="AO331" i="19"/>
  <c r="AO332" i="19"/>
  <c r="AO333" i="19"/>
  <c r="AO334" i="19"/>
  <c r="AO335" i="19"/>
  <c r="AO336" i="19"/>
  <c r="AO337" i="19"/>
  <c r="AO338" i="19"/>
  <c r="AO339" i="19"/>
  <c r="AO340" i="19"/>
  <c r="AO341" i="19"/>
  <c r="AO342" i="19"/>
  <c r="AO343" i="19"/>
  <c r="AO344" i="19"/>
  <c r="AO345" i="19"/>
  <c r="AO346" i="19"/>
  <c r="AO347" i="19"/>
  <c r="AO348" i="19"/>
  <c r="AO349" i="19"/>
  <c r="AO350" i="19"/>
  <c r="AO351" i="19"/>
  <c r="AO352" i="19"/>
  <c r="AO353" i="19"/>
  <c r="AO354" i="19"/>
  <c r="AO355" i="19"/>
  <c r="AO356" i="19"/>
  <c r="AO357" i="19"/>
  <c r="AO358" i="19"/>
  <c r="AO359" i="19"/>
  <c r="AO360" i="19"/>
  <c r="AO361" i="19"/>
  <c r="AO362" i="19"/>
  <c r="AO363" i="19"/>
  <c r="AO364" i="19"/>
  <c r="AO365" i="19"/>
  <c r="AO366" i="19"/>
  <c r="AO367" i="19"/>
  <c r="AO368" i="19"/>
  <c r="AO369" i="19"/>
  <c r="AO370" i="19"/>
  <c r="AO371" i="19"/>
  <c r="AO372" i="19"/>
  <c r="AO373" i="19"/>
  <c r="AO374" i="19"/>
  <c r="AO375" i="19"/>
  <c r="AO376" i="19"/>
  <c r="AO377" i="19"/>
  <c r="AO378" i="19"/>
  <c r="AO379" i="19"/>
  <c r="AO380" i="19"/>
  <c r="AO381" i="19"/>
  <c r="AO382" i="19"/>
  <c r="AO383" i="19"/>
  <c r="AO384" i="19"/>
  <c r="AO385" i="19"/>
  <c r="AO386" i="19"/>
  <c r="AO387" i="19"/>
  <c r="AO388" i="19"/>
  <c r="AO389" i="19"/>
  <c r="AO390" i="19"/>
  <c r="AO391" i="19"/>
  <c r="AO392" i="19"/>
  <c r="AO393" i="19"/>
  <c r="AO394" i="19"/>
  <c r="AO395" i="19"/>
  <c r="AO396" i="19"/>
  <c r="AO397" i="19"/>
  <c r="AO398" i="19"/>
  <c r="AO399" i="19"/>
  <c r="AO400" i="19"/>
  <c r="AO401" i="19"/>
  <c r="AO402" i="19"/>
  <c r="AO403" i="19"/>
  <c r="AO404" i="19"/>
  <c r="AO405" i="19"/>
  <c r="AO406" i="19"/>
  <c r="AO407" i="19"/>
  <c r="AO408" i="19"/>
  <c r="AO409" i="19"/>
  <c r="AO410" i="19"/>
  <c r="AO411" i="19"/>
  <c r="AO412" i="19"/>
  <c r="AO413" i="19"/>
  <c r="AO414" i="19"/>
  <c r="AO415" i="19"/>
  <c r="AO416" i="19"/>
  <c r="AO417" i="19"/>
  <c r="AO418" i="19"/>
  <c r="AN20" i="19"/>
  <c r="AN21" i="19"/>
  <c r="AN22" i="19"/>
  <c r="AN23" i="19"/>
  <c r="AN24" i="19"/>
  <c r="AN25" i="19"/>
  <c r="AN26" i="19"/>
  <c r="AN27" i="19"/>
  <c r="AN28" i="19"/>
  <c r="AN29" i="19"/>
  <c r="AN30" i="19"/>
  <c r="AN31" i="19"/>
  <c r="AN32" i="19"/>
  <c r="AN33" i="19"/>
  <c r="AN34" i="19"/>
  <c r="AN35" i="19"/>
  <c r="AN36" i="19"/>
  <c r="AN37" i="19"/>
  <c r="AN38" i="19"/>
  <c r="AN39" i="19"/>
  <c r="AN40" i="19"/>
  <c r="AN41" i="19"/>
  <c r="AN42" i="19"/>
  <c r="AN43" i="19"/>
  <c r="AN44" i="19"/>
  <c r="AN45" i="19"/>
  <c r="AN46" i="19"/>
  <c r="AN47" i="19"/>
  <c r="AN48" i="19"/>
  <c r="AN49" i="19"/>
  <c r="AN50" i="19"/>
  <c r="AN51" i="19"/>
  <c r="AN52" i="19"/>
  <c r="AN53" i="19"/>
  <c r="AN54" i="19"/>
  <c r="AN55" i="19"/>
  <c r="AN56" i="19"/>
  <c r="AN57" i="19"/>
  <c r="AN58" i="19"/>
  <c r="AN59" i="19"/>
  <c r="AN60" i="19"/>
  <c r="AN61" i="19"/>
  <c r="AN62" i="19"/>
  <c r="AN63" i="19"/>
  <c r="AN64" i="19"/>
  <c r="AN65" i="19"/>
  <c r="AN66" i="19"/>
  <c r="AN67" i="19"/>
  <c r="AN68" i="19"/>
  <c r="AN69" i="19"/>
  <c r="AN70" i="19"/>
  <c r="AN71" i="19"/>
  <c r="AN72" i="19"/>
  <c r="AN73" i="19"/>
  <c r="AN74" i="19"/>
  <c r="AN75" i="19"/>
  <c r="AN76" i="19"/>
  <c r="AN77" i="19"/>
  <c r="AN78" i="19"/>
  <c r="AN79" i="19"/>
  <c r="AN80" i="19"/>
  <c r="AN81" i="19"/>
  <c r="AN82" i="19"/>
  <c r="AN83" i="19"/>
  <c r="AN84" i="19"/>
  <c r="AN85" i="19"/>
  <c r="AN86" i="19"/>
  <c r="AN87" i="19"/>
  <c r="AN88" i="19"/>
  <c r="AN89" i="19"/>
  <c r="AN90" i="19"/>
  <c r="AN91" i="19"/>
  <c r="AN92" i="19"/>
  <c r="AN93" i="19"/>
  <c r="AN94" i="19"/>
  <c r="AN95" i="19"/>
  <c r="AN96" i="19"/>
  <c r="AN97" i="19"/>
  <c r="AN98" i="19"/>
  <c r="AN99" i="19"/>
  <c r="AN100" i="19"/>
  <c r="AN101" i="19"/>
  <c r="AN102" i="19"/>
  <c r="AN103" i="19"/>
  <c r="AN104" i="19"/>
  <c r="AN105" i="19"/>
  <c r="AN106" i="19"/>
  <c r="AN107" i="19"/>
  <c r="AN108" i="19"/>
  <c r="AN109" i="19"/>
  <c r="AN110" i="19"/>
  <c r="AN111" i="19"/>
  <c r="AN112" i="19"/>
  <c r="AN113" i="19"/>
  <c r="AN114" i="19"/>
  <c r="AN115" i="19"/>
  <c r="AN116" i="19"/>
  <c r="AN117" i="19"/>
  <c r="AN118" i="19"/>
  <c r="AN119" i="19"/>
  <c r="AN120" i="19"/>
  <c r="AN121" i="19"/>
  <c r="AN122" i="19"/>
  <c r="AN123" i="19"/>
  <c r="AN124" i="19"/>
  <c r="AN125" i="19"/>
  <c r="AN126" i="19"/>
  <c r="AN127" i="19"/>
  <c r="AN128" i="19"/>
  <c r="AN129" i="19"/>
  <c r="AN130" i="19"/>
  <c r="AN131" i="19"/>
  <c r="AN132" i="19"/>
  <c r="AN133" i="19"/>
  <c r="AN134" i="19"/>
  <c r="AN135" i="19"/>
  <c r="AN136" i="19"/>
  <c r="AN137" i="19"/>
  <c r="AN138" i="19"/>
  <c r="AN139" i="19"/>
  <c r="AN140" i="19"/>
  <c r="AN141" i="19"/>
  <c r="AN142" i="19"/>
  <c r="AN143" i="19"/>
  <c r="AN144" i="19"/>
  <c r="AN145" i="19"/>
  <c r="AN146" i="19"/>
  <c r="AN147" i="19"/>
  <c r="AN148" i="19"/>
  <c r="AN149" i="19"/>
  <c r="AN150" i="19"/>
  <c r="AN151" i="19"/>
  <c r="AN152" i="19"/>
  <c r="AN153" i="19"/>
  <c r="AN154" i="19"/>
  <c r="AN155" i="19"/>
  <c r="AN156" i="19"/>
  <c r="AN157" i="19"/>
  <c r="AN158" i="19"/>
  <c r="AN159" i="19"/>
  <c r="AN160" i="19"/>
  <c r="AN161" i="19"/>
  <c r="AN162" i="19"/>
  <c r="AN163" i="19"/>
  <c r="AN164" i="19"/>
  <c r="AN165" i="19"/>
  <c r="AN166" i="19"/>
  <c r="AN167" i="19"/>
  <c r="AN168" i="19"/>
  <c r="AN169" i="19"/>
  <c r="AN170" i="19"/>
  <c r="AN171" i="19"/>
  <c r="AN172" i="19"/>
  <c r="AN173" i="19"/>
  <c r="AN174" i="19"/>
  <c r="AN175" i="19"/>
  <c r="AN176" i="19"/>
  <c r="AN177" i="19"/>
  <c r="AN178" i="19"/>
  <c r="AN179" i="19"/>
  <c r="AN180" i="19"/>
  <c r="AN181" i="19"/>
  <c r="AN182" i="19"/>
  <c r="AN183" i="19"/>
  <c r="AN184" i="19"/>
  <c r="AN185" i="19"/>
  <c r="AN186" i="19"/>
  <c r="AN187" i="19"/>
  <c r="AN188" i="19"/>
  <c r="AN189" i="19"/>
  <c r="AN190" i="19"/>
  <c r="AN191" i="19"/>
  <c r="AN192" i="19"/>
  <c r="AN193" i="19"/>
  <c r="AN194" i="19"/>
  <c r="AN195" i="19"/>
  <c r="AN196" i="19"/>
  <c r="AN197" i="19"/>
  <c r="AN198" i="19"/>
  <c r="AN199" i="19"/>
  <c r="AN200" i="19"/>
  <c r="AN201" i="19"/>
  <c r="AN202" i="19"/>
  <c r="AN203" i="19"/>
  <c r="AN204" i="19"/>
  <c r="AN205" i="19"/>
  <c r="AN206" i="19"/>
  <c r="AN207" i="19"/>
  <c r="AN208" i="19"/>
  <c r="AN209" i="19"/>
  <c r="AN210" i="19"/>
  <c r="AN211" i="19"/>
  <c r="AN212" i="19"/>
  <c r="AN213" i="19"/>
  <c r="AN214" i="19"/>
  <c r="AN215" i="19"/>
  <c r="AN216" i="19"/>
  <c r="AN217" i="19"/>
  <c r="AN218" i="19"/>
  <c r="AN219" i="19"/>
  <c r="AN220" i="19"/>
  <c r="AN221" i="19"/>
  <c r="AN222" i="19"/>
  <c r="AN223" i="19"/>
  <c r="AN224" i="19"/>
  <c r="AN225" i="19"/>
  <c r="AN226" i="19"/>
  <c r="AN227" i="19"/>
  <c r="AN228" i="19"/>
  <c r="AN229" i="19"/>
  <c r="AN230" i="19"/>
  <c r="AN231" i="19"/>
  <c r="AN232" i="19"/>
  <c r="AN233" i="19"/>
  <c r="AN234" i="19"/>
  <c r="AN235" i="19"/>
  <c r="AN236" i="19"/>
  <c r="AN237" i="19"/>
  <c r="AN238" i="19"/>
  <c r="AN239" i="19"/>
  <c r="AN240" i="19"/>
  <c r="AN241" i="19"/>
  <c r="AN242" i="19"/>
  <c r="AN243" i="19"/>
  <c r="AN244" i="19"/>
  <c r="AN245" i="19"/>
  <c r="AN246" i="19"/>
  <c r="AN247" i="19"/>
  <c r="AN248" i="19"/>
  <c r="AN249" i="19"/>
  <c r="AN250" i="19"/>
  <c r="AN251" i="19"/>
  <c r="AN252" i="19"/>
  <c r="AN253" i="19"/>
  <c r="AN254" i="19"/>
  <c r="AN255" i="19"/>
  <c r="AN256" i="19"/>
  <c r="AN257" i="19"/>
  <c r="AN258" i="19"/>
  <c r="AN259" i="19"/>
  <c r="AN260" i="19"/>
  <c r="AN261" i="19"/>
  <c r="AN262" i="19"/>
  <c r="AN263" i="19"/>
  <c r="AN264" i="19"/>
  <c r="AN265" i="19"/>
  <c r="AN266" i="19"/>
  <c r="AN267" i="19"/>
  <c r="AN268" i="19"/>
  <c r="AN269" i="19"/>
  <c r="AN270" i="19"/>
  <c r="AN271" i="19"/>
  <c r="AN272" i="19"/>
  <c r="AN273" i="19"/>
  <c r="AN274" i="19"/>
  <c r="AN275" i="19"/>
  <c r="AN276" i="19"/>
  <c r="AN277" i="19"/>
  <c r="AN278" i="19"/>
  <c r="AN279" i="19"/>
  <c r="AN280" i="19"/>
  <c r="AN281" i="19"/>
  <c r="AN282" i="19"/>
  <c r="AN283" i="19"/>
  <c r="AN284" i="19"/>
  <c r="AN285" i="19"/>
  <c r="AN286" i="19"/>
  <c r="AN287" i="19"/>
  <c r="AN288" i="19"/>
  <c r="AN289" i="19"/>
  <c r="AN290" i="19"/>
  <c r="AN291" i="19"/>
  <c r="AN292" i="19"/>
  <c r="AN293" i="19"/>
  <c r="AN294" i="19"/>
  <c r="AN295" i="19"/>
  <c r="AN296" i="19"/>
  <c r="AN297" i="19"/>
  <c r="AN298" i="19"/>
  <c r="AN299" i="19"/>
  <c r="AN300" i="19"/>
  <c r="AN301" i="19"/>
  <c r="AN302" i="19"/>
  <c r="AN303" i="19"/>
  <c r="AN304" i="19"/>
  <c r="AN305" i="19"/>
  <c r="AN306" i="19"/>
  <c r="AN307" i="19"/>
  <c r="AN308" i="19"/>
  <c r="AN309" i="19"/>
  <c r="AN310" i="19"/>
  <c r="AN311" i="19"/>
  <c r="AN312" i="19"/>
  <c r="AN313" i="19"/>
  <c r="AN314" i="19"/>
  <c r="AN315" i="19"/>
  <c r="AN316" i="19"/>
  <c r="AN317" i="19"/>
  <c r="AN318" i="19"/>
  <c r="AN319" i="19"/>
  <c r="AN320" i="19"/>
  <c r="AN321" i="19"/>
  <c r="AN322" i="19"/>
  <c r="AN323" i="19"/>
  <c r="AN324" i="19"/>
  <c r="AN325" i="19"/>
  <c r="AN326" i="19"/>
  <c r="AN327" i="19"/>
  <c r="AN328" i="19"/>
  <c r="AN329" i="19"/>
  <c r="AN330" i="19"/>
  <c r="AN331" i="19"/>
  <c r="AN332" i="19"/>
  <c r="AN333" i="19"/>
  <c r="AN334" i="19"/>
  <c r="AN335" i="19"/>
  <c r="AN336" i="19"/>
  <c r="AN337" i="19"/>
  <c r="AN338" i="19"/>
  <c r="AN339" i="19"/>
  <c r="AN340" i="19"/>
  <c r="AN341" i="19"/>
  <c r="AN342" i="19"/>
  <c r="AN343" i="19"/>
  <c r="AN344" i="19"/>
  <c r="AN345" i="19"/>
  <c r="AN346" i="19"/>
  <c r="AN347" i="19"/>
  <c r="AN348" i="19"/>
  <c r="AN349" i="19"/>
  <c r="AN350" i="19"/>
  <c r="AN351" i="19"/>
  <c r="AN352" i="19"/>
  <c r="AN353" i="19"/>
  <c r="AN354" i="19"/>
  <c r="AN355" i="19"/>
  <c r="AN356" i="19"/>
  <c r="AN357" i="19"/>
  <c r="AN358" i="19"/>
  <c r="AN359" i="19"/>
  <c r="AN360" i="19"/>
  <c r="AN361" i="19"/>
  <c r="AN362" i="19"/>
  <c r="AN363" i="19"/>
  <c r="AN364" i="19"/>
  <c r="AN365" i="19"/>
  <c r="AN366" i="19"/>
  <c r="AN367" i="19"/>
  <c r="AN368" i="19"/>
  <c r="AN369" i="19"/>
  <c r="AN370" i="19"/>
  <c r="AN371" i="19"/>
  <c r="AN372" i="19"/>
  <c r="AN373" i="19"/>
  <c r="AN374" i="19"/>
  <c r="AN375" i="19"/>
  <c r="AN376" i="19"/>
  <c r="AN377" i="19"/>
  <c r="AN378" i="19"/>
  <c r="AN379" i="19"/>
  <c r="AN380" i="19"/>
  <c r="AN381" i="19"/>
  <c r="AN382" i="19"/>
  <c r="AN383" i="19"/>
  <c r="AN384" i="19"/>
  <c r="AN385" i="19"/>
  <c r="AN386" i="19"/>
  <c r="AN387" i="19"/>
  <c r="AN388" i="19"/>
  <c r="AN389" i="19"/>
  <c r="AN390" i="19"/>
  <c r="AN391" i="19"/>
  <c r="AN392" i="19"/>
  <c r="AN393" i="19"/>
  <c r="AN394" i="19"/>
  <c r="AN395" i="19"/>
  <c r="AN396" i="19"/>
  <c r="AN397" i="19"/>
  <c r="AN398" i="19"/>
  <c r="AN399" i="19"/>
  <c r="AN400" i="19"/>
  <c r="AN401" i="19"/>
  <c r="AN402" i="19"/>
  <c r="AN403" i="19"/>
  <c r="AN404" i="19"/>
  <c r="AN405" i="19"/>
  <c r="AN406" i="19"/>
  <c r="AN407" i="19"/>
  <c r="AN408" i="19"/>
  <c r="AN409" i="19"/>
  <c r="AN410" i="19"/>
  <c r="AN411" i="19"/>
  <c r="AN412" i="19"/>
  <c r="AN413" i="19"/>
  <c r="AN414" i="19"/>
  <c r="AN415" i="19"/>
  <c r="AN416" i="19"/>
  <c r="AN417" i="19"/>
  <c r="AN418" i="19"/>
  <c r="AN19" i="19"/>
  <c r="AI20" i="19"/>
  <c r="AI21" i="19"/>
  <c r="AI22" i="19"/>
  <c r="AI23" i="19"/>
  <c r="AI24" i="19"/>
  <c r="AI25" i="19"/>
  <c r="AI26" i="19"/>
  <c r="AI27" i="19"/>
  <c r="AI28" i="19"/>
  <c r="AI29" i="19"/>
  <c r="AI30" i="19"/>
  <c r="AI31" i="19"/>
  <c r="AI32" i="19"/>
  <c r="AI33" i="19"/>
  <c r="AI34" i="19"/>
  <c r="AI35" i="19"/>
  <c r="AI36" i="19"/>
  <c r="AI37" i="19"/>
  <c r="AI38" i="19"/>
  <c r="AI39" i="19"/>
  <c r="AI40" i="19"/>
  <c r="AI41" i="19"/>
  <c r="AI42" i="19"/>
  <c r="AI43" i="19"/>
  <c r="AI44" i="19"/>
  <c r="AI45" i="19"/>
  <c r="AI46" i="19"/>
  <c r="AI47" i="19"/>
  <c r="AI48" i="19"/>
  <c r="AI49" i="19"/>
  <c r="AI50" i="19"/>
  <c r="AI51" i="19"/>
  <c r="AI52" i="19"/>
  <c r="AI53" i="19"/>
  <c r="AI54" i="19"/>
  <c r="AI55" i="19"/>
  <c r="AI56" i="19"/>
  <c r="AI57" i="19"/>
  <c r="AI58" i="19"/>
  <c r="AI59" i="19"/>
  <c r="AI60" i="19"/>
  <c r="AI61" i="19"/>
  <c r="AI62" i="19"/>
  <c r="AI63" i="19"/>
  <c r="AI64" i="19"/>
  <c r="AI65" i="19"/>
  <c r="AI66" i="19"/>
  <c r="AI67" i="19"/>
  <c r="AI68" i="19"/>
  <c r="AI69" i="19"/>
  <c r="AI70" i="19"/>
  <c r="AI71" i="19"/>
  <c r="AI72" i="19"/>
  <c r="AI73" i="19"/>
  <c r="AI74" i="19"/>
  <c r="AI75" i="19"/>
  <c r="AI76" i="19"/>
  <c r="AI77" i="19"/>
  <c r="AI78" i="19"/>
  <c r="AI79" i="19"/>
  <c r="AI80" i="19"/>
  <c r="AI81" i="19"/>
  <c r="AI82" i="19"/>
  <c r="AI83" i="19"/>
  <c r="AI84" i="19"/>
  <c r="AI85" i="19"/>
  <c r="AI86" i="19"/>
  <c r="AI87" i="19"/>
  <c r="AI88" i="19"/>
  <c r="AI89" i="19"/>
  <c r="AI90" i="19"/>
  <c r="AI91" i="19"/>
  <c r="AI92" i="19"/>
  <c r="AI93" i="19"/>
  <c r="AI94" i="19"/>
  <c r="AI95" i="19"/>
  <c r="AI96" i="19"/>
  <c r="AI97" i="19"/>
  <c r="AI98" i="19"/>
  <c r="AI99" i="19"/>
  <c r="AI100" i="19"/>
  <c r="AI101" i="19"/>
  <c r="AI102" i="19"/>
  <c r="AI103" i="19"/>
  <c r="AI104" i="19"/>
  <c r="AI105" i="19"/>
  <c r="AI106" i="19"/>
  <c r="AI107" i="19"/>
  <c r="AI108" i="19"/>
  <c r="AI109" i="19"/>
  <c r="AI110" i="19"/>
  <c r="AI111" i="19"/>
  <c r="AI112" i="19"/>
  <c r="AI113" i="19"/>
  <c r="AI114" i="19"/>
  <c r="AI115" i="19"/>
  <c r="AI116" i="19"/>
  <c r="AI117" i="19"/>
  <c r="AI118" i="19"/>
  <c r="AI119" i="19"/>
  <c r="AI120" i="19"/>
  <c r="AI121" i="19"/>
  <c r="AI122" i="19"/>
  <c r="AI123" i="19"/>
  <c r="AI124" i="19"/>
  <c r="AI125" i="19"/>
  <c r="AI126" i="19"/>
  <c r="AI127" i="19"/>
  <c r="AI128" i="19"/>
  <c r="AI129" i="19"/>
  <c r="AI130" i="19"/>
  <c r="AI131" i="19"/>
  <c r="AI132" i="19"/>
  <c r="AI133" i="19"/>
  <c r="AI134" i="19"/>
  <c r="AI135" i="19"/>
  <c r="AI136" i="19"/>
  <c r="AI137" i="19"/>
  <c r="AI138" i="19"/>
  <c r="AI139" i="19"/>
  <c r="AI140" i="19"/>
  <c r="AI141" i="19"/>
  <c r="AI142" i="19"/>
  <c r="AI143" i="19"/>
  <c r="AI144" i="19"/>
  <c r="AI145" i="19"/>
  <c r="AI146" i="19"/>
  <c r="AI147" i="19"/>
  <c r="AI148" i="19"/>
  <c r="AI149" i="19"/>
  <c r="AI150" i="19"/>
  <c r="AI151" i="19"/>
  <c r="AI152" i="19"/>
  <c r="AI153" i="19"/>
  <c r="AI154" i="19"/>
  <c r="AI155" i="19"/>
  <c r="AI156" i="19"/>
  <c r="AI157" i="19"/>
  <c r="AI158" i="19"/>
  <c r="AI159" i="19"/>
  <c r="AI160" i="19"/>
  <c r="AI161" i="19"/>
  <c r="AI162" i="19"/>
  <c r="AI163" i="19"/>
  <c r="AI164" i="19"/>
  <c r="AI165" i="19"/>
  <c r="AI166" i="19"/>
  <c r="AI167" i="19"/>
  <c r="AI168" i="19"/>
  <c r="AI169" i="19"/>
  <c r="AI170" i="19"/>
  <c r="AI171" i="19"/>
  <c r="AI172" i="19"/>
  <c r="AI173" i="19"/>
  <c r="AI174" i="19"/>
  <c r="AI175" i="19"/>
  <c r="AI176" i="19"/>
  <c r="AI177" i="19"/>
  <c r="AI178" i="19"/>
  <c r="AI179" i="19"/>
  <c r="AI180" i="19"/>
  <c r="AI181" i="19"/>
  <c r="AI182" i="19"/>
  <c r="AI183" i="19"/>
  <c r="AI184" i="19"/>
  <c r="AI185" i="19"/>
  <c r="AI186" i="19"/>
  <c r="AI187" i="19"/>
  <c r="AI188" i="19"/>
  <c r="AI189" i="19"/>
  <c r="AI190" i="19"/>
  <c r="AI191" i="19"/>
  <c r="AI192" i="19"/>
  <c r="AI193" i="19"/>
  <c r="AI194" i="19"/>
  <c r="AI195" i="19"/>
  <c r="AI196" i="19"/>
  <c r="AI197" i="19"/>
  <c r="AI198" i="19"/>
  <c r="AI199" i="19"/>
  <c r="AI200" i="19"/>
  <c r="AI201" i="19"/>
  <c r="AI202" i="19"/>
  <c r="AI203" i="19"/>
  <c r="AI204" i="19"/>
  <c r="AI205" i="19"/>
  <c r="AI206" i="19"/>
  <c r="AI207" i="19"/>
  <c r="AI208" i="19"/>
  <c r="AI209" i="19"/>
  <c r="AI210" i="19"/>
  <c r="AI211" i="19"/>
  <c r="AI212" i="19"/>
  <c r="AI213" i="19"/>
  <c r="AI214" i="19"/>
  <c r="AI215" i="19"/>
  <c r="AI216" i="19"/>
  <c r="AI217" i="19"/>
  <c r="AI218" i="19"/>
  <c r="AI219" i="19"/>
  <c r="AI220" i="19"/>
  <c r="AI221" i="19"/>
  <c r="AI222" i="19"/>
  <c r="AI223" i="19"/>
  <c r="AI224" i="19"/>
  <c r="AI225" i="19"/>
  <c r="AI226" i="19"/>
  <c r="AI227" i="19"/>
  <c r="AI228" i="19"/>
  <c r="AI229" i="19"/>
  <c r="AI230" i="19"/>
  <c r="AI231" i="19"/>
  <c r="AI232" i="19"/>
  <c r="AI233" i="19"/>
  <c r="AI234" i="19"/>
  <c r="AI235" i="19"/>
  <c r="AI236" i="19"/>
  <c r="AI237" i="19"/>
  <c r="AI238" i="19"/>
  <c r="AI239" i="19"/>
  <c r="AI240" i="19"/>
  <c r="AI241" i="19"/>
  <c r="AI242" i="19"/>
  <c r="AI243" i="19"/>
  <c r="AI244" i="19"/>
  <c r="AI245" i="19"/>
  <c r="AI246" i="19"/>
  <c r="AI247" i="19"/>
  <c r="AI248" i="19"/>
  <c r="AI249" i="19"/>
  <c r="AI250" i="19"/>
  <c r="AI251" i="19"/>
  <c r="AI252" i="19"/>
  <c r="AI253" i="19"/>
  <c r="AI254" i="19"/>
  <c r="AI255" i="19"/>
  <c r="AI256" i="19"/>
  <c r="AI257" i="19"/>
  <c r="AI258" i="19"/>
  <c r="AI259" i="19"/>
  <c r="AI260" i="19"/>
  <c r="AI261" i="19"/>
  <c r="AI262" i="19"/>
  <c r="AI263" i="19"/>
  <c r="AI264" i="19"/>
  <c r="AI265" i="19"/>
  <c r="AI266" i="19"/>
  <c r="AI267" i="19"/>
  <c r="AI268" i="19"/>
  <c r="AI269" i="19"/>
  <c r="AI270" i="19"/>
  <c r="AI271" i="19"/>
  <c r="AI272" i="19"/>
  <c r="AI273" i="19"/>
  <c r="AI274" i="19"/>
  <c r="AI275" i="19"/>
  <c r="AI276" i="19"/>
  <c r="AI277" i="19"/>
  <c r="AI278" i="19"/>
  <c r="AI279" i="19"/>
  <c r="AI280" i="19"/>
  <c r="AI281" i="19"/>
  <c r="AI282" i="19"/>
  <c r="AI283" i="19"/>
  <c r="AI284" i="19"/>
  <c r="AI285" i="19"/>
  <c r="AI286" i="19"/>
  <c r="AI287" i="19"/>
  <c r="AI288" i="19"/>
  <c r="AI289" i="19"/>
  <c r="AI290" i="19"/>
  <c r="AI291" i="19"/>
  <c r="AI292" i="19"/>
  <c r="AI293" i="19"/>
  <c r="AI294" i="19"/>
  <c r="AI295" i="19"/>
  <c r="AI296" i="19"/>
  <c r="AI297" i="19"/>
  <c r="AI298" i="19"/>
  <c r="AI299" i="19"/>
  <c r="AI300" i="19"/>
  <c r="AI301" i="19"/>
  <c r="AI302" i="19"/>
  <c r="AI303" i="19"/>
  <c r="AI304" i="19"/>
  <c r="AI305" i="19"/>
  <c r="AI306" i="19"/>
  <c r="AI307" i="19"/>
  <c r="AI308" i="19"/>
  <c r="AI309" i="19"/>
  <c r="AI310" i="19"/>
  <c r="AI311" i="19"/>
  <c r="AI312" i="19"/>
  <c r="AI313" i="19"/>
  <c r="AI314" i="19"/>
  <c r="AI315" i="19"/>
  <c r="AI316" i="19"/>
  <c r="AI317" i="19"/>
  <c r="AI318" i="19"/>
  <c r="AI319" i="19"/>
  <c r="AI320" i="19"/>
  <c r="AI321" i="19"/>
  <c r="AI322" i="19"/>
  <c r="AI323" i="19"/>
  <c r="AI324" i="19"/>
  <c r="AI325" i="19"/>
  <c r="AI326" i="19"/>
  <c r="AI327" i="19"/>
  <c r="AI328" i="19"/>
  <c r="AI329" i="19"/>
  <c r="AI330" i="19"/>
  <c r="AI331" i="19"/>
  <c r="AI332" i="19"/>
  <c r="AI333" i="19"/>
  <c r="AI334" i="19"/>
  <c r="AI335" i="19"/>
  <c r="AI336" i="19"/>
  <c r="AI337" i="19"/>
  <c r="AI338" i="19"/>
  <c r="AI339" i="19"/>
  <c r="AI340" i="19"/>
  <c r="AI341" i="19"/>
  <c r="AI342" i="19"/>
  <c r="AI343" i="19"/>
  <c r="AI344" i="19"/>
  <c r="AI345" i="19"/>
  <c r="AI346" i="19"/>
  <c r="AI347" i="19"/>
  <c r="AI348" i="19"/>
  <c r="AI349" i="19"/>
  <c r="AI350" i="19"/>
  <c r="AI351" i="19"/>
  <c r="AI352" i="19"/>
  <c r="AI353" i="19"/>
  <c r="AI354" i="19"/>
  <c r="AI355" i="19"/>
  <c r="AI356" i="19"/>
  <c r="AI357" i="19"/>
  <c r="AI358" i="19"/>
  <c r="AI359" i="19"/>
  <c r="AI360" i="19"/>
  <c r="AI361" i="19"/>
  <c r="AI362" i="19"/>
  <c r="AI363" i="19"/>
  <c r="AI364" i="19"/>
  <c r="AI365" i="19"/>
  <c r="AI366" i="19"/>
  <c r="AI367" i="19"/>
  <c r="AI368" i="19"/>
  <c r="AI369" i="19"/>
  <c r="AI370" i="19"/>
  <c r="AI371" i="19"/>
  <c r="AI372" i="19"/>
  <c r="AI373" i="19"/>
  <c r="AI374" i="19"/>
  <c r="AI375" i="19"/>
  <c r="AI376" i="19"/>
  <c r="AI377" i="19"/>
  <c r="AI378" i="19"/>
  <c r="AI379" i="19"/>
  <c r="AI380" i="19"/>
  <c r="AI381" i="19"/>
  <c r="AI382" i="19"/>
  <c r="AI383" i="19"/>
  <c r="AI384" i="19"/>
  <c r="AI385" i="19"/>
  <c r="AI386" i="19"/>
  <c r="AI387" i="19"/>
  <c r="AI388" i="19"/>
  <c r="AI389" i="19"/>
  <c r="AI390" i="19"/>
  <c r="AI391" i="19"/>
  <c r="AI392" i="19"/>
  <c r="AI393" i="19"/>
  <c r="AI394" i="19"/>
  <c r="AI395" i="19"/>
  <c r="AI396" i="19"/>
  <c r="AI397" i="19"/>
  <c r="AI398" i="19"/>
  <c r="AI399" i="19"/>
  <c r="AI400" i="19"/>
  <c r="AI401" i="19"/>
  <c r="AI402" i="19"/>
  <c r="AI403" i="19"/>
  <c r="AI404" i="19"/>
  <c r="AI405" i="19"/>
  <c r="AI406" i="19"/>
  <c r="AI407" i="19"/>
  <c r="AI408" i="19"/>
  <c r="AI409" i="19"/>
  <c r="AI410" i="19"/>
  <c r="AI411" i="19"/>
  <c r="AI412" i="19"/>
  <c r="AI413" i="19"/>
  <c r="AI414" i="19"/>
  <c r="AI415" i="19"/>
  <c r="AI416" i="19"/>
  <c r="AI417" i="19"/>
  <c r="AI418" i="19"/>
  <c r="AI19" i="19"/>
  <c r="AJ40" i="19"/>
  <c r="AJ41" i="19"/>
  <c r="AJ42" i="19"/>
  <c r="AJ43" i="19"/>
  <c r="AJ44" i="19"/>
  <c r="AJ45" i="19"/>
  <c r="AJ46" i="19"/>
  <c r="AJ47" i="19"/>
  <c r="AJ48" i="19"/>
  <c r="AJ49" i="19"/>
  <c r="AJ50" i="19"/>
  <c r="AJ51" i="19"/>
  <c r="AJ52" i="19"/>
  <c r="AJ53" i="19"/>
  <c r="AJ54" i="19"/>
  <c r="AJ55" i="19"/>
  <c r="AJ56" i="19"/>
  <c r="AJ57" i="19"/>
  <c r="AJ58" i="19"/>
  <c r="AJ59" i="19"/>
  <c r="AJ60" i="19"/>
  <c r="AJ61" i="19"/>
  <c r="AJ62" i="19"/>
  <c r="AJ63" i="19"/>
  <c r="AJ64" i="19"/>
  <c r="AJ65" i="19"/>
  <c r="AJ66" i="19"/>
  <c r="AJ67" i="19"/>
  <c r="AJ68" i="19"/>
  <c r="AJ69" i="19"/>
  <c r="AJ70" i="19"/>
  <c r="AJ71" i="19"/>
  <c r="AJ72" i="19"/>
  <c r="AJ73" i="19"/>
  <c r="AJ74" i="19"/>
  <c r="AJ75" i="19"/>
  <c r="AJ76" i="19"/>
  <c r="AJ77" i="19"/>
  <c r="AJ78" i="19"/>
  <c r="AJ79" i="19"/>
  <c r="AJ80" i="19"/>
  <c r="AJ81" i="19"/>
  <c r="AJ82" i="19"/>
  <c r="AJ83" i="19"/>
  <c r="AJ84" i="19"/>
  <c r="AJ85" i="19"/>
  <c r="AJ86" i="19"/>
  <c r="AJ87" i="19"/>
  <c r="AJ88" i="19"/>
  <c r="AJ89" i="19"/>
  <c r="AJ90" i="19"/>
  <c r="AJ91" i="19"/>
  <c r="AJ92" i="19"/>
  <c r="AJ93" i="19"/>
  <c r="AJ94" i="19"/>
  <c r="AJ95" i="19"/>
  <c r="AJ96" i="19"/>
  <c r="AJ97" i="19"/>
  <c r="AJ98" i="19"/>
  <c r="AJ99" i="19"/>
  <c r="AJ100" i="19"/>
  <c r="AJ101" i="19"/>
  <c r="AJ102" i="19"/>
  <c r="AJ103" i="19"/>
  <c r="AJ104" i="19"/>
  <c r="AJ105" i="19"/>
  <c r="AJ106" i="19"/>
  <c r="AJ107" i="19"/>
  <c r="AJ108" i="19"/>
  <c r="AJ109" i="19"/>
  <c r="AJ110" i="19"/>
  <c r="AJ111" i="19"/>
  <c r="AJ112" i="19"/>
  <c r="AJ113" i="19"/>
  <c r="AJ114" i="19"/>
  <c r="AJ115" i="19"/>
  <c r="AJ116" i="19"/>
  <c r="AJ117" i="19"/>
  <c r="AJ118" i="19"/>
  <c r="AJ119" i="19"/>
  <c r="AJ120" i="19"/>
  <c r="AJ121" i="19"/>
  <c r="AJ122" i="19"/>
  <c r="AJ123" i="19"/>
  <c r="AJ124" i="19"/>
  <c r="AJ125" i="19"/>
  <c r="AJ126" i="19"/>
  <c r="AJ127" i="19"/>
  <c r="AJ128" i="19"/>
  <c r="AJ129" i="19"/>
  <c r="AJ130" i="19"/>
  <c r="AJ131" i="19"/>
  <c r="AJ132" i="19"/>
  <c r="AJ133" i="19"/>
  <c r="AJ134" i="19"/>
  <c r="AJ135" i="19"/>
  <c r="AJ136" i="19"/>
  <c r="AJ137" i="19"/>
  <c r="AJ138" i="19"/>
  <c r="AJ139" i="19"/>
  <c r="AJ140" i="19"/>
  <c r="AJ141" i="19"/>
  <c r="AJ142" i="19"/>
  <c r="AJ143" i="19"/>
  <c r="AJ144" i="19"/>
  <c r="AJ145" i="19"/>
  <c r="AJ146" i="19"/>
  <c r="AJ147" i="19"/>
  <c r="AJ148" i="19"/>
  <c r="AJ149" i="19"/>
  <c r="AJ150" i="19"/>
  <c r="AJ151" i="19"/>
  <c r="AJ152" i="19"/>
  <c r="AJ153" i="19"/>
  <c r="AJ154" i="19"/>
  <c r="AJ155" i="19"/>
  <c r="AJ156" i="19"/>
  <c r="AJ157" i="19"/>
  <c r="AJ158" i="19"/>
  <c r="AJ159" i="19"/>
  <c r="AJ160" i="19"/>
  <c r="AJ161" i="19"/>
  <c r="AJ162" i="19"/>
  <c r="AJ163" i="19"/>
  <c r="AJ164" i="19"/>
  <c r="AJ165" i="19"/>
  <c r="AJ166" i="19"/>
  <c r="AJ167" i="19"/>
  <c r="AJ168" i="19"/>
  <c r="AJ169" i="19"/>
  <c r="AJ170" i="19"/>
  <c r="AJ171" i="19"/>
  <c r="AJ172" i="19"/>
  <c r="AJ173" i="19"/>
  <c r="AJ174" i="19"/>
  <c r="AJ175" i="19"/>
  <c r="AJ176" i="19"/>
  <c r="AJ177" i="19"/>
  <c r="AJ178" i="19"/>
  <c r="AJ179" i="19"/>
  <c r="AJ180" i="19"/>
  <c r="AJ181" i="19"/>
  <c r="AJ182" i="19"/>
  <c r="AJ183" i="19"/>
  <c r="AJ184" i="19"/>
  <c r="AJ185" i="19"/>
  <c r="AJ186" i="19"/>
  <c r="AJ187" i="19"/>
  <c r="AJ188" i="19"/>
  <c r="AJ189" i="19"/>
  <c r="AJ190" i="19"/>
  <c r="AJ191" i="19"/>
  <c r="AJ192" i="19"/>
  <c r="AJ193" i="19"/>
  <c r="AJ194" i="19"/>
  <c r="AJ195" i="19"/>
  <c r="AJ196" i="19"/>
  <c r="AJ197" i="19"/>
  <c r="AJ198" i="19"/>
  <c r="AJ199" i="19"/>
  <c r="AJ200" i="19"/>
  <c r="AJ201" i="19"/>
  <c r="AJ202" i="19"/>
  <c r="AJ203" i="19"/>
  <c r="AJ204" i="19"/>
  <c r="AJ205" i="19"/>
  <c r="AJ206" i="19"/>
  <c r="AJ207" i="19"/>
  <c r="AJ208" i="19"/>
  <c r="AJ209" i="19"/>
  <c r="AJ210" i="19"/>
  <c r="AJ211" i="19"/>
  <c r="AJ212" i="19"/>
  <c r="AJ213" i="19"/>
  <c r="AJ214" i="19"/>
  <c r="AJ215" i="19"/>
  <c r="AJ216" i="19"/>
  <c r="AJ217" i="19"/>
  <c r="AJ218" i="19"/>
  <c r="AJ219" i="19"/>
  <c r="AJ220" i="19"/>
  <c r="AJ221" i="19"/>
  <c r="AJ222" i="19"/>
  <c r="AJ223" i="19"/>
  <c r="AJ224" i="19"/>
  <c r="AJ225" i="19"/>
  <c r="AJ226" i="19"/>
  <c r="AJ227" i="19"/>
  <c r="AJ228" i="19"/>
  <c r="AJ229" i="19"/>
  <c r="AJ230" i="19"/>
  <c r="AJ231" i="19"/>
  <c r="AJ232" i="19"/>
  <c r="AJ233" i="19"/>
  <c r="AJ234" i="19"/>
  <c r="AJ235" i="19"/>
  <c r="AJ236" i="19"/>
  <c r="AJ237" i="19"/>
  <c r="AJ238" i="19"/>
  <c r="AJ239" i="19"/>
  <c r="AJ240" i="19"/>
  <c r="AJ241" i="19"/>
  <c r="AJ242" i="19"/>
  <c r="AJ243" i="19"/>
  <c r="AJ244" i="19"/>
  <c r="AJ245" i="19"/>
  <c r="AJ246" i="19"/>
  <c r="AJ247" i="19"/>
  <c r="AJ248" i="19"/>
  <c r="AJ249" i="19"/>
  <c r="AJ250" i="19"/>
  <c r="AJ251" i="19"/>
  <c r="AJ252" i="19"/>
  <c r="AJ253" i="19"/>
  <c r="AJ254" i="19"/>
  <c r="AJ255" i="19"/>
  <c r="AJ256" i="19"/>
  <c r="AJ257" i="19"/>
  <c r="AJ258" i="19"/>
  <c r="AJ259" i="19"/>
  <c r="AJ260" i="19"/>
  <c r="AJ261" i="19"/>
  <c r="AJ262" i="19"/>
  <c r="AJ263" i="19"/>
  <c r="AJ264" i="19"/>
  <c r="AJ265" i="19"/>
  <c r="AJ266" i="19"/>
  <c r="AJ267" i="19"/>
  <c r="AJ268" i="19"/>
  <c r="AJ269" i="19"/>
  <c r="AJ270" i="19"/>
  <c r="AJ271" i="19"/>
  <c r="AJ272" i="19"/>
  <c r="AJ273" i="19"/>
  <c r="AJ274" i="19"/>
  <c r="AJ275" i="19"/>
  <c r="AJ276" i="19"/>
  <c r="AJ277" i="19"/>
  <c r="AJ278" i="19"/>
  <c r="AJ279" i="19"/>
  <c r="AJ280" i="19"/>
  <c r="AJ281" i="19"/>
  <c r="AJ282" i="19"/>
  <c r="AJ283" i="19"/>
  <c r="AJ284" i="19"/>
  <c r="AJ285" i="19"/>
  <c r="AJ286" i="19"/>
  <c r="AJ287" i="19"/>
  <c r="AJ288" i="19"/>
  <c r="AJ289" i="19"/>
  <c r="AJ290" i="19"/>
  <c r="AJ291" i="19"/>
  <c r="AJ292" i="19"/>
  <c r="AJ293" i="19"/>
  <c r="AJ294" i="19"/>
  <c r="AJ295" i="19"/>
  <c r="AJ296" i="19"/>
  <c r="AJ297" i="19"/>
  <c r="AJ298" i="19"/>
  <c r="AJ299" i="19"/>
  <c r="AJ300" i="19"/>
  <c r="AJ301" i="19"/>
  <c r="AJ302" i="19"/>
  <c r="AJ303" i="19"/>
  <c r="AJ304" i="19"/>
  <c r="AJ305" i="19"/>
  <c r="AJ306" i="19"/>
  <c r="AJ307" i="19"/>
  <c r="AJ308" i="19"/>
  <c r="AJ309" i="19"/>
  <c r="AJ310" i="19"/>
  <c r="AJ311" i="19"/>
  <c r="AJ312" i="19"/>
  <c r="AJ313" i="19"/>
  <c r="AJ314" i="19"/>
  <c r="AJ315" i="19"/>
  <c r="AJ316" i="19"/>
  <c r="AJ317" i="19"/>
  <c r="AJ318" i="19"/>
  <c r="AJ319" i="19"/>
  <c r="AJ320" i="19"/>
  <c r="AJ321" i="19"/>
  <c r="AJ322" i="19"/>
  <c r="AJ323" i="19"/>
  <c r="AJ324" i="19"/>
  <c r="AJ325" i="19"/>
  <c r="AJ326" i="19"/>
  <c r="AJ327" i="19"/>
  <c r="AJ328" i="19"/>
  <c r="AJ329" i="19"/>
  <c r="AJ330" i="19"/>
  <c r="AJ331" i="19"/>
  <c r="AJ332" i="19"/>
  <c r="AJ333" i="19"/>
  <c r="AJ334" i="19"/>
  <c r="AJ335" i="19"/>
  <c r="AJ336" i="19"/>
  <c r="AJ337" i="19"/>
  <c r="AJ338" i="19"/>
  <c r="AJ339" i="19"/>
  <c r="AJ340" i="19"/>
  <c r="AJ341" i="19"/>
  <c r="AJ342" i="19"/>
  <c r="AJ343" i="19"/>
  <c r="AJ344" i="19"/>
  <c r="AJ345" i="19"/>
  <c r="AJ346" i="19"/>
  <c r="AJ347" i="19"/>
  <c r="AJ348" i="19"/>
  <c r="AJ349" i="19"/>
  <c r="AJ350" i="19"/>
  <c r="AJ351" i="19"/>
  <c r="AJ352" i="19"/>
  <c r="AJ353" i="19"/>
  <c r="AJ354" i="19"/>
  <c r="AJ355" i="19"/>
  <c r="AJ356" i="19"/>
  <c r="AJ357" i="19"/>
  <c r="AJ358" i="19"/>
  <c r="AJ359" i="19"/>
  <c r="AJ360" i="19"/>
  <c r="AJ361" i="19"/>
  <c r="AJ362" i="19"/>
  <c r="AJ363" i="19"/>
  <c r="AJ364" i="19"/>
  <c r="AJ365" i="19"/>
  <c r="AJ366" i="19"/>
  <c r="AJ367" i="19"/>
  <c r="AJ368" i="19"/>
  <c r="AJ369" i="19"/>
  <c r="AJ370" i="19"/>
  <c r="AJ371" i="19"/>
  <c r="AJ372" i="19"/>
  <c r="AJ373" i="19"/>
  <c r="AJ374" i="19"/>
  <c r="AJ375" i="19"/>
  <c r="AJ376" i="19"/>
  <c r="AJ377" i="19"/>
  <c r="AJ378" i="19"/>
  <c r="AJ379" i="19"/>
  <c r="AJ380" i="19"/>
  <c r="AJ381" i="19"/>
  <c r="AJ382" i="19"/>
  <c r="AJ383" i="19"/>
  <c r="AJ384" i="19"/>
  <c r="AJ385" i="19"/>
  <c r="AJ386" i="19"/>
  <c r="AJ387" i="19"/>
  <c r="AJ388" i="19"/>
  <c r="AJ389" i="19"/>
  <c r="AJ390" i="19"/>
  <c r="AJ391" i="19"/>
  <c r="AJ392" i="19"/>
  <c r="AJ393" i="19"/>
  <c r="AJ394" i="19"/>
  <c r="AJ395" i="19"/>
  <c r="AJ396" i="19"/>
  <c r="AJ397" i="19"/>
  <c r="AJ398" i="19"/>
  <c r="AJ399" i="19"/>
  <c r="AJ400" i="19"/>
  <c r="AJ401" i="19"/>
  <c r="AJ402" i="19"/>
  <c r="AJ403" i="19"/>
  <c r="AJ404" i="19"/>
  <c r="AJ405" i="19"/>
  <c r="AJ406" i="19"/>
  <c r="AJ407" i="19"/>
  <c r="AJ408" i="19"/>
  <c r="AJ409" i="19"/>
  <c r="AJ410" i="19"/>
  <c r="AJ411" i="19"/>
  <c r="AJ412" i="19"/>
  <c r="AJ413" i="19"/>
  <c r="AJ414" i="19"/>
  <c r="AJ415" i="19"/>
  <c r="AJ416" i="19"/>
  <c r="AJ417" i="19"/>
  <c r="AJ418" i="19"/>
  <c r="N20" i="19" l="1"/>
  <c r="AV20" i="19" s="1"/>
  <c r="N21" i="19"/>
  <c r="AV21" i="19" s="1"/>
  <c r="N22" i="19"/>
  <c r="AV22" i="19" s="1"/>
  <c r="N23" i="19"/>
  <c r="AV23" i="19" s="1"/>
  <c r="N24" i="19"/>
  <c r="AV24" i="19" s="1"/>
  <c r="N25" i="19"/>
  <c r="AV25" i="19" s="1"/>
  <c r="N26" i="19"/>
  <c r="AV26" i="19" s="1"/>
  <c r="N27" i="19"/>
  <c r="AV27" i="19" s="1"/>
  <c r="N28" i="19"/>
  <c r="AV28" i="19" s="1"/>
  <c r="N29" i="19"/>
  <c r="AV29" i="19" s="1"/>
  <c r="N30" i="19"/>
  <c r="AV30" i="19" s="1"/>
  <c r="N31" i="19"/>
  <c r="AV31" i="19" s="1"/>
  <c r="N32" i="19"/>
  <c r="AV32" i="19" s="1"/>
  <c r="N33" i="19"/>
  <c r="AV33" i="19" s="1"/>
  <c r="N34" i="19"/>
  <c r="AV34" i="19" s="1"/>
  <c r="N35" i="19"/>
  <c r="AV35" i="19" s="1"/>
  <c r="N36" i="19"/>
  <c r="AV36" i="19" s="1"/>
  <c r="N37" i="19"/>
  <c r="AV37" i="19" s="1"/>
  <c r="N38" i="19"/>
  <c r="AV38" i="19" s="1"/>
  <c r="N39" i="19"/>
  <c r="AV39" i="19" s="1"/>
  <c r="N40" i="19"/>
  <c r="N41" i="19"/>
  <c r="N42" i="19"/>
  <c r="N43" i="19"/>
  <c r="N44" i="19"/>
  <c r="N45" i="19"/>
  <c r="N46" i="19"/>
  <c r="N47" i="19"/>
  <c r="N48" i="19"/>
  <c r="N49" i="19"/>
  <c r="N50" i="19"/>
  <c r="N51" i="19"/>
  <c r="N52" i="19"/>
  <c r="N53" i="19"/>
  <c r="N54" i="19"/>
  <c r="N55" i="19"/>
  <c r="N56" i="19"/>
  <c r="N57" i="19"/>
  <c r="N58" i="19"/>
  <c r="N59" i="19"/>
  <c r="N60" i="19"/>
  <c r="N61" i="19"/>
  <c r="N62" i="19"/>
  <c r="N63" i="19"/>
  <c r="N64" i="19"/>
  <c r="N65" i="19"/>
  <c r="N66" i="19"/>
  <c r="N67" i="19"/>
  <c r="N68" i="19"/>
  <c r="N69" i="19"/>
  <c r="N70" i="19"/>
  <c r="N71" i="19"/>
  <c r="N72" i="19"/>
  <c r="N73" i="19"/>
  <c r="N74" i="19"/>
  <c r="N75" i="19"/>
  <c r="N76" i="19"/>
  <c r="N77" i="19"/>
  <c r="N78" i="19"/>
  <c r="N79" i="19"/>
  <c r="N80" i="19"/>
  <c r="N81" i="19"/>
  <c r="N82" i="19"/>
  <c r="N83" i="19"/>
  <c r="N84" i="19"/>
  <c r="N85" i="19"/>
  <c r="N86" i="19"/>
  <c r="N87" i="19"/>
  <c r="N88" i="19"/>
  <c r="N89" i="19"/>
  <c r="N90" i="19"/>
  <c r="N91" i="19"/>
  <c r="N92" i="19"/>
  <c r="N93" i="19"/>
  <c r="N94" i="19"/>
  <c r="N95" i="19"/>
  <c r="N96" i="19"/>
  <c r="N97" i="19"/>
  <c r="N98" i="19"/>
  <c r="N99" i="19"/>
  <c r="N100" i="19"/>
  <c r="N101" i="19"/>
  <c r="N102" i="19"/>
  <c r="N103" i="19"/>
  <c r="N104" i="19"/>
  <c r="N105" i="19"/>
  <c r="N106" i="19"/>
  <c r="N107" i="19"/>
  <c r="N108" i="19"/>
  <c r="N109" i="19"/>
  <c r="N110" i="19"/>
  <c r="N111" i="19"/>
  <c r="N112" i="19"/>
  <c r="N113" i="19"/>
  <c r="N114" i="19"/>
  <c r="N115" i="19"/>
  <c r="N116" i="19"/>
  <c r="N117" i="19"/>
  <c r="N118" i="19"/>
  <c r="N119" i="19"/>
  <c r="N120" i="19"/>
  <c r="N121" i="19"/>
  <c r="N122" i="19"/>
  <c r="N123" i="19"/>
  <c r="N124" i="19"/>
  <c r="N125" i="19"/>
  <c r="N126" i="19"/>
  <c r="N127" i="19"/>
  <c r="N128" i="19"/>
  <c r="N129" i="19"/>
  <c r="N130" i="19"/>
  <c r="N131" i="19"/>
  <c r="N132" i="19"/>
  <c r="N133" i="19"/>
  <c r="N134" i="19"/>
  <c r="N135" i="19"/>
  <c r="N136" i="19"/>
  <c r="N137" i="19"/>
  <c r="N138" i="19"/>
  <c r="N139" i="19"/>
  <c r="N140" i="19"/>
  <c r="N141" i="19"/>
  <c r="N142" i="19"/>
  <c r="N143" i="19"/>
  <c r="N144" i="19"/>
  <c r="N145" i="19"/>
  <c r="N146" i="19"/>
  <c r="N147" i="19"/>
  <c r="N148" i="19"/>
  <c r="N149" i="19"/>
  <c r="N150" i="19"/>
  <c r="N151" i="19"/>
  <c r="N152" i="19"/>
  <c r="N153" i="19"/>
  <c r="N154" i="19"/>
  <c r="N155" i="19"/>
  <c r="N156" i="19"/>
  <c r="N157" i="19"/>
  <c r="N158" i="19"/>
  <c r="N159" i="19"/>
  <c r="N160" i="19"/>
  <c r="N161" i="19"/>
  <c r="N162" i="19"/>
  <c r="N163" i="19"/>
  <c r="N164" i="19"/>
  <c r="N165" i="19"/>
  <c r="N166" i="19"/>
  <c r="N167" i="19"/>
  <c r="N168" i="19"/>
  <c r="N169" i="19"/>
  <c r="N170" i="19"/>
  <c r="N171" i="19"/>
  <c r="N172" i="19"/>
  <c r="N173" i="19"/>
  <c r="N174" i="19"/>
  <c r="N175" i="19"/>
  <c r="N176" i="19"/>
  <c r="N177" i="19"/>
  <c r="N178" i="19"/>
  <c r="N179" i="19"/>
  <c r="N180" i="19"/>
  <c r="N181" i="19"/>
  <c r="N182" i="19"/>
  <c r="N183" i="19"/>
  <c r="N184" i="19"/>
  <c r="N185" i="19"/>
  <c r="N186" i="19"/>
  <c r="N187" i="19"/>
  <c r="N188" i="19"/>
  <c r="N189" i="19"/>
  <c r="N190" i="19"/>
  <c r="N191" i="19"/>
  <c r="N192" i="19"/>
  <c r="N193" i="19"/>
  <c r="N194" i="19"/>
  <c r="N195" i="19"/>
  <c r="N196" i="19"/>
  <c r="N197" i="19"/>
  <c r="N198" i="19"/>
  <c r="N199" i="19"/>
  <c r="N200" i="19"/>
  <c r="N201" i="19"/>
  <c r="N202" i="19"/>
  <c r="N203" i="19"/>
  <c r="N204" i="19"/>
  <c r="N205" i="19"/>
  <c r="N206" i="19"/>
  <c r="N207" i="19"/>
  <c r="N208" i="19"/>
  <c r="N209" i="19"/>
  <c r="N210" i="19"/>
  <c r="N211" i="19"/>
  <c r="N212" i="19"/>
  <c r="N213" i="19"/>
  <c r="N214" i="19"/>
  <c r="N215" i="19"/>
  <c r="N216" i="19"/>
  <c r="N217" i="19"/>
  <c r="N218" i="19"/>
  <c r="N219" i="19"/>
  <c r="N220" i="19"/>
  <c r="N221" i="19"/>
  <c r="N222" i="19"/>
  <c r="N223" i="19"/>
  <c r="N224" i="19"/>
  <c r="N225" i="19"/>
  <c r="N226" i="19"/>
  <c r="N227" i="19"/>
  <c r="N228" i="19"/>
  <c r="N229" i="19"/>
  <c r="N230" i="19"/>
  <c r="N231" i="19"/>
  <c r="N232" i="19"/>
  <c r="N233" i="19"/>
  <c r="N234" i="19"/>
  <c r="N235" i="19"/>
  <c r="N236" i="19"/>
  <c r="N237" i="19"/>
  <c r="N238" i="19"/>
  <c r="N239" i="19"/>
  <c r="N240" i="19"/>
  <c r="N241" i="19"/>
  <c r="N242" i="19"/>
  <c r="N243" i="19"/>
  <c r="N244" i="19"/>
  <c r="N245" i="19"/>
  <c r="N246" i="19"/>
  <c r="N247" i="19"/>
  <c r="N248" i="19"/>
  <c r="N249" i="19"/>
  <c r="N250" i="19"/>
  <c r="N251" i="19"/>
  <c r="N252" i="19"/>
  <c r="N253" i="19"/>
  <c r="N254" i="19"/>
  <c r="N255" i="19"/>
  <c r="N256" i="19"/>
  <c r="N257" i="19"/>
  <c r="N258" i="19"/>
  <c r="N259" i="19"/>
  <c r="N260" i="19"/>
  <c r="N261" i="19"/>
  <c r="N262" i="19"/>
  <c r="N263" i="19"/>
  <c r="N264" i="19"/>
  <c r="N265" i="19"/>
  <c r="N266" i="19"/>
  <c r="N267" i="19"/>
  <c r="N268" i="19"/>
  <c r="N269" i="19"/>
  <c r="N270" i="19"/>
  <c r="N271" i="19"/>
  <c r="N272" i="19"/>
  <c r="N273" i="19"/>
  <c r="N274" i="19"/>
  <c r="N275" i="19"/>
  <c r="N276" i="19"/>
  <c r="N277" i="19"/>
  <c r="N278" i="19"/>
  <c r="N279" i="19"/>
  <c r="N280" i="19"/>
  <c r="N281" i="19"/>
  <c r="N282" i="19"/>
  <c r="N283" i="19"/>
  <c r="N284" i="19"/>
  <c r="N285" i="19"/>
  <c r="N286" i="19"/>
  <c r="N287" i="19"/>
  <c r="N288" i="19"/>
  <c r="N289" i="19"/>
  <c r="N290" i="19"/>
  <c r="N291" i="19"/>
  <c r="N292" i="19"/>
  <c r="N293" i="19"/>
  <c r="N294" i="19"/>
  <c r="N295" i="19"/>
  <c r="N296" i="19"/>
  <c r="N297" i="19"/>
  <c r="N298" i="19"/>
  <c r="N299" i="19"/>
  <c r="N300" i="19"/>
  <c r="N301" i="19"/>
  <c r="N302" i="19"/>
  <c r="N303" i="19"/>
  <c r="N304" i="19"/>
  <c r="N305" i="19"/>
  <c r="N306" i="19"/>
  <c r="N307" i="19"/>
  <c r="N308" i="19"/>
  <c r="N309" i="19"/>
  <c r="N310" i="19"/>
  <c r="N311" i="19"/>
  <c r="N312" i="19"/>
  <c r="N313" i="19"/>
  <c r="N314" i="19"/>
  <c r="N315" i="19"/>
  <c r="N316" i="19"/>
  <c r="N317" i="19"/>
  <c r="N318" i="19"/>
  <c r="N319" i="19"/>
  <c r="N320" i="19"/>
  <c r="N321" i="19"/>
  <c r="N322" i="19"/>
  <c r="N323" i="19"/>
  <c r="N324" i="19"/>
  <c r="N325" i="19"/>
  <c r="N326" i="19"/>
  <c r="N327" i="19"/>
  <c r="N328" i="19"/>
  <c r="N329" i="19"/>
  <c r="N330" i="19"/>
  <c r="N331" i="19"/>
  <c r="N332" i="19"/>
  <c r="N333" i="19"/>
  <c r="N334" i="19"/>
  <c r="N335" i="19"/>
  <c r="N336" i="19"/>
  <c r="N337" i="19"/>
  <c r="N338" i="19"/>
  <c r="N339" i="19"/>
  <c r="N340" i="19"/>
  <c r="N341" i="19"/>
  <c r="N342" i="19"/>
  <c r="N343" i="19"/>
  <c r="N344" i="19"/>
  <c r="N345" i="19"/>
  <c r="N346" i="19"/>
  <c r="N347" i="19"/>
  <c r="N348" i="19"/>
  <c r="N349" i="19"/>
  <c r="N350" i="19"/>
  <c r="N351" i="19"/>
  <c r="N352" i="19"/>
  <c r="N353" i="19"/>
  <c r="N354" i="19"/>
  <c r="N355" i="19"/>
  <c r="N356" i="19"/>
  <c r="N357" i="19"/>
  <c r="N358" i="19"/>
  <c r="N359" i="19"/>
  <c r="N360" i="19"/>
  <c r="N361" i="19"/>
  <c r="N362" i="19"/>
  <c r="N363" i="19"/>
  <c r="N364" i="19"/>
  <c r="N365" i="19"/>
  <c r="N366" i="19"/>
  <c r="N367" i="19"/>
  <c r="N368" i="19"/>
  <c r="N369" i="19"/>
  <c r="N370" i="19"/>
  <c r="N371" i="19"/>
  <c r="N372" i="19"/>
  <c r="N373" i="19"/>
  <c r="N374" i="19"/>
  <c r="N375" i="19"/>
  <c r="N376" i="19"/>
  <c r="N377" i="19"/>
  <c r="N378" i="19"/>
  <c r="N379" i="19"/>
  <c r="N380" i="19"/>
  <c r="N381" i="19"/>
  <c r="N382" i="19"/>
  <c r="N383" i="19"/>
  <c r="N384" i="19"/>
  <c r="N385" i="19"/>
  <c r="N386" i="19"/>
  <c r="N387" i="19"/>
  <c r="N388" i="19"/>
  <c r="N389" i="19"/>
  <c r="N390" i="19"/>
  <c r="N391" i="19"/>
  <c r="N392" i="19"/>
  <c r="N393" i="19"/>
  <c r="N394" i="19"/>
  <c r="N395" i="19"/>
  <c r="N396" i="19"/>
  <c r="N397" i="19"/>
  <c r="N398" i="19"/>
  <c r="N399" i="19"/>
  <c r="N400" i="19"/>
  <c r="N401" i="19"/>
  <c r="N402" i="19"/>
  <c r="N403" i="19"/>
  <c r="N404" i="19"/>
  <c r="N405" i="19"/>
  <c r="N406" i="19"/>
  <c r="N407" i="19"/>
  <c r="N408" i="19"/>
  <c r="N409" i="19"/>
  <c r="N410" i="19"/>
  <c r="N411" i="19"/>
  <c r="N412" i="19"/>
  <c r="N413" i="19"/>
  <c r="N414" i="19"/>
  <c r="N415" i="19"/>
  <c r="N416" i="19"/>
  <c r="N417" i="19"/>
  <c r="N418" i="19"/>
  <c r="N19" i="19"/>
  <c r="AV19" i="19" s="1"/>
  <c r="AN40" i="23"/>
  <c r="AN42" i="23"/>
  <c r="AN43" i="23"/>
  <c r="AN44" i="23"/>
  <c r="AN45" i="23"/>
  <c r="AN46" i="23"/>
  <c r="AN47" i="23"/>
  <c r="AN48" i="23"/>
  <c r="AN49" i="23"/>
  <c r="AN50" i="23"/>
  <c r="AN51" i="23"/>
  <c r="AN52" i="23"/>
  <c r="AN53" i="23"/>
  <c r="AN54" i="23"/>
  <c r="AN55" i="23"/>
  <c r="AN56" i="23"/>
  <c r="AN57" i="23"/>
  <c r="AN58" i="23"/>
  <c r="AN59" i="23"/>
  <c r="AN60" i="23"/>
  <c r="AN61" i="23"/>
  <c r="AN62" i="23"/>
  <c r="AN63" i="23"/>
  <c r="AN64" i="23"/>
  <c r="AN65" i="23"/>
  <c r="AN66" i="23"/>
  <c r="AN67" i="23"/>
  <c r="AN68" i="23"/>
  <c r="AN69" i="23"/>
  <c r="AN70" i="23"/>
  <c r="AN71" i="23"/>
  <c r="AN72" i="23"/>
  <c r="AN73" i="23"/>
  <c r="AN74" i="23"/>
  <c r="AN75" i="23"/>
  <c r="AN76" i="23"/>
  <c r="AN77" i="23"/>
  <c r="AN78" i="23"/>
  <c r="AN79" i="23"/>
  <c r="AN80" i="23"/>
  <c r="AN81" i="23"/>
  <c r="AN82" i="23"/>
  <c r="AN83" i="23"/>
  <c r="AN84" i="23"/>
  <c r="AN85" i="23"/>
  <c r="AN86" i="23"/>
  <c r="AN87" i="23"/>
  <c r="AN88" i="23"/>
  <c r="AN89" i="23"/>
  <c r="AN90" i="23"/>
  <c r="AN91" i="23"/>
  <c r="AN92" i="23"/>
  <c r="AN93" i="23"/>
  <c r="AN94" i="23"/>
  <c r="AN95" i="23"/>
  <c r="AN96" i="23"/>
  <c r="AN97" i="23"/>
  <c r="AN98" i="23"/>
  <c r="AN99" i="23"/>
  <c r="AN100" i="23"/>
  <c r="AN101" i="23"/>
  <c r="AN102" i="23"/>
  <c r="AN103" i="23"/>
  <c r="AN104" i="23"/>
  <c r="AN105" i="23"/>
  <c r="AN106" i="23"/>
  <c r="AN107" i="23"/>
  <c r="AN108" i="23"/>
  <c r="AN109" i="23"/>
  <c r="AN110" i="23"/>
  <c r="AN111" i="23"/>
  <c r="AN112" i="23"/>
  <c r="AN113" i="23"/>
  <c r="AN114" i="23"/>
  <c r="AN115" i="23"/>
  <c r="AN116" i="23"/>
  <c r="AN117" i="23"/>
  <c r="AN118" i="23"/>
  <c r="AN119" i="23"/>
  <c r="AN120" i="23"/>
  <c r="AN121" i="23"/>
  <c r="AN122" i="23"/>
  <c r="AN123" i="23"/>
  <c r="AN124" i="23"/>
  <c r="AN125" i="23"/>
  <c r="AN126" i="23"/>
  <c r="AN127" i="23"/>
  <c r="AN128" i="23"/>
  <c r="AN129" i="23"/>
  <c r="AN130" i="23"/>
  <c r="AN131" i="23"/>
  <c r="AN132" i="23"/>
  <c r="AN133" i="23"/>
  <c r="AN134" i="23"/>
  <c r="AN135" i="23"/>
  <c r="AN136" i="23"/>
  <c r="AN137" i="23"/>
  <c r="AN138" i="23"/>
  <c r="AN139" i="23"/>
  <c r="AN140" i="23"/>
  <c r="AN141" i="23"/>
  <c r="AN142" i="23"/>
  <c r="AN143" i="23"/>
  <c r="AN144" i="23"/>
  <c r="AN145" i="23"/>
  <c r="AN146" i="23"/>
  <c r="AN147" i="23"/>
  <c r="AN148" i="23"/>
  <c r="AN149" i="23"/>
  <c r="AN150" i="23"/>
  <c r="AN151" i="23"/>
  <c r="AN152" i="23"/>
  <c r="AN153" i="23"/>
  <c r="AN154" i="23"/>
  <c r="AN155" i="23"/>
  <c r="AN156" i="23"/>
  <c r="AN157" i="23"/>
  <c r="AN158" i="23"/>
  <c r="AN159" i="23"/>
  <c r="AN160" i="23"/>
  <c r="AN161" i="23"/>
  <c r="AN162" i="23"/>
  <c r="AN163" i="23"/>
  <c r="AN164" i="23"/>
  <c r="AN165" i="23"/>
  <c r="AN166" i="23"/>
  <c r="AN167" i="23"/>
  <c r="AN168" i="23"/>
  <c r="AN169" i="23"/>
  <c r="AN170" i="23"/>
  <c r="AN171" i="23"/>
  <c r="AN172" i="23"/>
  <c r="AN173" i="23"/>
  <c r="AN174" i="23"/>
  <c r="AN175" i="23"/>
  <c r="AN176" i="23"/>
  <c r="AN177" i="23"/>
  <c r="AN178" i="23"/>
  <c r="AN179" i="23"/>
  <c r="AN180" i="23"/>
  <c r="AN181" i="23"/>
  <c r="AN182" i="23"/>
  <c r="AN183" i="23"/>
  <c r="AN184" i="23"/>
  <c r="AN185" i="23"/>
  <c r="AN186" i="23"/>
  <c r="AN187" i="23"/>
  <c r="AN188" i="23"/>
  <c r="AN189" i="23"/>
  <c r="AN190" i="23"/>
  <c r="AN191" i="23"/>
  <c r="AN192" i="23"/>
  <c r="AN193" i="23"/>
  <c r="AN194" i="23"/>
  <c r="AN195" i="23"/>
  <c r="AN196" i="23"/>
  <c r="AN197" i="23"/>
  <c r="AN198" i="23"/>
  <c r="AN199" i="23"/>
  <c r="AN200" i="23"/>
  <c r="AN201" i="23"/>
  <c r="AN202" i="23"/>
  <c r="AN203" i="23"/>
  <c r="AN204" i="23"/>
  <c r="AN205" i="23"/>
  <c r="AN206" i="23"/>
  <c r="AN207" i="23"/>
  <c r="AN208" i="23"/>
  <c r="AN209" i="23"/>
  <c r="AN210" i="23"/>
  <c r="AN211" i="23"/>
  <c r="AN212" i="23"/>
  <c r="AN213" i="23"/>
  <c r="AN214" i="23"/>
  <c r="AN215" i="23"/>
  <c r="AN216" i="23"/>
  <c r="AN217" i="23"/>
  <c r="AN218" i="23"/>
  <c r="AN219" i="23"/>
  <c r="AN220" i="23"/>
  <c r="AN221" i="23"/>
  <c r="AN222" i="23"/>
  <c r="AN223" i="23"/>
  <c r="AN224" i="23"/>
  <c r="AN225" i="23"/>
  <c r="AN226" i="23"/>
  <c r="AN227" i="23"/>
  <c r="AN228" i="23"/>
  <c r="AN229" i="23"/>
  <c r="AN230" i="23"/>
  <c r="AN231" i="23"/>
  <c r="AN232" i="23"/>
  <c r="AN233" i="23"/>
  <c r="AN234" i="23"/>
  <c r="AN235" i="23"/>
  <c r="AN236" i="23"/>
  <c r="AN237" i="23"/>
  <c r="AN238" i="23"/>
  <c r="AN239" i="23"/>
  <c r="AN240" i="23"/>
  <c r="AN241" i="23"/>
  <c r="AN242" i="23"/>
  <c r="AN243" i="23"/>
  <c r="AN244" i="23"/>
  <c r="AN245" i="23"/>
  <c r="AN246" i="23"/>
  <c r="AN247" i="23"/>
  <c r="AN248" i="23"/>
  <c r="AN249" i="23"/>
  <c r="AN250" i="23"/>
  <c r="AN251" i="23"/>
  <c r="AN252" i="23"/>
  <c r="AN253" i="23"/>
  <c r="AN254" i="23"/>
  <c r="AN255" i="23"/>
  <c r="AN256" i="23"/>
  <c r="AN257" i="23"/>
  <c r="AN258" i="23"/>
  <c r="AN259" i="23"/>
  <c r="AN260" i="23"/>
  <c r="AN261" i="23"/>
  <c r="AN262" i="23"/>
  <c r="AN263" i="23"/>
  <c r="AN264" i="23"/>
  <c r="AN265" i="23"/>
  <c r="AN266" i="23"/>
  <c r="AN267" i="23"/>
  <c r="AN268" i="23"/>
  <c r="AN269" i="23"/>
  <c r="AN270" i="23"/>
  <c r="AN271" i="23"/>
  <c r="AN272" i="23"/>
  <c r="AN273" i="23"/>
  <c r="AN274" i="23"/>
  <c r="AN275" i="23"/>
  <c r="AN276" i="23"/>
  <c r="AN277" i="23"/>
  <c r="AN278" i="23"/>
  <c r="AN279" i="23"/>
  <c r="AN280" i="23"/>
  <c r="AN281" i="23"/>
  <c r="AN282" i="23"/>
  <c r="AN283" i="23"/>
  <c r="AN284" i="23"/>
  <c r="AN285" i="23"/>
  <c r="AN286" i="23"/>
  <c r="AN287" i="23"/>
  <c r="AN288" i="23"/>
  <c r="AN289" i="23"/>
  <c r="AN290" i="23"/>
  <c r="AN291" i="23"/>
  <c r="AN292" i="23"/>
  <c r="AN293" i="23"/>
  <c r="AN294" i="23"/>
  <c r="AN295" i="23"/>
  <c r="AN296" i="23"/>
  <c r="AN297" i="23"/>
  <c r="AN298" i="23"/>
  <c r="AN299" i="23"/>
  <c r="AN300" i="23"/>
  <c r="AN301" i="23"/>
  <c r="AN302" i="23"/>
  <c r="AN303" i="23"/>
  <c r="AN304" i="23"/>
  <c r="AN305" i="23"/>
  <c r="AN306" i="23"/>
  <c r="AN307" i="23"/>
  <c r="AN308" i="23"/>
  <c r="AN309" i="23"/>
  <c r="AN310" i="23"/>
  <c r="AN311" i="23"/>
  <c r="AN312" i="23"/>
  <c r="AN313" i="23"/>
  <c r="AN314" i="23"/>
  <c r="AN315" i="23"/>
  <c r="AN316" i="23"/>
  <c r="AN317" i="23"/>
  <c r="AN318" i="23"/>
  <c r="AN319" i="23"/>
  <c r="AN320" i="23"/>
  <c r="AN321" i="23"/>
  <c r="AN322" i="23"/>
  <c r="AN323" i="23"/>
  <c r="AN324" i="23"/>
  <c r="AN325" i="23"/>
  <c r="AN326" i="23"/>
  <c r="AN327" i="23"/>
  <c r="AN328" i="23"/>
  <c r="AN329" i="23"/>
  <c r="AN330" i="23"/>
  <c r="AN331" i="23"/>
  <c r="AN332" i="23"/>
  <c r="AN333" i="23"/>
  <c r="AN334" i="23"/>
  <c r="AN335" i="23"/>
  <c r="AN336" i="23"/>
  <c r="AN337" i="23"/>
  <c r="AN338" i="23"/>
  <c r="AN339" i="23"/>
  <c r="AN340" i="23"/>
  <c r="AN341" i="23"/>
  <c r="AN342" i="23"/>
  <c r="AN343" i="23"/>
  <c r="AN344" i="23"/>
  <c r="AN345" i="23"/>
  <c r="AN346" i="23"/>
  <c r="AN347" i="23"/>
  <c r="AN348" i="23"/>
  <c r="AN349" i="23"/>
  <c r="AN350" i="23"/>
  <c r="AN351" i="23"/>
  <c r="AN352" i="23"/>
  <c r="AN353" i="23"/>
  <c r="AN354" i="23"/>
  <c r="AN355" i="23"/>
  <c r="AN356" i="23"/>
  <c r="AN357" i="23"/>
  <c r="AN358" i="23"/>
  <c r="AN359" i="23"/>
  <c r="AN360" i="23"/>
  <c r="AN361" i="23"/>
  <c r="AN362" i="23"/>
  <c r="AN363" i="23"/>
  <c r="AN364" i="23"/>
  <c r="AN365" i="23"/>
  <c r="AN366" i="23"/>
  <c r="AN367" i="23"/>
  <c r="AN368" i="23"/>
  <c r="AN369" i="23"/>
  <c r="AN370" i="23"/>
  <c r="AN371" i="23"/>
  <c r="AN372" i="23"/>
  <c r="AN373" i="23"/>
  <c r="AN374" i="23"/>
  <c r="AN375" i="23"/>
  <c r="AN376" i="23"/>
  <c r="AN377" i="23"/>
  <c r="AN378" i="23"/>
  <c r="AN379" i="23"/>
  <c r="AN380" i="23"/>
  <c r="AN381" i="23"/>
  <c r="AN382" i="23"/>
  <c r="AN383" i="23"/>
  <c r="AN384" i="23"/>
  <c r="AN385" i="23"/>
  <c r="AN386" i="23"/>
  <c r="AN387" i="23"/>
  <c r="AN388" i="23"/>
  <c r="AN389" i="23"/>
  <c r="AN390" i="23"/>
  <c r="AN391" i="23"/>
  <c r="AN392" i="23"/>
  <c r="AN393" i="23"/>
  <c r="AN394" i="23"/>
  <c r="AN395" i="23"/>
  <c r="AN396" i="23"/>
  <c r="AN397" i="23"/>
  <c r="AN398" i="23"/>
  <c r="AN399" i="23"/>
  <c r="AN400" i="23"/>
  <c r="AN401" i="23"/>
  <c r="AN402" i="23"/>
  <c r="AN403" i="23"/>
  <c r="AN404" i="23"/>
  <c r="AN405" i="23"/>
  <c r="AN406" i="23"/>
  <c r="AN407" i="23"/>
  <c r="AN408" i="23"/>
  <c r="AN409" i="23"/>
  <c r="AN410" i="23"/>
  <c r="AN411" i="23"/>
  <c r="AN412" i="23"/>
  <c r="AN413" i="23"/>
  <c r="AN414" i="23"/>
  <c r="AN415" i="23"/>
  <c r="AN416" i="23"/>
  <c r="AN417" i="23"/>
  <c r="AN418" i="23"/>
  <c r="K20" i="23"/>
  <c r="AP20" i="19" s="1"/>
  <c r="K21" i="23"/>
  <c r="AP21" i="19" s="1"/>
  <c r="K22" i="23"/>
  <c r="AP22" i="19" s="1"/>
  <c r="K23" i="23"/>
  <c r="AP23" i="19" s="1"/>
  <c r="K24" i="23"/>
  <c r="AP24" i="19" s="1"/>
  <c r="K25" i="23"/>
  <c r="AP25" i="19" s="1"/>
  <c r="K26" i="23"/>
  <c r="AP26" i="19" s="1"/>
  <c r="K27" i="23"/>
  <c r="AP27" i="19" s="1"/>
  <c r="K28" i="23"/>
  <c r="AP28" i="19" s="1"/>
  <c r="K29" i="23"/>
  <c r="AP29" i="19" s="1"/>
  <c r="K30" i="23"/>
  <c r="AP30" i="19" s="1"/>
  <c r="K31" i="23"/>
  <c r="AP31" i="19" s="1"/>
  <c r="K32" i="23"/>
  <c r="AP32" i="19" s="1"/>
  <c r="K33" i="23"/>
  <c r="AP33" i="19" s="1"/>
  <c r="K34" i="23"/>
  <c r="AP34" i="19" s="1"/>
  <c r="K35" i="23"/>
  <c r="AP35" i="19" s="1"/>
  <c r="K36" i="23"/>
  <c r="AP36" i="19" s="1"/>
  <c r="K37" i="23"/>
  <c r="AP37" i="19" s="1"/>
  <c r="K38" i="23"/>
  <c r="AP38" i="19" s="1"/>
  <c r="K39" i="23"/>
  <c r="K40" i="23"/>
  <c r="K41" i="23"/>
  <c r="K42" i="23"/>
  <c r="K43" i="23"/>
  <c r="K44" i="23"/>
  <c r="K45" i="23"/>
  <c r="K46" i="23"/>
  <c r="K47" i="23"/>
  <c r="K48" i="23"/>
  <c r="K49" i="23"/>
  <c r="K50" i="23"/>
  <c r="K51" i="23"/>
  <c r="K52" i="23"/>
  <c r="K53" i="23"/>
  <c r="K54" i="23"/>
  <c r="K55" i="23"/>
  <c r="K56" i="23"/>
  <c r="K57" i="23"/>
  <c r="K58" i="23"/>
  <c r="K59" i="23"/>
  <c r="K60" i="23"/>
  <c r="K61" i="23"/>
  <c r="K62" i="23"/>
  <c r="K63" i="23"/>
  <c r="K64" i="23"/>
  <c r="K65" i="23"/>
  <c r="K66" i="23"/>
  <c r="K67" i="23"/>
  <c r="K68" i="23"/>
  <c r="K69" i="23"/>
  <c r="K70" i="23"/>
  <c r="K71" i="23"/>
  <c r="K72" i="23"/>
  <c r="K73" i="23"/>
  <c r="K74" i="23"/>
  <c r="K75" i="23"/>
  <c r="K76" i="23"/>
  <c r="K77" i="23"/>
  <c r="K78" i="23"/>
  <c r="K79" i="23"/>
  <c r="K80" i="23"/>
  <c r="K81" i="23"/>
  <c r="K82" i="23"/>
  <c r="K83" i="23"/>
  <c r="K84" i="23"/>
  <c r="K85" i="23"/>
  <c r="K86" i="23"/>
  <c r="K87" i="23"/>
  <c r="K88" i="23"/>
  <c r="K89" i="23"/>
  <c r="K90" i="23"/>
  <c r="K91" i="23"/>
  <c r="K92" i="23"/>
  <c r="K93" i="23"/>
  <c r="K94" i="23"/>
  <c r="K95" i="23"/>
  <c r="K96" i="23"/>
  <c r="K97" i="23"/>
  <c r="K98" i="23"/>
  <c r="K99" i="23"/>
  <c r="K100" i="23"/>
  <c r="K101" i="23"/>
  <c r="K102" i="23"/>
  <c r="K103" i="23"/>
  <c r="K104" i="23"/>
  <c r="K105" i="23"/>
  <c r="K106" i="23"/>
  <c r="K107" i="23"/>
  <c r="K108" i="23"/>
  <c r="K109" i="23"/>
  <c r="K110" i="23"/>
  <c r="K111" i="23"/>
  <c r="K112" i="23"/>
  <c r="K113" i="23"/>
  <c r="K114" i="23"/>
  <c r="K115" i="23"/>
  <c r="K116" i="23"/>
  <c r="K117" i="23"/>
  <c r="K118" i="23"/>
  <c r="K119" i="23"/>
  <c r="K120" i="23"/>
  <c r="K121" i="23"/>
  <c r="K122" i="23"/>
  <c r="K123" i="23"/>
  <c r="K124" i="23"/>
  <c r="K125" i="23"/>
  <c r="K126" i="23"/>
  <c r="K127" i="23"/>
  <c r="K128" i="23"/>
  <c r="K129" i="23"/>
  <c r="K130" i="23"/>
  <c r="K131" i="23"/>
  <c r="K132" i="23"/>
  <c r="K133" i="23"/>
  <c r="K134" i="23"/>
  <c r="K135" i="23"/>
  <c r="K136" i="23"/>
  <c r="K137" i="23"/>
  <c r="K138" i="23"/>
  <c r="K139" i="23"/>
  <c r="K140" i="23"/>
  <c r="K141" i="23"/>
  <c r="K142" i="23"/>
  <c r="K143" i="23"/>
  <c r="K144" i="23"/>
  <c r="K145" i="23"/>
  <c r="K146" i="23"/>
  <c r="K147" i="23"/>
  <c r="K148" i="23"/>
  <c r="K149" i="23"/>
  <c r="K150" i="23"/>
  <c r="K151" i="23"/>
  <c r="K152" i="23"/>
  <c r="K153" i="23"/>
  <c r="K154" i="23"/>
  <c r="K155" i="23"/>
  <c r="K156" i="23"/>
  <c r="K157" i="23"/>
  <c r="K158" i="23"/>
  <c r="K159" i="23"/>
  <c r="K160" i="23"/>
  <c r="K161" i="23"/>
  <c r="K162" i="23"/>
  <c r="K163" i="23"/>
  <c r="K164" i="23"/>
  <c r="K165" i="23"/>
  <c r="K166" i="23"/>
  <c r="K167" i="23"/>
  <c r="K168" i="23"/>
  <c r="K169" i="23"/>
  <c r="K170" i="23"/>
  <c r="K171" i="23"/>
  <c r="K172" i="23"/>
  <c r="K173" i="23"/>
  <c r="K174" i="23"/>
  <c r="K175" i="23"/>
  <c r="K176" i="23"/>
  <c r="K177" i="23"/>
  <c r="K178" i="23"/>
  <c r="K179" i="23"/>
  <c r="K180" i="23"/>
  <c r="K181" i="23"/>
  <c r="K182" i="23"/>
  <c r="K183" i="23"/>
  <c r="K184" i="23"/>
  <c r="K185" i="23"/>
  <c r="K186" i="23"/>
  <c r="K187" i="23"/>
  <c r="K188" i="23"/>
  <c r="K189" i="23"/>
  <c r="K190" i="23"/>
  <c r="K191" i="23"/>
  <c r="K192" i="23"/>
  <c r="K193" i="23"/>
  <c r="K194" i="23"/>
  <c r="K195" i="23"/>
  <c r="K196" i="23"/>
  <c r="K197" i="23"/>
  <c r="K198" i="23"/>
  <c r="K199" i="23"/>
  <c r="K200" i="23"/>
  <c r="K201" i="23"/>
  <c r="K202" i="23"/>
  <c r="K203" i="23"/>
  <c r="K204" i="23"/>
  <c r="K205" i="23"/>
  <c r="K206" i="23"/>
  <c r="K207" i="23"/>
  <c r="K208" i="23"/>
  <c r="K209" i="23"/>
  <c r="K210" i="23"/>
  <c r="K211" i="23"/>
  <c r="K212" i="23"/>
  <c r="K213" i="23"/>
  <c r="K214" i="23"/>
  <c r="K215" i="23"/>
  <c r="K216" i="23"/>
  <c r="K217" i="23"/>
  <c r="K218" i="23"/>
  <c r="K219" i="23"/>
  <c r="K220" i="23"/>
  <c r="K221" i="23"/>
  <c r="K222" i="23"/>
  <c r="K223" i="23"/>
  <c r="K224" i="23"/>
  <c r="K225" i="23"/>
  <c r="K226" i="23"/>
  <c r="K227" i="23"/>
  <c r="K228" i="23"/>
  <c r="K229" i="23"/>
  <c r="K230" i="23"/>
  <c r="K231" i="23"/>
  <c r="K232" i="23"/>
  <c r="K233" i="23"/>
  <c r="K234" i="23"/>
  <c r="K235" i="23"/>
  <c r="K236" i="23"/>
  <c r="K237" i="23"/>
  <c r="K238" i="23"/>
  <c r="K239" i="23"/>
  <c r="K240" i="23"/>
  <c r="K241" i="23"/>
  <c r="K242" i="23"/>
  <c r="K243" i="23"/>
  <c r="K244" i="23"/>
  <c r="K245" i="23"/>
  <c r="K246" i="23"/>
  <c r="K247" i="23"/>
  <c r="K248" i="23"/>
  <c r="K249" i="23"/>
  <c r="K250" i="23"/>
  <c r="K251" i="23"/>
  <c r="K252" i="23"/>
  <c r="K253" i="23"/>
  <c r="K254" i="23"/>
  <c r="K255" i="23"/>
  <c r="K256" i="23"/>
  <c r="K257" i="23"/>
  <c r="K258" i="23"/>
  <c r="K259" i="23"/>
  <c r="K260" i="23"/>
  <c r="K261" i="23"/>
  <c r="K262" i="23"/>
  <c r="K263" i="23"/>
  <c r="K264" i="23"/>
  <c r="K265" i="23"/>
  <c r="K266" i="23"/>
  <c r="K267" i="23"/>
  <c r="K268" i="23"/>
  <c r="K269" i="23"/>
  <c r="K270" i="23"/>
  <c r="K271" i="23"/>
  <c r="K272" i="23"/>
  <c r="K273" i="23"/>
  <c r="K274" i="23"/>
  <c r="K275" i="23"/>
  <c r="K276" i="23"/>
  <c r="K277" i="23"/>
  <c r="K278" i="23"/>
  <c r="K279" i="23"/>
  <c r="K280" i="23"/>
  <c r="K281" i="23"/>
  <c r="K282" i="23"/>
  <c r="K283" i="23"/>
  <c r="K284" i="23"/>
  <c r="K285" i="23"/>
  <c r="K286" i="23"/>
  <c r="K287" i="23"/>
  <c r="K288" i="23"/>
  <c r="K289" i="23"/>
  <c r="K290" i="23"/>
  <c r="K291" i="23"/>
  <c r="K292" i="23"/>
  <c r="K293" i="23"/>
  <c r="K294" i="23"/>
  <c r="K295" i="23"/>
  <c r="K296" i="23"/>
  <c r="K297" i="23"/>
  <c r="K298" i="23"/>
  <c r="K299" i="23"/>
  <c r="K300" i="23"/>
  <c r="K301" i="23"/>
  <c r="K302" i="23"/>
  <c r="K303" i="23"/>
  <c r="K304" i="23"/>
  <c r="K305" i="23"/>
  <c r="K306" i="23"/>
  <c r="K307" i="23"/>
  <c r="K308" i="23"/>
  <c r="K309" i="23"/>
  <c r="K310" i="23"/>
  <c r="K311" i="23"/>
  <c r="K312" i="23"/>
  <c r="K313" i="23"/>
  <c r="K314" i="23"/>
  <c r="K315" i="23"/>
  <c r="K316" i="23"/>
  <c r="K317" i="23"/>
  <c r="K318" i="23"/>
  <c r="K319" i="23"/>
  <c r="K320" i="23"/>
  <c r="K321" i="23"/>
  <c r="K322" i="23"/>
  <c r="K323" i="23"/>
  <c r="K324" i="23"/>
  <c r="K325" i="23"/>
  <c r="K326" i="23"/>
  <c r="K327" i="23"/>
  <c r="K328" i="23"/>
  <c r="K329" i="23"/>
  <c r="K330" i="23"/>
  <c r="K331" i="23"/>
  <c r="K332" i="23"/>
  <c r="K333" i="23"/>
  <c r="K334" i="23"/>
  <c r="K335" i="23"/>
  <c r="K336" i="23"/>
  <c r="K337" i="23"/>
  <c r="K338" i="23"/>
  <c r="K339" i="23"/>
  <c r="K340" i="23"/>
  <c r="K341" i="23"/>
  <c r="K342" i="23"/>
  <c r="K343" i="23"/>
  <c r="K344" i="23"/>
  <c r="K345" i="23"/>
  <c r="K346" i="23"/>
  <c r="K347" i="23"/>
  <c r="K348" i="23"/>
  <c r="K349" i="23"/>
  <c r="K350" i="23"/>
  <c r="K351" i="23"/>
  <c r="K352" i="23"/>
  <c r="K353" i="23"/>
  <c r="K354" i="23"/>
  <c r="K355" i="23"/>
  <c r="K356" i="23"/>
  <c r="K357" i="23"/>
  <c r="K358" i="23"/>
  <c r="K359" i="23"/>
  <c r="K360" i="23"/>
  <c r="K361" i="23"/>
  <c r="K362" i="23"/>
  <c r="K363" i="23"/>
  <c r="K364" i="23"/>
  <c r="K365" i="23"/>
  <c r="K366" i="23"/>
  <c r="K367" i="23"/>
  <c r="K368" i="23"/>
  <c r="K369" i="23"/>
  <c r="K370" i="23"/>
  <c r="K371" i="23"/>
  <c r="K372" i="23"/>
  <c r="K373" i="23"/>
  <c r="K374" i="23"/>
  <c r="K375" i="23"/>
  <c r="K376" i="23"/>
  <c r="K377" i="23"/>
  <c r="K378" i="23"/>
  <c r="K379" i="23"/>
  <c r="K380" i="23"/>
  <c r="K381" i="23"/>
  <c r="K382" i="23"/>
  <c r="K383" i="23"/>
  <c r="K384" i="23"/>
  <c r="K385" i="23"/>
  <c r="K386" i="23"/>
  <c r="K387" i="23"/>
  <c r="K388" i="23"/>
  <c r="K389" i="23"/>
  <c r="K390" i="23"/>
  <c r="K391" i="23"/>
  <c r="K392" i="23"/>
  <c r="K393" i="23"/>
  <c r="K394" i="23"/>
  <c r="K395" i="23"/>
  <c r="K396" i="23"/>
  <c r="K397" i="23"/>
  <c r="K398" i="23"/>
  <c r="K399" i="23"/>
  <c r="K400" i="23"/>
  <c r="K401" i="23"/>
  <c r="K402" i="23"/>
  <c r="K403" i="23"/>
  <c r="K404" i="23"/>
  <c r="K405" i="23"/>
  <c r="K406" i="23"/>
  <c r="K407" i="23"/>
  <c r="K408" i="23"/>
  <c r="K409" i="23"/>
  <c r="K410" i="23"/>
  <c r="K411" i="23"/>
  <c r="K412" i="23"/>
  <c r="K413" i="23"/>
  <c r="K414" i="23"/>
  <c r="K415" i="23"/>
  <c r="K416" i="23"/>
  <c r="K417" i="23"/>
  <c r="K418" i="23"/>
  <c r="K19" i="23"/>
  <c r="AP19" i="19" s="1"/>
  <c r="E20" i="23"/>
  <c r="E21" i="23"/>
  <c r="E22" i="23"/>
  <c r="E23" i="23"/>
  <c r="E24" i="23"/>
  <c r="E25" i="23"/>
  <c r="E26" i="23"/>
  <c r="E27" i="23"/>
  <c r="E28" i="23"/>
  <c r="E29" i="23"/>
  <c r="E30" i="23"/>
  <c r="E31" i="23"/>
  <c r="E32" i="23"/>
  <c r="E33" i="23"/>
  <c r="E34" i="23"/>
  <c r="E35" i="23"/>
  <c r="E36" i="23"/>
  <c r="E37" i="23"/>
  <c r="E38" i="23"/>
  <c r="E39" i="23"/>
  <c r="E40" i="23"/>
  <c r="E41" i="23"/>
  <c r="E42" i="23"/>
  <c r="E43" i="23"/>
  <c r="E44" i="23"/>
  <c r="E45" i="23"/>
  <c r="E46" i="23"/>
  <c r="E47" i="23"/>
  <c r="E48" i="23"/>
  <c r="E49" i="23"/>
  <c r="E50" i="23"/>
  <c r="E51" i="23"/>
  <c r="E52" i="23"/>
  <c r="E53" i="23"/>
  <c r="E54" i="23"/>
  <c r="E55" i="23"/>
  <c r="E56" i="23"/>
  <c r="E57" i="23"/>
  <c r="E58" i="23"/>
  <c r="E59" i="23"/>
  <c r="E60" i="23"/>
  <c r="E61" i="23"/>
  <c r="E62" i="23"/>
  <c r="E63" i="23"/>
  <c r="E64" i="23"/>
  <c r="E65" i="23"/>
  <c r="E66" i="23"/>
  <c r="E67" i="23"/>
  <c r="E68" i="23"/>
  <c r="E69" i="23"/>
  <c r="E70" i="23"/>
  <c r="E71" i="23"/>
  <c r="E72" i="23"/>
  <c r="E73" i="23"/>
  <c r="E74" i="23"/>
  <c r="E75" i="23"/>
  <c r="E76" i="23"/>
  <c r="E77" i="23"/>
  <c r="E78" i="23"/>
  <c r="E79" i="23"/>
  <c r="E80" i="23"/>
  <c r="E81" i="23"/>
  <c r="E82" i="23"/>
  <c r="E83" i="23"/>
  <c r="E84" i="23"/>
  <c r="E85" i="23"/>
  <c r="E86" i="23"/>
  <c r="E87" i="23"/>
  <c r="E88" i="23"/>
  <c r="E89" i="23"/>
  <c r="E90" i="23"/>
  <c r="E91" i="23"/>
  <c r="E92" i="23"/>
  <c r="E93" i="23"/>
  <c r="E94" i="23"/>
  <c r="E95" i="23"/>
  <c r="E96" i="23"/>
  <c r="E97" i="23"/>
  <c r="E98" i="23"/>
  <c r="E99" i="23"/>
  <c r="E100" i="23"/>
  <c r="E101" i="23"/>
  <c r="E102" i="23"/>
  <c r="E103" i="23"/>
  <c r="E104" i="23"/>
  <c r="E105" i="23"/>
  <c r="E106" i="23"/>
  <c r="E107" i="23"/>
  <c r="E108" i="23"/>
  <c r="E109" i="23"/>
  <c r="E110" i="23"/>
  <c r="E111" i="23"/>
  <c r="E112" i="23"/>
  <c r="E113" i="23"/>
  <c r="E114" i="23"/>
  <c r="E115" i="23"/>
  <c r="E116" i="23"/>
  <c r="E117" i="23"/>
  <c r="E118" i="23"/>
  <c r="E119" i="23"/>
  <c r="E120" i="23"/>
  <c r="E121" i="23"/>
  <c r="E122" i="23"/>
  <c r="E123" i="23"/>
  <c r="E124" i="23"/>
  <c r="E125" i="23"/>
  <c r="E126" i="23"/>
  <c r="E127" i="23"/>
  <c r="E128" i="23"/>
  <c r="E129" i="23"/>
  <c r="E130" i="23"/>
  <c r="E131" i="23"/>
  <c r="E132" i="23"/>
  <c r="E133" i="23"/>
  <c r="E134" i="23"/>
  <c r="E135" i="23"/>
  <c r="E136" i="23"/>
  <c r="E137" i="23"/>
  <c r="E138" i="23"/>
  <c r="E139" i="23"/>
  <c r="E140" i="23"/>
  <c r="E141" i="23"/>
  <c r="E142" i="23"/>
  <c r="E143" i="23"/>
  <c r="E144" i="23"/>
  <c r="E145" i="23"/>
  <c r="E146" i="23"/>
  <c r="E147" i="23"/>
  <c r="E148" i="23"/>
  <c r="E149" i="23"/>
  <c r="E150" i="23"/>
  <c r="E151" i="23"/>
  <c r="E152" i="23"/>
  <c r="E153" i="23"/>
  <c r="E154" i="23"/>
  <c r="E155" i="23"/>
  <c r="E156" i="23"/>
  <c r="E157" i="23"/>
  <c r="E158" i="23"/>
  <c r="E159" i="23"/>
  <c r="E160" i="23"/>
  <c r="E161" i="23"/>
  <c r="E162" i="23"/>
  <c r="E163" i="23"/>
  <c r="E164" i="23"/>
  <c r="E165" i="23"/>
  <c r="E166" i="23"/>
  <c r="E167" i="23"/>
  <c r="E168" i="23"/>
  <c r="E169" i="23"/>
  <c r="E170" i="23"/>
  <c r="E171" i="23"/>
  <c r="E172" i="23"/>
  <c r="E173" i="23"/>
  <c r="E174" i="23"/>
  <c r="E175" i="23"/>
  <c r="E176" i="23"/>
  <c r="E177" i="23"/>
  <c r="E178" i="23"/>
  <c r="E179" i="23"/>
  <c r="E180" i="23"/>
  <c r="E181" i="23"/>
  <c r="E182" i="23"/>
  <c r="E183" i="23"/>
  <c r="E184" i="23"/>
  <c r="E185" i="23"/>
  <c r="E186" i="23"/>
  <c r="E187" i="23"/>
  <c r="E188" i="23"/>
  <c r="E189" i="23"/>
  <c r="E190" i="23"/>
  <c r="E191" i="23"/>
  <c r="E192" i="23"/>
  <c r="E193" i="23"/>
  <c r="E194" i="23"/>
  <c r="E195" i="23"/>
  <c r="E196" i="23"/>
  <c r="E197" i="23"/>
  <c r="E198" i="23"/>
  <c r="E199" i="23"/>
  <c r="E200" i="23"/>
  <c r="E201" i="23"/>
  <c r="E202" i="23"/>
  <c r="E203" i="23"/>
  <c r="E204" i="23"/>
  <c r="E205" i="23"/>
  <c r="E206" i="23"/>
  <c r="E207" i="23"/>
  <c r="E208" i="23"/>
  <c r="E209" i="23"/>
  <c r="E210" i="23"/>
  <c r="E211" i="23"/>
  <c r="E212" i="23"/>
  <c r="E213" i="23"/>
  <c r="E214" i="23"/>
  <c r="E215" i="23"/>
  <c r="E216" i="23"/>
  <c r="E217" i="23"/>
  <c r="E218" i="23"/>
  <c r="E219" i="23"/>
  <c r="E220" i="23"/>
  <c r="E221" i="23"/>
  <c r="E222" i="23"/>
  <c r="E223" i="23"/>
  <c r="E224" i="23"/>
  <c r="E225" i="23"/>
  <c r="E226" i="23"/>
  <c r="E227" i="23"/>
  <c r="E228" i="23"/>
  <c r="E229" i="23"/>
  <c r="E230" i="23"/>
  <c r="E231" i="23"/>
  <c r="E232" i="23"/>
  <c r="E233" i="23"/>
  <c r="E234" i="23"/>
  <c r="E235" i="23"/>
  <c r="E236" i="23"/>
  <c r="E237" i="23"/>
  <c r="E238" i="23"/>
  <c r="E239" i="23"/>
  <c r="E240" i="23"/>
  <c r="E241" i="23"/>
  <c r="E242" i="23"/>
  <c r="E243" i="23"/>
  <c r="E244" i="23"/>
  <c r="E245" i="23"/>
  <c r="E246" i="23"/>
  <c r="E247" i="23"/>
  <c r="E248" i="23"/>
  <c r="E249" i="23"/>
  <c r="E250" i="23"/>
  <c r="E251" i="23"/>
  <c r="E252" i="23"/>
  <c r="E253" i="23"/>
  <c r="E254" i="23"/>
  <c r="E255" i="23"/>
  <c r="E256" i="23"/>
  <c r="E257" i="23"/>
  <c r="E258" i="23"/>
  <c r="E259" i="23"/>
  <c r="E260" i="23"/>
  <c r="E261" i="23"/>
  <c r="E262" i="23"/>
  <c r="E263" i="23"/>
  <c r="E264" i="23"/>
  <c r="E265" i="23"/>
  <c r="E266" i="23"/>
  <c r="E267" i="23"/>
  <c r="E268" i="23"/>
  <c r="E269" i="23"/>
  <c r="E270" i="23"/>
  <c r="E271" i="23"/>
  <c r="E272" i="23"/>
  <c r="E273" i="23"/>
  <c r="E274" i="23"/>
  <c r="E275" i="23"/>
  <c r="E276" i="23"/>
  <c r="E277" i="23"/>
  <c r="E278" i="23"/>
  <c r="E279" i="23"/>
  <c r="E280" i="23"/>
  <c r="E281" i="23"/>
  <c r="E282" i="23"/>
  <c r="E283" i="23"/>
  <c r="E284" i="23"/>
  <c r="E285" i="23"/>
  <c r="E286" i="23"/>
  <c r="E287" i="23"/>
  <c r="E288" i="23"/>
  <c r="E289" i="23"/>
  <c r="E290" i="23"/>
  <c r="E291" i="23"/>
  <c r="E292" i="23"/>
  <c r="E293" i="23"/>
  <c r="E294" i="23"/>
  <c r="E295" i="23"/>
  <c r="E296" i="23"/>
  <c r="E297" i="23"/>
  <c r="E298" i="23"/>
  <c r="E299" i="23"/>
  <c r="E300" i="23"/>
  <c r="E301" i="23"/>
  <c r="E302" i="23"/>
  <c r="E303" i="23"/>
  <c r="E304" i="23"/>
  <c r="E305" i="23"/>
  <c r="E306" i="23"/>
  <c r="E307" i="23"/>
  <c r="E308" i="23"/>
  <c r="E309" i="23"/>
  <c r="E310" i="23"/>
  <c r="E311" i="23"/>
  <c r="E312" i="23"/>
  <c r="E313" i="23"/>
  <c r="E314" i="23"/>
  <c r="E315" i="23"/>
  <c r="E316" i="23"/>
  <c r="E317" i="23"/>
  <c r="E318" i="23"/>
  <c r="E319" i="23"/>
  <c r="E320" i="23"/>
  <c r="E321" i="23"/>
  <c r="E322" i="23"/>
  <c r="E323" i="23"/>
  <c r="E324" i="23"/>
  <c r="E325" i="23"/>
  <c r="E326" i="23"/>
  <c r="E327" i="23"/>
  <c r="E328" i="23"/>
  <c r="E329" i="23"/>
  <c r="E330" i="23"/>
  <c r="E331" i="23"/>
  <c r="E332" i="23"/>
  <c r="E333" i="23"/>
  <c r="E334" i="23"/>
  <c r="E335" i="23"/>
  <c r="E336" i="23"/>
  <c r="E337" i="23"/>
  <c r="E338" i="23"/>
  <c r="E339" i="23"/>
  <c r="E340" i="23"/>
  <c r="E341" i="23"/>
  <c r="E342" i="23"/>
  <c r="E343" i="23"/>
  <c r="E344" i="23"/>
  <c r="E345" i="23"/>
  <c r="E346" i="23"/>
  <c r="E347" i="23"/>
  <c r="E348" i="23"/>
  <c r="E349" i="23"/>
  <c r="E350" i="23"/>
  <c r="E351" i="23"/>
  <c r="E352" i="23"/>
  <c r="E353" i="23"/>
  <c r="E354" i="23"/>
  <c r="E355" i="23"/>
  <c r="E356" i="23"/>
  <c r="E357" i="23"/>
  <c r="E358" i="23"/>
  <c r="E359" i="23"/>
  <c r="E360" i="23"/>
  <c r="E361" i="23"/>
  <c r="E362" i="23"/>
  <c r="E363" i="23"/>
  <c r="E364" i="23"/>
  <c r="E365" i="23"/>
  <c r="E366" i="23"/>
  <c r="E367" i="23"/>
  <c r="E368" i="23"/>
  <c r="E369" i="23"/>
  <c r="E370" i="23"/>
  <c r="E371" i="23"/>
  <c r="E372" i="23"/>
  <c r="E373" i="23"/>
  <c r="E374" i="23"/>
  <c r="E375" i="23"/>
  <c r="E376" i="23"/>
  <c r="E377" i="23"/>
  <c r="E378" i="23"/>
  <c r="E379" i="23"/>
  <c r="E380" i="23"/>
  <c r="E381" i="23"/>
  <c r="E382" i="23"/>
  <c r="E383" i="23"/>
  <c r="E384" i="23"/>
  <c r="E385" i="23"/>
  <c r="E386" i="23"/>
  <c r="E387" i="23"/>
  <c r="E388" i="23"/>
  <c r="E389" i="23"/>
  <c r="E390" i="23"/>
  <c r="E391" i="23"/>
  <c r="E392" i="23"/>
  <c r="E393" i="23"/>
  <c r="E394" i="23"/>
  <c r="E395" i="23"/>
  <c r="E396" i="23"/>
  <c r="E397" i="23"/>
  <c r="E398" i="23"/>
  <c r="E399" i="23"/>
  <c r="E400" i="23"/>
  <c r="E401" i="23"/>
  <c r="E402" i="23"/>
  <c r="E403" i="23"/>
  <c r="E404" i="23"/>
  <c r="E405" i="23"/>
  <c r="E406" i="23"/>
  <c r="E407" i="23"/>
  <c r="E408" i="23"/>
  <c r="E409" i="23"/>
  <c r="E410" i="23"/>
  <c r="E411" i="23"/>
  <c r="E412" i="23"/>
  <c r="E413" i="23"/>
  <c r="E414" i="23"/>
  <c r="E415" i="23"/>
  <c r="E416" i="23"/>
  <c r="E417" i="23"/>
  <c r="E418" i="23"/>
  <c r="E19" i="23"/>
  <c r="Q12" i="19"/>
  <c r="Q11" i="19"/>
  <c r="V8" i="19" s="1"/>
  <c r="Q10" i="19"/>
  <c r="Q9" i="19"/>
  <c r="Q8" i="19"/>
  <c r="V7" i="19" s="1"/>
  <c r="Q7" i="19"/>
  <c r="Q6" i="19"/>
  <c r="Q5" i="19"/>
  <c r="V6" i="19" s="1"/>
  <c r="G5" i="19"/>
  <c r="D27" i="20" l="1"/>
  <c r="AT34" i="19"/>
  <c r="AO34" i="19"/>
  <c r="AT35" i="19"/>
  <c r="AO35" i="19"/>
  <c r="AT36" i="19"/>
  <c r="AO36" i="19"/>
  <c r="AT38" i="19"/>
  <c r="AO38" i="19"/>
  <c r="AO37" i="19"/>
  <c r="AT37" i="19"/>
  <c r="AO26" i="19"/>
  <c r="AT26" i="19"/>
  <c r="AO33" i="19"/>
  <c r="AT33" i="19"/>
  <c r="AO25" i="19"/>
  <c r="AT25" i="19"/>
  <c r="AO27" i="19"/>
  <c r="AT27" i="19"/>
  <c r="AO32" i="19"/>
  <c r="AT32" i="19"/>
  <c r="AO24" i="19"/>
  <c r="AT24" i="19"/>
  <c r="AT31" i="19"/>
  <c r="AO31" i="19"/>
  <c r="AT23" i="19"/>
  <c r="AO23" i="19"/>
  <c r="AT30" i="19"/>
  <c r="AO30" i="19"/>
  <c r="AT22" i="19"/>
  <c r="AO22" i="19"/>
  <c r="AT29" i="19"/>
  <c r="AO29" i="19"/>
  <c r="AO28" i="19"/>
  <c r="AT28" i="19"/>
  <c r="AT20" i="19"/>
  <c r="AO20" i="19"/>
  <c r="D33" i="20"/>
  <c r="F33" i="20" s="1"/>
  <c r="AM417" i="23"/>
  <c r="AM415" i="23"/>
  <c r="AM411" i="23"/>
  <c r="AM407" i="23"/>
  <c r="AM403" i="23"/>
  <c r="AM401" i="23"/>
  <c r="AM397" i="23"/>
  <c r="AM395" i="23"/>
  <c r="AM391" i="23"/>
  <c r="AM389" i="23"/>
  <c r="AM383" i="23"/>
  <c r="AM379" i="23"/>
  <c r="AM377" i="23"/>
  <c r="AM373" i="23"/>
  <c r="AM369" i="23"/>
  <c r="AM365" i="23"/>
  <c r="AM363" i="23"/>
  <c r="AM359" i="23"/>
  <c r="AM355" i="23"/>
  <c r="AM351" i="23"/>
  <c r="AM349" i="23"/>
  <c r="AM345" i="23"/>
  <c r="AM341" i="23"/>
  <c r="AM337" i="23"/>
  <c r="AM335" i="23"/>
  <c r="AM331" i="23"/>
  <c r="AM329" i="23"/>
  <c r="AM325" i="23"/>
  <c r="AM321" i="23"/>
  <c r="AM319" i="23"/>
  <c r="AM315" i="23"/>
  <c r="AM313" i="23"/>
  <c r="AM309" i="23"/>
  <c r="AM305" i="23"/>
  <c r="AM303" i="23"/>
  <c r="AM301" i="23"/>
  <c r="AM297" i="23"/>
  <c r="AM293" i="23"/>
  <c r="AM289" i="23"/>
  <c r="AM287" i="23"/>
  <c r="AM283" i="23"/>
  <c r="AM281" i="23"/>
  <c r="AM277" i="23"/>
  <c r="AM273" i="23"/>
  <c r="AM271" i="23"/>
  <c r="AM267" i="23"/>
  <c r="AM263" i="23"/>
  <c r="AM259" i="23"/>
  <c r="AM257" i="23"/>
  <c r="AM255" i="23"/>
  <c r="AM251" i="23"/>
  <c r="AM249" i="23"/>
  <c r="AM247" i="23"/>
  <c r="AM245" i="23"/>
  <c r="AM243" i="23"/>
  <c r="AM241" i="23"/>
  <c r="AM239" i="23"/>
  <c r="AM235" i="23"/>
  <c r="AM233" i="23"/>
  <c r="AM231" i="23"/>
  <c r="AM229" i="23"/>
  <c r="AM227" i="23"/>
  <c r="AM225" i="23"/>
  <c r="AM223" i="23"/>
  <c r="AM221" i="23"/>
  <c r="AM219" i="23"/>
  <c r="AM217" i="23"/>
  <c r="AM215" i="23"/>
  <c r="AM213" i="23"/>
  <c r="AM211" i="23"/>
  <c r="AM209" i="23"/>
  <c r="AM207" i="23"/>
  <c r="AM205" i="23"/>
  <c r="AM203" i="23"/>
  <c r="AM201" i="23"/>
  <c r="AM199" i="23"/>
  <c r="AM195" i="23"/>
  <c r="AM193" i="23"/>
  <c r="AM191" i="23"/>
  <c r="AM189" i="23"/>
  <c r="AM187" i="23"/>
  <c r="AM185" i="23"/>
  <c r="AM183" i="23"/>
  <c r="AM181" i="23"/>
  <c r="AM179" i="23"/>
  <c r="AM177" i="23"/>
  <c r="AM175" i="23"/>
  <c r="AM173" i="23"/>
  <c r="AM171" i="23"/>
  <c r="AM169" i="23"/>
  <c r="AM167" i="23"/>
  <c r="AM165" i="23"/>
  <c r="AM163" i="23"/>
  <c r="AM161" i="23"/>
  <c r="AM159" i="23"/>
  <c r="AM157" i="23"/>
  <c r="AM155" i="23"/>
  <c r="AM153" i="23"/>
  <c r="AM151" i="23"/>
  <c r="AM149" i="23"/>
  <c r="AM147" i="23"/>
  <c r="AM145" i="23"/>
  <c r="AM143" i="23"/>
  <c r="AM141" i="23"/>
  <c r="AM139" i="23"/>
  <c r="AM137" i="23"/>
  <c r="AM135" i="23"/>
  <c r="AM133" i="23"/>
  <c r="AM131" i="23"/>
  <c r="AM129" i="23"/>
  <c r="AM127" i="23"/>
  <c r="AM125" i="23"/>
  <c r="AM123" i="23"/>
  <c r="AM121" i="23"/>
  <c r="AM119" i="23"/>
  <c r="AM117" i="23"/>
  <c r="AM115" i="23"/>
  <c r="AM113" i="23"/>
  <c r="AM111" i="23"/>
  <c r="AM109" i="23"/>
  <c r="AM107" i="23"/>
  <c r="AM105" i="23"/>
  <c r="AM103" i="23"/>
  <c r="AM101" i="23"/>
  <c r="AM99" i="23"/>
  <c r="AM97" i="23"/>
  <c r="AM95" i="23"/>
  <c r="AM93" i="23"/>
  <c r="AM91" i="23"/>
  <c r="AM89" i="23"/>
  <c r="AM87" i="23"/>
  <c r="AM85" i="23"/>
  <c r="AM83" i="23"/>
  <c r="AM81" i="23"/>
  <c r="AM79" i="23"/>
  <c r="AM77" i="23"/>
  <c r="AM75" i="23"/>
  <c r="AM73" i="23"/>
  <c r="AM71" i="23"/>
  <c r="AM69" i="23"/>
  <c r="AM67" i="23"/>
  <c r="AM65" i="23"/>
  <c r="AM63" i="23"/>
  <c r="AM61" i="23"/>
  <c r="AM59" i="23"/>
  <c r="AM57" i="23"/>
  <c r="AM55" i="23"/>
  <c r="AM53" i="23"/>
  <c r="AM51" i="23"/>
  <c r="AM49" i="23"/>
  <c r="AM47" i="23"/>
  <c r="AM45" i="23"/>
  <c r="AM43" i="23"/>
  <c r="AM41" i="23"/>
  <c r="AM39" i="23"/>
  <c r="AM37" i="23"/>
  <c r="AM35" i="23"/>
  <c r="AM33" i="23"/>
  <c r="AM31" i="23"/>
  <c r="AM29" i="23"/>
  <c r="AM27" i="23"/>
  <c r="AM25" i="23"/>
  <c r="AM23" i="23"/>
  <c r="AM418" i="23"/>
  <c r="AM416" i="23"/>
  <c r="AM414" i="23"/>
  <c r="AM412" i="23"/>
  <c r="AM410" i="23"/>
  <c r="AM408" i="23"/>
  <c r="AM406" i="23"/>
  <c r="AM404" i="23"/>
  <c r="AM402" i="23"/>
  <c r="AM400" i="23"/>
  <c r="AM398" i="23"/>
  <c r="AM396" i="23"/>
  <c r="AM394" i="23"/>
  <c r="AM392" i="23"/>
  <c r="AM390" i="23"/>
  <c r="AM388" i="23"/>
  <c r="AM386" i="23"/>
  <c r="AM384" i="23"/>
  <c r="AM382" i="23"/>
  <c r="AM380" i="23"/>
  <c r="AM378" i="23"/>
  <c r="AM376" i="23"/>
  <c r="AM374" i="23"/>
  <c r="AM372" i="23"/>
  <c r="AM370" i="23"/>
  <c r="AM368" i="23"/>
  <c r="AM366" i="23"/>
  <c r="AM364" i="23"/>
  <c r="AM362" i="23"/>
  <c r="AM360" i="23"/>
  <c r="AM358" i="23"/>
  <c r="AM356" i="23"/>
  <c r="AM354" i="23"/>
  <c r="AM352" i="23"/>
  <c r="AM350" i="23"/>
  <c r="AM348" i="23"/>
  <c r="AM346" i="23"/>
  <c r="AM344" i="23"/>
  <c r="AM342" i="23"/>
  <c r="AM340" i="23"/>
  <c r="AM338" i="23"/>
  <c r="AM336" i="23"/>
  <c r="AM334" i="23"/>
  <c r="AM332" i="23"/>
  <c r="AM330" i="23"/>
  <c r="AM328" i="23"/>
  <c r="AM326" i="23"/>
  <c r="AM324" i="23"/>
  <c r="AM322" i="23"/>
  <c r="AM320" i="23"/>
  <c r="AM318" i="23"/>
  <c r="AM316" i="23"/>
  <c r="AM314" i="23"/>
  <c r="AM312" i="23"/>
  <c r="AM310" i="23"/>
  <c r="AM308" i="23"/>
  <c r="AM306" i="23"/>
  <c r="AM304" i="23"/>
  <c r="AM302" i="23"/>
  <c r="AM300" i="23"/>
  <c r="AM298" i="23"/>
  <c r="AM296" i="23"/>
  <c r="AM294" i="23"/>
  <c r="AM292" i="23"/>
  <c r="AM290" i="23"/>
  <c r="AM288" i="23"/>
  <c r="AM286" i="23"/>
  <c r="AM284" i="23"/>
  <c r="AM282" i="23"/>
  <c r="AM280" i="23"/>
  <c r="AM278" i="23"/>
  <c r="AM276" i="23"/>
  <c r="AM274" i="23"/>
  <c r="AM272" i="23"/>
  <c r="AM270" i="23"/>
  <c r="AM268" i="23"/>
  <c r="AM266" i="23"/>
  <c r="AM264" i="23"/>
  <c r="AM262" i="23"/>
  <c r="AM260" i="23"/>
  <c r="AM258" i="23"/>
  <c r="AM256" i="23"/>
  <c r="AM254" i="23"/>
  <c r="AM252" i="23"/>
  <c r="AM250" i="23"/>
  <c r="AM248" i="23"/>
  <c r="AM246" i="23"/>
  <c r="AM244" i="23"/>
  <c r="AM242" i="23"/>
  <c r="AM240" i="23"/>
  <c r="AM238" i="23"/>
  <c r="AM236" i="23"/>
  <c r="AM234" i="23"/>
  <c r="AM232" i="23"/>
  <c r="AM230" i="23"/>
  <c r="AM228" i="23"/>
  <c r="AM226" i="23"/>
  <c r="AM224" i="23"/>
  <c r="AM222" i="23"/>
  <c r="AM220" i="23"/>
  <c r="AM218" i="23"/>
  <c r="AM216" i="23"/>
  <c r="AM214" i="23"/>
  <c r="AM212" i="23"/>
  <c r="AM210" i="23"/>
  <c r="AM208" i="23"/>
  <c r="AM206" i="23"/>
  <c r="AM204" i="23"/>
  <c r="AM202" i="23"/>
  <c r="AM200" i="23"/>
  <c r="AM198" i="23"/>
  <c r="AM196" i="23"/>
  <c r="AM194" i="23"/>
  <c r="AM192" i="23"/>
  <c r="AM190" i="23"/>
  <c r="AM188" i="23"/>
  <c r="AM186" i="23"/>
  <c r="AM184" i="23"/>
  <c r="AM182" i="23"/>
  <c r="AM180" i="23"/>
  <c r="AM178" i="23"/>
  <c r="AM176" i="23"/>
  <c r="AM174" i="23"/>
  <c r="AM172" i="23"/>
  <c r="AM170" i="23"/>
  <c r="AM168" i="23"/>
  <c r="AM166" i="23"/>
  <c r="AM164" i="23"/>
  <c r="AM162" i="23"/>
  <c r="AM160" i="23"/>
  <c r="AM158" i="23"/>
  <c r="AM156" i="23"/>
  <c r="AM154" i="23"/>
  <c r="AM152" i="23"/>
  <c r="AM150" i="23"/>
  <c r="AM148" i="23"/>
  <c r="AM146" i="23"/>
  <c r="AM144" i="23"/>
  <c r="AM142" i="23"/>
  <c r="AM140" i="23"/>
  <c r="AM138" i="23"/>
  <c r="AM136" i="23"/>
  <c r="AM134" i="23"/>
  <c r="AM132" i="23"/>
  <c r="AM130" i="23"/>
  <c r="AM128" i="23"/>
  <c r="AM126" i="23"/>
  <c r="AM124" i="23"/>
  <c r="AM122" i="23"/>
  <c r="AM120" i="23"/>
  <c r="AM118" i="23"/>
  <c r="AM116" i="23"/>
  <c r="AM114" i="23"/>
  <c r="AM112" i="23"/>
  <c r="AM110" i="23"/>
  <c r="AM108" i="23"/>
  <c r="AM106" i="23"/>
  <c r="AM104" i="23"/>
  <c r="AM102" i="23"/>
  <c r="AM100" i="23"/>
  <c r="AM98" i="23"/>
  <c r="AM96" i="23"/>
  <c r="AM94" i="23"/>
  <c r="AM92" i="23"/>
  <c r="AM90" i="23"/>
  <c r="AM88" i="23"/>
  <c r="AM86" i="23"/>
  <c r="AM84" i="23"/>
  <c r="AM82" i="23"/>
  <c r="AM80" i="23"/>
  <c r="AM78" i="23"/>
  <c r="AM76" i="23"/>
  <c r="AM74" i="23"/>
  <c r="AM72" i="23"/>
  <c r="AM70" i="23"/>
  <c r="AM68" i="23"/>
  <c r="AM66" i="23"/>
  <c r="AM64" i="23"/>
  <c r="AM62" i="23"/>
  <c r="AM60" i="23"/>
  <c r="AM58" i="23"/>
  <c r="AM56" i="23"/>
  <c r="AM54" i="23"/>
  <c r="AM52" i="23"/>
  <c r="AM50" i="23"/>
  <c r="AM48" i="23"/>
  <c r="AM46" i="23"/>
  <c r="AM44" i="23"/>
  <c r="AM42" i="23"/>
  <c r="AM40" i="23"/>
  <c r="AM38" i="23"/>
  <c r="AM36" i="23"/>
  <c r="AM34" i="23"/>
  <c r="AM32" i="23"/>
  <c r="AM30" i="23"/>
  <c r="AM28" i="23"/>
  <c r="AM26" i="23"/>
  <c r="AM24" i="23"/>
  <c r="AM22" i="23"/>
  <c r="AM20" i="23"/>
  <c r="AT19" i="19"/>
  <c r="AM19" i="23"/>
  <c r="AM413" i="23"/>
  <c r="AM409" i="23"/>
  <c r="AM405" i="23"/>
  <c r="AM399" i="23"/>
  <c r="AM393" i="23"/>
  <c r="AM387" i="23"/>
  <c r="AM385" i="23"/>
  <c r="AM381" i="23"/>
  <c r="AM375" i="23"/>
  <c r="AM371" i="23"/>
  <c r="AM367" i="23"/>
  <c r="AM361" i="23"/>
  <c r="AM357" i="23"/>
  <c r="AM353" i="23"/>
  <c r="AM347" i="23"/>
  <c r="AM343" i="23"/>
  <c r="AM339" i="23"/>
  <c r="AM333" i="23"/>
  <c r="AM327" i="23"/>
  <c r="AM323" i="23"/>
  <c r="AM317" i="23"/>
  <c r="AM311" i="23"/>
  <c r="AM307" i="23"/>
  <c r="AM299" i="23"/>
  <c r="AM295" i="23"/>
  <c r="AM291" i="23"/>
  <c r="AM285" i="23"/>
  <c r="AM279" i="23"/>
  <c r="AM275" i="23"/>
  <c r="AM269" i="23"/>
  <c r="AM265" i="23"/>
  <c r="AM261" i="23"/>
  <c r="AM253" i="23"/>
  <c r="AM237" i="23"/>
  <c r="AM197" i="23"/>
  <c r="AM21" i="23"/>
  <c r="AT21" i="19"/>
  <c r="D31" i="20" s="1"/>
  <c r="F31" i="20" s="1"/>
  <c r="AO21" i="19"/>
  <c r="AO19" i="19"/>
  <c r="Q18" i="19"/>
  <c r="V11" i="19"/>
  <c r="D26" i="20" l="1"/>
  <c r="F26" i="20" s="1"/>
  <c r="F27" i="20"/>
  <c r="O18" i="19"/>
  <c r="P18" i="19"/>
  <c r="M20" i="19"/>
  <c r="M21" i="19"/>
  <c r="M22" i="19"/>
  <c r="M23" i="19"/>
  <c r="M24" i="19"/>
  <c r="M25" i="19"/>
  <c r="M26" i="19"/>
  <c r="M27" i="19"/>
  <c r="M28" i="19"/>
  <c r="M29" i="19"/>
  <c r="M30" i="19"/>
  <c r="M31" i="19"/>
  <c r="M32" i="19"/>
  <c r="M33" i="19"/>
  <c r="M34" i="19"/>
  <c r="M35" i="19"/>
  <c r="M36" i="19"/>
  <c r="M37" i="19"/>
  <c r="M38" i="19"/>
  <c r="M39" i="19"/>
  <c r="M40" i="19"/>
  <c r="M41" i="19"/>
  <c r="M42" i="19"/>
  <c r="M43" i="19"/>
  <c r="M44" i="19"/>
  <c r="M45" i="19"/>
  <c r="M46" i="19"/>
  <c r="M47" i="19"/>
  <c r="M48" i="19"/>
  <c r="M49" i="19"/>
  <c r="M50" i="19"/>
  <c r="M51" i="19"/>
  <c r="M52" i="19"/>
  <c r="M53" i="19"/>
  <c r="M54" i="19"/>
  <c r="M55" i="19"/>
  <c r="M56" i="19"/>
  <c r="M57" i="19"/>
  <c r="M58" i="19"/>
  <c r="M59" i="19"/>
  <c r="M60" i="19"/>
  <c r="M61" i="19"/>
  <c r="M62" i="19"/>
  <c r="M63" i="19"/>
  <c r="M64" i="19"/>
  <c r="M65" i="19"/>
  <c r="M66" i="19"/>
  <c r="M67" i="19"/>
  <c r="M68" i="19"/>
  <c r="M69" i="19"/>
  <c r="M70" i="19"/>
  <c r="M71" i="19"/>
  <c r="M72" i="19"/>
  <c r="M73" i="19"/>
  <c r="M74" i="19"/>
  <c r="M75" i="19"/>
  <c r="M76" i="19"/>
  <c r="M77" i="19"/>
  <c r="M78" i="19"/>
  <c r="M79" i="19"/>
  <c r="M80" i="19"/>
  <c r="M81" i="19"/>
  <c r="M82" i="19"/>
  <c r="M83" i="19"/>
  <c r="M84" i="19"/>
  <c r="M85" i="19"/>
  <c r="M86" i="19"/>
  <c r="M87" i="19"/>
  <c r="M88" i="19"/>
  <c r="M89" i="19"/>
  <c r="M90" i="19"/>
  <c r="M91" i="19"/>
  <c r="M92" i="19"/>
  <c r="M93" i="19"/>
  <c r="M94" i="19"/>
  <c r="M95" i="19"/>
  <c r="M96" i="19"/>
  <c r="M97" i="19"/>
  <c r="M98" i="19"/>
  <c r="M99" i="19"/>
  <c r="M100" i="19"/>
  <c r="M101" i="19"/>
  <c r="M102" i="19"/>
  <c r="M103" i="19"/>
  <c r="M104" i="19"/>
  <c r="M105" i="19"/>
  <c r="M106" i="19"/>
  <c r="M107" i="19"/>
  <c r="M108" i="19"/>
  <c r="M109" i="19"/>
  <c r="M110" i="19"/>
  <c r="M111" i="19"/>
  <c r="M112" i="19"/>
  <c r="M113" i="19"/>
  <c r="M114" i="19"/>
  <c r="M115" i="19"/>
  <c r="M116" i="19"/>
  <c r="M117" i="19"/>
  <c r="M118" i="19"/>
  <c r="M119" i="19"/>
  <c r="M120" i="19"/>
  <c r="M121" i="19"/>
  <c r="M122" i="19"/>
  <c r="M123" i="19"/>
  <c r="M124" i="19"/>
  <c r="M125" i="19"/>
  <c r="M126" i="19"/>
  <c r="M127" i="19"/>
  <c r="M128" i="19"/>
  <c r="M129" i="19"/>
  <c r="M130" i="19"/>
  <c r="M131" i="19"/>
  <c r="M132" i="19"/>
  <c r="M133" i="19"/>
  <c r="M134" i="19"/>
  <c r="M135" i="19"/>
  <c r="M136" i="19"/>
  <c r="M137" i="19"/>
  <c r="M138" i="19"/>
  <c r="M139" i="19"/>
  <c r="M140" i="19"/>
  <c r="M141" i="19"/>
  <c r="M142" i="19"/>
  <c r="M143" i="19"/>
  <c r="M144" i="19"/>
  <c r="M145" i="19"/>
  <c r="M146" i="19"/>
  <c r="M147" i="19"/>
  <c r="M148" i="19"/>
  <c r="M149" i="19"/>
  <c r="M150" i="19"/>
  <c r="M151" i="19"/>
  <c r="M152" i="19"/>
  <c r="M153" i="19"/>
  <c r="M154" i="19"/>
  <c r="M155" i="19"/>
  <c r="M156" i="19"/>
  <c r="M157" i="19"/>
  <c r="M158" i="19"/>
  <c r="M159" i="19"/>
  <c r="M160" i="19"/>
  <c r="M161" i="19"/>
  <c r="M162" i="19"/>
  <c r="M163" i="19"/>
  <c r="M164" i="19"/>
  <c r="M165" i="19"/>
  <c r="M166" i="19"/>
  <c r="M167" i="19"/>
  <c r="M168" i="19"/>
  <c r="M169" i="19"/>
  <c r="M170" i="19"/>
  <c r="M171" i="19"/>
  <c r="M172" i="19"/>
  <c r="M173" i="19"/>
  <c r="M174" i="19"/>
  <c r="M175" i="19"/>
  <c r="M176" i="19"/>
  <c r="M177" i="19"/>
  <c r="M178" i="19"/>
  <c r="M179" i="19"/>
  <c r="M180" i="19"/>
  <c r="M181" i="19"/>
  <c r="M182" i="19"/>
  <c r="M183" i="19"/>
  <c r="M184" i="19"/>
  <c r="M185" i="19"/>
  <c r="M186" i="19"/>
  <c r="M187" i="19"/>
  <c r="M188" i="19"/>
  <c r="M189" i="19"/>
  <c r="M190" i="19"/>
  <c r="M191" i="19"/>
  <c r="M192" i="19"/>
  <c r="M193" i="19"/>
  <c r="M194" i="19"/>
  <c r="M195" i="19"/>
  <c r="M196" i="19"/>
  <c r="M197" i="19"/>
  <c r="M198" i="19"/>
  <c r="M199" i="19"/>
  <c r="M200" i="19"/>
  <c r="M201" i="19"/>
  <c r="M202" i="19"/>
  <c r="M203" i="19"/>
  <c r="M204" i="19"/>
  <c r="M205" i="19"/>
  <c r="M206" i="19"/>
  <c r="M207" i="19"/>
  <c r="M208" i="19"/>
  <c r="M209" i="19"/>
  <c r="M210" i="19"/>
  <c r="M211" i="19"/>
  <c r="M212" i="19"/>
  <c r="M213" i="19"/>
  <c r="M214" i="19"/>
  <c r="M215" i="19"/>
  <c r="M216" i="19"/>
  <c r="M217" i="19"/>
  <c r="M218" i="19"/>
  <c r="M219" i="19"/>
  <c r="M220" i="19"/>
  <c r="M221" i="19"/>
  <c r="M222" i="19"/>
  <c r="M223" i="19"/>
  <c r="M224" i="19"/>
  <c r="M225" i="19"/>
  <c r="M226" i="19"/>
  <c r="M227" i="19"/>
  <c r="M228" i="19"/>
  <c r="M229" i="19"/>
  <c r="M230" i="19"/>
  <c r="M231" i="19"/>
  <c r="M232" i="19"/>
  <c r="M233" i="19"/>
  <c r="M234" i="19"/>
  <c r="M235" i="19"/>
  <c r="M236" i="19"/>
  <c r="M237" i="19"/>
  <c r="M238" i="19"/>
  <c r="M239" i="19"/>
  <c r="M240" i="19"/>
  <c r="M241" i="19"/>
  <c r="M242" i="19"/>
  <c r="M243" i="19"/>
  <c r="M244" i="19"/>
  <c r="M245" i="19"/>
  <c r="M246" i="19"/>
  <c r="M247" i="19"/>
  <c r="M248" i="19"/>
  <c r="M249" i="19"/>
  <c r="M250" i="19"/>
  <c r="M251" i="19"/>
  <c r="M252" i="19"/>
  <c r="M253" i="19"/>
  <c r="M254" i="19"/>
  <c r="M255" i="19"/>
  <c r="M256" i="19"/>
  <c r="M257" i="19"/>
  <c r="M258" i="19"/>
  <c r="M259" i="19"/>
  <c r="M260" i="19"/>
  <c r="M261" i="19"/>
  <c r="M262" i="19"/>
  <c r="M263" i="19"/>
  <c r="M264" i="19"/>
  <c r="M265" i="19"/>
  <c r="M266" i="19"/>
  <c r="M267" i="19"/>
  <c r="M268" i="19"/>
  <c r="M269" i="19"/>
  <c r="M270" i="19"/>
  <c r="M271" i="19"/>
  <c r="M272" i="19"/>
  <c r="M273" i="19"/>
  <c r="M274" i="19"/>
  <c r="M275" i="19"/>
  <c r="M276" i="19"/>
  <c r="M277" i="19"/>
  <c r="M278" i="19"/>
  <c r="M279" i="19"/>
  <c r="M280" i="19"/>
  <c r="M281" i="19"/>
  <c r="M282" i="19"/>
  <c r="M283" i="19"/>
  <c r="M284" i="19"/>
  <c r="M285" i="19"/>
  <c r="M286" i="19"/>
  <c r="M287" i="19"/>
  <c r="M288" i="19"/>
  <c r="M289" i="19"/>
  <c r="M290" i="19"/>
  <c r="M291" i="19"/>
  <c r="M292" i="19"/>
  <c r="M293" i="19"/>
  <c r="M294" i="19"/>
  <c r="M295" i="19"/>
  <c r="M296" i="19"/>
  <c r="M297" i="19"/>
  <c r="M298" i="19"/>
  <c r="M299" i="19"/>
  <c r="M300" i="19"/>
  <c r="M301" i="19"/>
  <c r="M302" i="19"/>
  <c r="M303" i="19"/>
  <c r="M304" i="19"/>
  <c r="M305" i="19"/>
  <c r="M306" i="19"/>
  <c r="M307" i="19"/>
  <c r="M308" i="19"/>
  <c r="M309" i="19"/>
  <c r="M310" i="19"/>
  <c r="M311" i="19"/>
  <c r="M312" i="19"/>
  <c r="M313" i="19"/>
  <c r="M314" i="19"/>
  <c r="M315" i="19"/>
  <c r="M316" i="19"/>
  <c r="M317" i="19"/>
  <c r="M318" i="19"/>
  <c r="M319" i="19"/>
  <c r="M320" i="19"/>
  <c r="M321" i="19"/>
  <c r="M322" i="19"/>
  <c r="M323" i="19"/>
  <c r="M324" i="19"/>
  <c r="M325" i="19"/>
  <c r="M326" i="19"/>
  <c r="M327" i="19"/>
  <c r="M328" i="19"/>
  <c r="M329" i="19"/>
  <c r="M330" i="19"/>
  <c r="M331" i="19"/>
  <c r="M332" i="19"/>
  <c r="M333" i="19"/>
  <c r="M334" i="19"/>
  <c r="M335" i="19"/>
  <c r="M336" i="19"/>
  <c r="M337" i="19"/>
  <c r="M338" i="19"/>
  <c r="M339" i="19"/>
  <c r="M340" i="19"/>
  <c r="M341" i="19"/>
  <c r="M342" i="19"/>
  <c r="M343" i="19"/>
  <c r="M344" i="19"/>
  <c r="M345" i="19"/>
  <c r="M346" i="19"/>
  <c r="M347" i="19"/>
  <c r="M348" i="19"/>
  <c r="M349" i="19"/>
  <c r="M350" i="19"/>
  <c r="M351" i="19"/>
  <c r="M352" i="19"/>
  <c r="M353" i="19"/>
  <c r="M354" i="19"/>
  <c r="M355" i="19"/>
  <c r="M356" i="19"/>
  <c r="M357" i="19"/>
  <c r="M358" i="19"/>
  <c r="M359" i="19"/>
  <c r="M360" i="19"/>
  <c r="M361" i="19"/>
  <c r="M362" i="19"/>
  <c r="M363" i="19"/>
  <c r="M364" i="19"/>
  <c r="M365" i="19"/>
  <c r="M366" i="19"/>
  <c r="M367" i="19"/>
  <c r="M368" i="19"/>
  <c r="M369" i="19"/>
  <c r="M370" i="19"/>
  <c r="M371" i="19"/>
  <c r="M372" i="19"/>
  <c r="M373" i="19"/>
  <c r="M374" i="19"/>
  <c r="M375" i="19"/>
  <c r="M376" i="19"/>
  <c r="M377" i="19"/>
  <c r="M378" i="19"/>
  <c r="M379" i="19"/>
  <c r="M380" i="19"/>
  <c r="M381" i="19"/>
  <c r="M382" i="19"/>
  <c r="M383" i="19"/>
  <c r="M384" i="19"/>
  <c r="M385" i="19"/>
  <c r="M386" i="19"/>
  <c r="M387" i="19"/>
  <c r="M388" i="19"/>
  <c r="M389" i="19"/>
  <c r="M390" i="19"/>
  <c r="M391" i="19"/>
  <c r="M392" i="19"/>
  <c r="M393" i="19"/>
  <c r="M394" i="19"/>
  <c r="M395" i="19"/>
  <c r="M396" i="19"/>
  <c r="M397" i="19"/>
  <c r="M398" i="19"/>
  <c r="M399" i="19"/>
  <c r="M400" i="19"/>
  <c r="M401" i="19"/>
  <c r="M402" i="19"/>
  <c r="M403" i="19"/>
  <c r="M404" i="19"/>
  <c r="M405" i="19"/>
  <c r="M406" i="19"/>
  <c r="M407" i="19"/>
  <c r="M408" i="19"/>
  <c r="M409" i="19"/>
  <c r="M410" i="19"/>
  <c r="M411" i="19"/>
  <c r="M412" i="19"/>
  <c r="M413" i="19"/>
  <c r="M414" i="19"/>
  <c r="M415" i="19"/>
  <c r="M416" i="19"/>
  <c r="M417" i="19"/>
  <c r="M418" i="19"/>
  <c r="M19" i="19"/>
  <c r="AH20" i="19"/>
  <c r="AH21" i="19"/>
  <c r="AH22" i="19"/>
  <c r="AH23" i="19"/>
  <c r="AH24" i="19"/>
  <c r="AH25" i="19"/>
  <c r="AH26" i="19"/>
  <c r="AH27" i="19"/>
  <c r="AH28" i="19"/>
  <c r="AH29" i="19"/>
  <c r="AH30" i="19"/>
  <c r="AH31" i="19"/>
  <c r="AH32" i="19"/>
  <c r="AH33" i="19"/>
  <c r="AH34" i="19"/>
  <c r="AH35" i="19"/>
  <c r="AH36" i="19"/>
  <c r="AH37" i="19"/>
  <c r="AH38" i="19"/>
  <c r="AH39" i="19"/>
  <c r="AH40" i="19"/>
  <c r="AH41" i="19"/>
  <c r="AH42" i="19"/>
  <c r="AH43" i="19"/>
  <c r="AH44" i="19"/>
  <c r="AH45" i="19"/>
  <c r="AH46" i="19"/>
  <c r="AH47" i="19"/>
  <c r="AH48" i="19"/>
  <c r="AH49" i="19"/>
  <c r="AH50" i="19"/>
  <c r="AH51" i="19"/>
  <c r="AH52" i="19"/>
  <c r="AH53" i="19"/>
  <c r="AH54" i="19"/>
  <c r="AH55" i="19"/>
  <c r="AH56" i="19"/>
  <c r="AH57" i="19"/>
  <c r="AH58" i="19"/>
  <c r="AH59" i="19"/>
  <c r="AH60" i="19"/>
  <c r="AH61" i="19"/>
  <c r="AH62" i="19"/>
  <c r="AH63" i="19"/>
  <c r="AH64" i="19"/>
  <c r="AH65" i="19"/>
  <c r="AH66" i="19"/>
  <c r="AH67" i="19"/>
  <c r="AH68" i="19"/>
  <c r="AH69" i="19"/>
  <c r="AH70" i="19"/>
  <c r="AH71" i="19"/>
  <c r="AH72" i="19"/>
  <c r="AH73" i="19"/>
  <c r="AH74" i="19"/>
  <c r="AH75" i="19"/>
  <c r="AH76" i="19"/>
  <c r="AH77" i="19"/>
  <c r="AH78" i="19"/>
  <c r="AH79" i="19"/>
  <c r="AH80" i="19"/>
  <c r="AH81" i="19"/>
  <c r="AH82" i="19"/>
  <c r="AH83" i="19"/>
  <c r="AH84" i="19"/>
  <c r="AH85" i="19"/>
  <c r="AH86" i="19"/>
  <c r="AH87" i="19"/>
  <c r="AH88" i="19"/>
  <c r="AH89" i="19"/>
  <c r="AH90" i="19"/>
  <c r="AH91" i="19"/>
  <c r="AH92" i="19"/>
  <c r="AH93" i="19"/>
  <c r="AH94" i="19"/>
  <c r="AH95" i="19"/>
  <c r="AH96" i="19"/>
  <c r="AH97" i="19"/>
  <c r="AH98" i="19"/>
  <c r="AH99" i="19"/>
  <c r="AH100" i="19"/>
  <c r="AH101" i="19"/>
  <c r="AH102" i="19"/>
  <c r="AH103" i="19"/>
  <c r="AH104" i="19"/>
  <c r="AH105" i="19"/>
  <c r="AH106" i="19"/>
  <c r="AH107" i="19"/>
  <c r="AH108" i="19"/>
  <c r="AH109" i="19"/>
  <c r="AH110" i="19"/>
  <c r="AH111" i="19"/>
  <c r="AH112" i="19"/>
  <c r="AH113" i="19"/>
  <c r="AH114" i="19"/>
  <c r="AH115" i="19"/>
  <c r="AH116" i="19"/>
  <c r="AH117" i="19"/>
  <c r="AH118" i="19"/>
  <c r="AH119" i="19"/>
  <c r="AH120" i="19"/>
  <c r="AH121" i="19"/>
  <c r="AH122" i="19"/>
  <c r="AH123" i="19"/>
  <c r="AH124" i="19"/>
  <c r="AH125" i="19"/>
  <c r="AH126" i="19"/>
  <c r="AH127" i="19"/>
  <c r="AH128" i="19"/>
  <c r="AH129" i="19"/>
  <c r="AH130" i="19"/>
  <c r="AH131" i="19"/>
  <c r="AH132" i="19"/>
  <c r="AH133" i="19"/>
  <c r="AH134" i="19"/>
  <c r="AH135" i="19"/>
  <c r="AH136" i="19"/>
  <c r="AH137" i="19"/>
  <c r="AH138" i="19"/>
  <c r="AH139" i="19"/>
  <c r="AH140" i="19"/>
  <c r="AH141" i="19"/>
  <c r="AH142" i="19"/>
  <c r="AH143" i="19"/>
  <c r="AH144" i="19"/>
  <c r="AH145" i="19"/>
  <c r="AH146" i="19"/>
  <c r="AH147" i="19"/>
  <c r="AH148" i="19"/>
  <c r="AH149" i="19"/>
  <c r="AH150" i="19"/>
  <c r="AH151" i="19"/>
  <c r="AH152" i="19"/>
  <c r="AH153" i="19"/>
  <c r="AH154" i="19"/>
  <c r="AH155" i="19"/>
  <c r="AH156" i="19"/>
  <c r="AH157" i="19"/>
  <c r="AH158" i="19"/>
  <c r="AH159" i="19"/>
  <c r="AH160" i="19"/>
  <c r="AH161" i="19"/>
  <c r="AH162" i="19"/>
  <c r="AH163" i="19"/>
  <c r="AH164" i="19"/>
  <c r="AH165" i="19"/>
  <c r="AH166" i="19"/>
  <c r="AH167" i="19"/>
  <c r="AH168" i="19"/>
  <c r="AH169" i="19"/>
  <c r="AH170" i="19"/>
  <c r="AH171" i="19"/>
  <c r="AH172" i="19"/>
  <c r="AH173" i="19"/>
  <c r="AH174" i="19"/>
  <c r="AH175" i="19"/>
  <c r="AH176" i="19"/>
  <c r="AH177" i="19"/>
  <c r="AH178" i="19"/>
  <c r="AH179" i="19"/>
  <c r="AH180" i="19"/>
  <c r="AH181" i="19"/>
  <c r="AH182" i="19"/>
  <c r="AH183" i="19"/>
  <c r="AH184" i="19"/>
  <c r="AH185" i="19"/>
  <c r="AH186" i="19"/>
  <c r="AH187" i="19"/>
  <c r="AH188" i="19"/>
  <c r="AH189" i="19"/>
  <c r="AH190" i="19"/>
  <c r="AH191" i="19"/>
  <c r="AH192" i="19"/>
  <c r="AH193" i="19"/>
  <c r="AH194" i="19"/>
  <c r="AH195" i="19"/>
  <c r="AH196" i="19"/>
  <c r="AH197" i="19"/>
  <c r="AH198" i="19"/>
  <c r="AH199" i="19"/>
  <c r="AH200" i="19"/>
  <c r="AH201" i="19"/>
  <c r="AH202" i="19"/>
  <c r="AH203" i="19"/>
  <c r="AH204" i="19"/>
  <c r="AH205" i="19"/>
  <c r="AH206" i="19"/>
  <c r="AH207" i="19"/>
  <c r="AH208" i="19"/>
  <c r="AH209" i="19"/>
  <c r="AH210" i="19"/>
  <c r="AH211" i="19"/>
  <c r="AH212" i="19"/>
  <c r="AH213" i="19"/>
  <c r="AH214" i="19"/>
  <c r="AH215" i="19"/>
  <c r="AH216" i="19"/>
  <c r="AH217" i="19"/>
  <c r="AH218" i="19"/>
  <c r="AH219" i="19"/>
  <c r="AH220" i="19"/>
  <c r="AH221" i="19"/>
  <c r="AH222" i="19"/>
  <c r="AH223" i="19"/>
  <c r="AH224" i="19"/>
  <c r="AH225" i="19"/>
  <c r="AH226" i="19"/>
  <c r="AH227" i="19"/>
  <c r="AH228" i="19"/>
  <c r="AH229" i="19"/>
  <c r="AH230" i="19"/>
  <c r="AH231" i="19"/>
  <c r="AH232" i="19"/>
  <c r="AH233" i="19"/>
  <c r="AH234" i="19"/>
  <c r="AH235" i="19"/>
  <c r="AH236" i="19"/>
  <c r="AH237" i="19"/>
  <c r="AH238" i="19"/>
  <c r="AH239" i="19"/>
  <c r="AH240" i="19"/>
  <c r="AH241" i="19"/>
  <c r="AH242" i="19"/>
  <c r="AH243" i="19"/>
  <c r="AH244" i="19"/>
  <c r="AH245" i="19"/>
  <c r="AH246" i="19"/>
  <c r="AH247" i="19"/>
  <c r="AH248" i="19"/>
  <c r="AH249" i="19"/>
  <c r="AH250" i="19"/>
  <c r="AH251" i="19"/>
  <c r="AH252" i="19"/>
  <c r="AH253" i="19"/>
  <c r="AH254" i="19"/>
  <c r="AH255" i="19"/>
  <c r="AH256" i="19"/>
  <c r="AH257" i="19"/>
  <c r="AH258" i="19"/>
  <c r="AH259" i="19"/>
  <c r="AH260" i="19"/>
  <c r="AH261" i="19"/>
  <c r="AH262" i="19"/>
  <c r="AH263" i="19"/>
  <c r="AH264" i="19"/>
  <c r="AH265" i="19"/>
  <c r="AH266" i="19"/>
  <c r="AH267" i="19"/>
  <c r="AH268" i="19"/>
  <c r="AH269" i="19"/>
  <c r="AH270" i="19"/>
  <c r="AH271" i="19"/>
  <c r="AH272" i="19"/>
  <c r="AH273" i="19"/>
  <c r="AH274" i="19"/>
  <c r="AH275" i="19"/>
  <c r="AH276" i="19"/>
  <c r="AH277" i="19"/>
  <c r="AH278" i="19"/>
  <c r="AH279" i="19"/>
  <c r="AH280" i="19"/>
  <c r="AH281" i="19"/>
  <c r="AH282" i="19"/>
  <c r="AH283" i="19"/>
  <c r="AH284" i="19"/>
  <c r="AH285" i="19"/>
  <c r="AH286" i="19"/>
  <c r="AH287" i="19"/>
  <c r="AH288" i="19"/>
  <c r="AH289" i="19"/>
  <c r="AH290" i="19"/>
  <c r="AH291" i="19"/>
  <c r="AH292" i="19"/>
  <c r="AH293" i="19"/>
  <c r="AH294" i="19"/>
  <c r="AH295" i="19"/>
  <c r="AH296" i="19"/>
  <c r="AH297" i="19"/>
  <c r="AH298" i="19"/>
  <c r="AH299" i="19"/>
  <c r="AH300" i="19"/>
  <c r="AH301" i="19"/>
  <c r="AH302" i="19"/>
  <c r="AH303" i="19"/>
  <c r="AH304" i="19"/>
  <c r="AH305" i="19"/>
  <c r="AH306" i="19"/>
  <c r="AH307" i="19"/>
  <c r="AH308" i="19"/>
  <c r="AH309" i="19"/>
  <c r="AH310" i="19"/>
  <c r="AH311" i="19"/>
  <c r="AH312" i="19"/>
  <c r="AH313" i="19"/>
  <c r="AH314" i="19"/>
  <c r="AH315" i="19"/>
  <c r="AH316" i="19"/>
  <c r="AH317" i="19"/>
  <c r="AH318" i="19"/>
  <c r="AH319" i="19"/>
  <c r="AH320" i="19"/>
  <c r="AH321" i="19"/>
  <c r="AH322" i="19"/>
  <c r="AH323" i="19"/>
  <c r="AH324" i="19"/>
  <c r="AH325" i="19"/>
  <c r="AH326" i="19"/>
  <c r="AH327" i="19"/>
  <c r="AH328" i="19"/>
  <c r="AH329" i="19"/>
  <c r="AH330" i="19"/>
  <c r="AH331" i="19"/>
  <c r="AH332" i="19"/>
  <c r="AH333" i="19"/>
  <c r="AH334" i="19"/>
  <c r="AH335" i="19"/>
  <c r="AH336" i="19"/>
  <c r="AH337" i="19"/>
  <c r="AH338" i="19"/>
  <c r="AH339" i="19"/>
  <c r="AH340" i="19"/>
  <c r="AH341" i="19"/>
  <c r="AH342" i="19"/>
  <c r="AH343" i="19"/>
  <c r="AH344" i="19"/>
  <c r="AH345" i="19"/>
  <c r="AH346" i="19"/>
  <c r="AH347" i="19"/>
  <c r="AH348" i="19"/>
  <c r="AH349" i="19"/>
  <c r="AH350" i="19"/>
  <c r="AH351" i="19"/>
  <c r="AH352" i="19"/>
  <c r="AH353" i="19"/>
  <c r="AH354" i="19"/>
  <c r="AH355" i="19"/>
  <c r="AH356" i="19"/>
  <c r="AH357" i="19"/>
  <c r="AH358" i="19"/>
  <c r="AH359" i="19"/>
  <c r="AH360" i="19"/>
  <c r="AH361" i="19"/>
  <c r="AH362" i="19"/>
  <c r="AH363" i="19"/>
  <c r="AH364" i="19"/>
  <c r="AH365" i="19"/>
  <c r="AH366" i="19"/>
  <c r="AH367" i="19"/>
  <c r="AH368" i="19"/>
  <c r="AH369" i="19"/>
  <c r="AH370" i="19"/>
  <c r="AH371" i="19"/>
  <c r="AH372" i="19"/>
  <c r="AH373" i="19"/>
  <c r="AH374" i="19"/>
  <c r="AH375" i="19"/>
  <c r="AH376" i="19"/>
  <c r="AH377" i="19"/>
  <c r="AH378" i="19"/>
  <c r="AH379" i="19"/>
  <c r="AH380" i="19"/>
  <c r="AH381" i="19"/>
  <c r="AH382" i="19"/>
  <c r="AH383" i="19"/>
  <c r="AH384" i="19"/>
  <c r="AH385" i="19"/>
  <c r="AH386" i="19"/>
  <c r="AH387" i="19"/>
  <c r="AH388" i="19"/>
  <c r="AH389" i="19"/>
  <c r="AH390" i="19"/>
  <c r="AH391" i="19"/>
  <c r="AH392" i="19"/>
  <c r="AH393" i="19"/>
  <c r="AH394" i="19"/>
  <c r="AH395" i="19"/>
  <c r="AH396" i="19"/>
  <c r="AH397" i="19"/>
  <c r="AH398" i="19"/>
  <c r="AH399" i="19"/>
  <c r="AH400" i="19"/>
  <c r="AH401" i="19"/>
  <c r="AH402" i="19"/>
  <c r="AH403" i="19"/>
  <c r="AH404" i="19"/>
  <c r="AH405" i="19"/>
  <c r="AH406" i="19"/>
  <c r="AH407" i="19"/>
  <c r="AH408" i="19"/>
  <c r="AH409" i="19"/>
  <c r="AH410" i="19"/>
  <c r="AH411" i="19"/>
  <c r="AH412" i="19"/>
  <c r="AH413" i="19"/>
  <c r="AH414" i="19"/>
  <c r="AH415" i="19"/>
  <c r="AH416" i="19"/>
  <c r="AH417" i="19"/>
  <c r="AH418" i="19"/>
  <c r="AH19" i="19"/>
  <c r="D22" i="20" l="1"/>
  <c r="F22" i="20" s="1"/>
  <c r="D29" i="20"/>
  <c r="F29" i="20" s="1"/>
  <c r="D32" i="20"/>
  <c r="F32" i="20" s="1"/>
  <c r="D20" i="23"/>
  <c r="D21" i="23"/>
  <c r="AS21" i="19" s="1"/>
  <c r="D22" i="23"/>
  <c r="D23" i="23"/>
  <c r="D24" i="23"/>
  <c r="D25" i="23"/>
  <c r="D26" i="23"/>
  <c r="D27" i="23"/>
  <c r="D28" i="23"/>
  <c r="D29" i="23"/>
  <c r="D30" i="23"/>
  <c r="D31" i="23"/>
  <c r="D32" i="23"/>
  <c r="D33" i="23"/>
  <c r="D34" i="23"/>
  <c r="D35" i="23"/>
  <c r="D36" i="23"/>
  <c r="D37" i="23"/>
  <c r="D38" i="23"/>
  <c r="D39" i="23"/>
  <c r="D40" i="23"/>
  <c r="AK40" i="23" s="1"/>
  <c r="D41" i="23"/>
  <c r="AK41" i="23" s="1"/>
  <c r="D42" i="23"/>
  <c r="AK42" i="23" s="1"/>
  <c r="D43" i="23"/>
  <c r="AK43" i="23" s="1"/>
  <c r="D44" i="23"/>
  <c r="AK44" i="23" s="1"/>
  <c r="D45" i="23"/>
  <c r="AK45" i="23" s="1"/>
  <c r="D46" i="23"/>
  <c r="AK46" i="23" s="1"/>
  <c r="D47" i="23"/>
  <c r="AK47" i="23" s="1"/>
  <c r="D48" i="23"/>
  <c r="AK48" i="23" s="1"/>
  <c r="D49" i="23"/>
  <c r="AK49" i="23" s="1"/>
  <c r="D50" i="23"/>
  <c r="AK50" i="23" s="1"/>
  <c r="D51" i="23"/>
  <c r="AK51" i="23" s="1"/>
  <c r="D52" i="23"/>
  <c r="AK52" i="23" s="1"/>
  <c r="D53" i="23"/>
  <c r="AK53" i="23" s="1"/>
  <c r="D54" i="23"/>
  <c r="AK54" i="23" s="1"/>
  <c r="D55" i="23"/>
  <c r="AK55" i="23" s="1"/>
  <c r="D56" i="23"/>
  <c r="AK56" i="23" s="1"/>
  <c r="D57" i="23"/>
  <c r="AK57" i="23" s="1"/>
  <c r="D58" i="23"/>
  <c r="AK58" i="23" s="1"/>
  <c r="D59" i="23"/>
  <c r="AK59" i="23" s="1"/>
  <c r="D60" i="23"/>
  <c r="AK60" i="23" s="1"/>
  <c r="D61" i="23"/>
  <c r="AK61" i="23" s="1"/>
  <c r="D62" i="23"/>
  <c r="AK62" i="23" s="1"/>
  <c r="D63" i="23"/>
  <c r="AK63" i="23" s="1"/>
  <c r="D64" i="23"/>
  <c r="AK64" i="23" s="1"/>
  <c r="D65" i="23"/>
  <c r="AK65" i="23" s="1"/>
  <c r="D66" i="23"/>
  <c r="AK66" i="23" s="1"/>
  <c r="D67" i="23"/>
  <c r="AK67" i="23" s="1"/>
  <c r="D68" i="23"/>
  <c r="AK68" i="23" s="1"/>
  <c r="D69" i="23"/>
  <c r="AK69" i="23" s="1"/>
  <c r="D70" i="23"/>
  <c r="AK70" i="23" s="1"/>
  <c r="D71" i="23"/>
  <c r="AK71" i="23" s="1"/>
  <c r="D72" i="23"/>
  <c r="AK72" i="23" s="1"/>
  <c r="D73" i="23"/>
  <c r="AK73" i="23" s="1"/>
  <c r="D74" i="23"/>
  <c r="AK74" i="23" s="1"/>
  <c r="D75" i="23"/>
  <c r="AK75" i="23" s="1"/>
  <c r="D76" i="23"/>
  <c r="AK76" i="23" s="1"/>
  <c r="D77" i="23"/>
  <c r="AK77" i="23" s="1"/>
  <c r="D78" i="23"/>
  <c r="AK78" i="23" s="1"/>
  <c r="D79" i="23"/>
  <c r="AK79" i="23" s="1"/>
  <c r="D80" i="23"/>
  <c r="AK80" i="23" s="1"/>
  <c r="D81" i="23"/>
  <c r="AK81" i="23" s="1"/>
  <c r="D82" i="23"/>
  <c r="AK82" i="23" s="1"/>
  <c r="D83" i="23"/>
  <c r="AK83" i="23" s="1"/>
  <c r="D84" i="23"/>
  <c r="AK84" i="23" s="1"/>
  <c r="D85" i="23"/>
  <c r="AK85" i="23" s="1"/>
  <c r="D86" i="23"/>
  <c r="AK86" i="23" s="1"/>
  <c r="D87" i="23"/>
  <c r="AK87" i="23" s="1"/>
  <c r="D88" i="23"/>
  <c r="AK88" i="23" s="1"/>
  <c r="D89" i="23"/>
  <c r="AK89" i="23" s="1"/>
  <c r="D90" i="23"/>
  <c r="AK90" i="23" s="1"/>
  <c r="D91" i="23"/>
  <c r="AK91" i="23" s="1"/>
  <c r="D92" i="23"/>
  <c r="AK92" i="23" s="1"/>
  <c r="D93" i="23"/>
  <c r="AK93" i="23" s="1"/>
  <c r="D94" i="23"/>
  <c r="AK94" i="23" s="1"/>
  <c r="D95" i="23"/>
  <c r="AK95" i="23" s="1"/>
  <c r="D96" i="23"/>
  <c r="AK96" i="23" s="1"/>
  <c r="D97" i="23"/>
  <c r="AK97" i="23" s="1"/>
  <c r="D98" i="23"/>
  <c r="AK98" i="23" s="1"/>
  <c r="D99" i="23"/>
  <c r="AK99" i="23" s="1"/>
  <c r="D100" i="23"/>
  <c r="AK100" i="23" s="1"/>
  <c r="D101" i="23"/>
  <c r="AK101" i="23" s="1"/>
  <c r="D102" i="23"/>
  <c r="AK102" i="23" s="1"/>
  <c r="D103" i="23"/>
  <c r="AK103" i="23" s="1"/>
  <c r="D104" i="23"/>
  <c r="AK104" i="23" s="1"/>
  <c r="D105" i="23"/>
  <c r="AK105" i="23" s="1"/>
  <c r="D106" i="23"/>
  <c r="AK106" i="23" s="1"/>
  <c r="D107" i="23"/>
  <c r="AK107" i="23" s="1"/>
  <c r="D108" i="23"/>
  <c r="AK108" i="23" s="1"/>
  <c r="D109" i="23"/>
  <c r="AK109" i="23" s="1"/>
  <c r="D110" i="23"/>
  <c r="AK110" i="23" s="1"/>
  <c r="D111" i="23"/>
  <c r="AK111" i="23" s="1"/>
  <c r="D112" i="23"/>
  <c r="AK112" i="23" s="1"/>
  <c r="D113" i="23"/>
  <c r="AK113" i="23" s="1"/>
  <c r="D114" i="23"/>
  <c r="AK114" i="23" s="1"/>
  <c r="D115" i="23"/>
  <c r="AK115" i="23" s="1"/>
  <c r="D116" i="23"/>
  <c r="AK116" i="23" s="1"/>
  <c r="D117" i="23"/>
  <c r="AK117" i="23" s="1"/>
  <c r="D118" i="23"/>
  <c r="AK118" i="23" s="1"/>
  <c r="D119" i="23"/>
  <c r="AK119" i="23" s="1"/>
  <c r="D120" i="23"/>
  <c r="AK120" i="23" s="1"/>
  <c r="D121" i="23"/>
  <c r="AK121" i="23" s="1"/>
  <c r="D122" i="23"/>
  <c r="AK122" i="23" s="1"/>
  <c r="D123" i="23"/>
  <c r="AK123" i="23" s="1"/>
  <c r="D124" i="23"/>
  <c r="AK124" i="23" s="1"/>
  <c r="D125" i="23"/>
  <c r="AK125" i="23" s="1"/>
  <c r="D126" i="23"/>
  <c r="AK126" i="23" s="1"/>
  <c r="D127" i="23"/>
  <c r="AK127" i="23" s="1"/>
  <c r="D128" i="23"/>
  <c r="AK128" i="23" s="1"/>
  <c r="D129" i="23"/>
  <c r="AK129" i="23" s="1"/>
  <c r="D130" i="23"/>
  <c r="AK130" i="23" s="1"/>
  <c r="D131" i="23"/>
  <c r="AK131" i="23" s="1"/>
  <c r="D132" i="23"/>
  <c r="AK132" i="23" s="1"/>
  <c r="D133" i="23"/>
  <c r="AK133" i="23" s="1"/>
  <c r="D134" i="23"/>
  <c r="AK134" i="23" s="1"/>
  <c r="D135" i="23"/>
  <c r="AK135" i="23" s="1"/>
  <c r="D136" i="23"/>
  <c r="AK136" i="23" s="1"/>
  <c r="D137" i="23"/>
  <c r="AK137" i="23" s="1"/>
  <c r="D138" i="23"/>
  <c r="AK138" i="23" s="1"/>
  <c r="D139" i="23"/>
  <c r="AK139" i="23" s="1"/>
  <c r="D140" i="23"/>
  <c r="AK140" i="23" s="1"/>
  <c r="D141" i="23"/>
  <c r="AK141" i="23" s="1"/>
  <c r="D142" i="23"/>
  <c r="AK142" i="23" s="1"/>
  <c r="D143" i="23"/>
  <c r="AK143" i="23" s="1"/>
  <c r="D144" i="23"/>
  <c r="AK144" i="23" s="1"/>
  <c r="D145" i="23"/>
  <c r="AK145" i="23" s="1"/>
  <c r="D146" i="23"/>
  <c r="AK146" i="23" s="1"/>
  <c r="D147" i="23"/>
  <c r="AK147" i="23" s="1"/>
  <c r="D148" i="23"/>
  <c r="AK148" i="23" s="1"/>
  <c r="D149" i="23"/>
  <c r="AK149" i="23" s="1"/>
  <c r="D150" i="23"/>
  <c r="AK150" i="23" s="1"/>
  <c r="D151" i="23"/>
  <c r="AK151" i="23" s="1"/>
  <c r="D152" i="23"/>
  <c r="AK152" i="23" s="1"/>
  <c r="D153" i="23"/>
  <c r="AK153" i="23" s="1"/>
  <c r="D154" i="23"/>
  <c r="AK154" i="23" s="1"/>
  <c r="D155" i="23"/>
  <c r="AK155" i="23" s="1"/>
  <c r="D156" i="23"/>
  <c r="AK156" i="23" s="1"/>
  <c r="D157" i="23"/>
  <c r="AK157" i="23" s="1"/>
  <c r="D158" i="23"/>
  <c r="AK158" i="23" s="1"/>
  <c r="D159" i="23"/>
  <c r="AK159" i="23" s="1"/>
  <c r="D160" i="23"/>
  <c r="AK160" i="23" s="1"/>
  <c r="D161" i="23"/>
  <c r="AK161" i="23" s="1"/>
  <c r="D162" i="23"/>
  <c r="AK162" i="23" s="1"/>
  <c r="D163" i="23"/>
  <c r="AK163" i="23" s="1"/>
  <c r="D164" i="23"/>
  <c r="AK164" i="23" s="1"/>
  <c r="D165" i="23"/>
  <c r="AK165" i="23" s="1"/>
  <c r="D166" i="23"/>
  <c r="AK166" i="23" s="1"/>
  <c r="D167" i="23"/>
  <c r="AK167" i="23" s="1"/>
  <c r="D168" i="23"/>
  <c r="AK168" i="23" s="1"/>
  <c r="D169" i="23"/>
  <c r="AK169" i="23" s="1"/>
  <c r="D170" i="23"/>
  <c r="AK170" i="23" s="1"/>
  <c r="D171" i="23"/>
  <c r="AK171" i="23" s="1"/>
  <c r="D172" i="23"/>
  <c r="AK172" i="23" s="1"/>
  <c r="D173" i="23"/>
  <c r="AK173" i="23" s="1"/>
  <c r="D174" i="23"/>
  <c r="AK174" i="23" s="1"/>
  <c r="D175" i="23"/>
  <c r="AK175" i="23" s="1"/>
  <c r="D176" i="23"/>
  <c r="AK176" i="23" s="1"/>
  <c r="D177" i="23"/>
  <c r="AK177" i="23" s="1"/>
  <c r="D178" i="23"/>
  <c r="AK178" i="23" s="1"/>
  <c r="D179" i="23"/>
  <c r="AK179" i="23" s="1"/>
  <c r="D180" i="23"/>
  <c r="AK180" i="23" s="1"/>
  <c r="D181" i="23"/>
  <c r="AK181" i="23" s="1"/>
  <c r="D182" i="23"/>
  <c r="AK182" i="23" s="1"/>
  <c r="D183" i="23"/>
  <c r="AK183" i="23" s="1"/>
  <c r="D184" i="23"/>
  <c r="AK184" i="23" s="1"/>
  <c r="D185" i="23"/>
  <c r="AK185" i="23" s="1"/>
  <c r="D186" i="23"/>
  <c r="AK186" i="23" s="1"/>
  <c r="D187" i="23"/>
  <c r="AK187" i="23" s="1"/>
  <c r="D188" i="23"/>
  <c r="AK188" i="23" s="1"/>
  <c r="D189" i="23"/>
  <c r="AK189" i="23" s="1"/>
  <c r="D190" i="23"/>
  <c r="AK190" i="23" s="1"/>
  <c r="D191" i="23"/>
  <c r="AK191" i="23" s="1"/>
  <c r="D192" i="23"/>
  <c r="AK192" i="23" s="1"/>
  <c r="D193" i="23"/>
  <c r="AK193" i="23" s="1"/>
  <c r="D194" i="23"/>
  <c r="AK194" i="23" s="1"/>
  <c r="D195" i="23"/>
  <c r="AK195" i="23" s="1"/>
  <c r="D196" i="23"/>
  <c r="AK196" i="23" s="1"/>
  <c r="D197" i="23"/>
  <c r="AK197" i="23" s="1"/>
  <c r="D198" i="23"/>
  <c r="AK198" i="23" s="1"/>
  <c r="D199" i="23"/>
  <c r="AK199" i="23" s="1"/>
  <c r="D200" i="23"/>
  <c r="AK200" i="23" s="1"/>
  <c r="D201" i="23"/>
  <c r="AK201" i="23" s="1"/>
  <c r="D202" i="23"/>
  <c r="AK202" i="23" s="1"/>
  <c r="D203" i="23"/>
  <c r="AK203" i="23" s="1"/>
  <c r="D204" i="23"/>
  <c r="AK204" i="23" s="1"/>
  <c r="D205" i="23"/>
  <c r="AK205" i="23" s="1"/>
  <c r="D206" i="23"/>
  <c r="AK206" i="23" s="1"/>
  <c r="D207" i="23"/>
  <c r="AK207" i="23" s="1"/>
  <c r="D208" i="23"/>
  <c r="AK208" i="23" s="1"/>
  <c r="D209" i="23"/>
  <c r="AK209" i="23" s="1"/>
  <c r="D210" i="23"/>
  <c r="AK210" i="23" s="1"/>
  <c r="D211" i="23"/>
  <c r="AK211" i="23" s="1"/>
  <c r="D212" i="23"/>
  <c r="AK212" i="23" s="1"/>
  <c r="D213" i="23"/>
  <c r="AK213" i="23" s="1"/>
  <c r="D214" i="23"/>
  <c r="AK214" i="23" s="1"/>
  <c r="D215" i="23"/>
  <c r="AK215" i="23" s="1"/>
  <c r="D216" i="23"/>
  <c r="AK216" i="23" s="1"/>
  <c r="D217" i="23"/>
  <c r="AK217" i="23" s="1"/>
  <c r="D218" i="23"/>
  <c r="AK218" i="23" s="1"/>
  <c r="D219" i="23"/>
  <c r="AK219" i="23" s="1"/>
  <c r="D220" i="23"/>
  <c r="AK220" i="23" s="1"/>
  <c r="D221" i="23"/>
  <c r="AK221" i="23" s="1"/>
  <c r="D222" i="23"/>
  <c r="AK222" i="23" s="1"/>
  <c r="D223" i="23"/>
  <c r="AK223" i="23" s="1"/>
  <c r="D224" i="23"/>
  <c r="AK224" i="23" s="1"/>
  <c r="D225" i="23"/>
  <c r="AK225" i="23" s="1"/>
  <c r="D226" i="23"/>
  <c r="AK226" i="23" s="1"/>
  <c r="D227" i="23"/>
  <c r="AK227" i="23" s="1"/>
  <c r="D228" i="23"/>
  <c r="AK228" i="23" s="1"/>
  <c r="D229" i="23"/>
  <c r="AK229" i="23" s="1"/>
  <c r="D230" i="23"/>
  <c r="AK230" i="23" s="1"/>
  <c r="D231" i="23"/>
  <c r="AK231" i="23" s="1"/>
  <c r="D232" i="23"/>
  <c r="AK232" i="23" s="1"/>
  <c r="D233" i="23"/>
  <c r="AK233" i="23" s="1"/>
  <c r="D234" i="23"/>
  <c r="AK234" i="23" s="1"/>
  <c r="D235" i="23"/>
  <c r="AK235" i="23" s="1"/>
  <c r="D236" i="23"/>
  <c r="AK236" i="23" s="1"/>
  <c r="D237" i="23"/>
  <c r="AK237" i="23" s="1"/>
  <c r="D238" i="23"/>
  <c r="AK238" i="23" s="1"/>
  <c r="D239" i="23"/>
  <c r="AK239" i="23" s="1"/>
  <c r="D240" i="23"/>
  <c r="AK240" i="23" s="1"/>
  <c r="D241" i="23"/>
  <c r="AK241" i="23" s="1"/>
  <c r="D242" i="23"/>
  <c r="AK242" i="23" s="1"/>
  <c r="D243" i="23"/>
  <c r="AK243" i="23" s="1"/>
  <c r="D244" i="23"/>
  <c r="AK244" i="23" s="1"/>
  <c r="D245" i="23"/>
  <c r="AK245" i="23" s="1"/>
  <c r="D246" i="23"/>
  <c r="AK246" i="23" s="1"/>
  <c r="D247" i="23"/>
  <c r="AK247" i="23" s="1"/>
  <c r="D248" i="23"/>
  <c r="AK248" i="23" s="1"/>
  <c r="D249" i="23"/>
  <c r="AK249" i="23" s="1"/>
  <c r="D250" i="23"/>
  <c r="AK250" i="23" s="1"/>
  <c r="D251" i="23"/>
  <c r="AK251" i="23" s="1"/>
  <c r="D252" i="23"/>
  <c r="AK252" i="23" s="1"/>
  <c r="D253" i="23"/>
  <c r="AK253" i="23" s="1"/>
  <c r="D254" i="23"/>
  <c r="AK254" i="23" s="1"/>
  <c r="D255" i="23"/>
  <c r="AK255" i="23" s="1"/>
  <c r="D256" i="23"/>
  <c r="AK256" i="23" s="1"/>
  <c r="D257" i="23"/>
  <c r="AK257" i="23" s="1"/>
  <c r="D258" i="23"/>
  <c r="AK258" i="23" s="1"/>
  <c r="D259" i="23"/>
  <c r="AK259" i="23" s="1"/>
  <c r="D260" i="23"/>
  <c r="AK260" i="23" s="1"/>
  <c r="D261" i="23"/>
  <c r="AK261" i="23" s="1"/>
  <c r="D262" i="23"/>
  <c r="AK262" i="23" s="1"/>
  <c r="D263" i="23"/>
  <c r="AK263" i="23" s="1"/>
  <c r="D264" i="23"/>
  <c r="AK264" i="23" s="1"/>
  <c r="D265" i="23"/>
  <c r="AK265" i="23" s="1"/>
  <c r="D266" i="23"/>
  <c r="AK266" i="23" s="1"/>
  <c r="D267" i="23"/>
  <c r="AK267" i="23" s="1"/>
  <c r="D268" i="23"/>
  <c r="AK268" i="23" s="1"/>
  <c r="D269" i="23"/>
  <c r="AK269" i="23" s="1"/>
  <c r="D270" i="23"/>
  <c r="AK270" i="23" s="1"/>
  <c r="D271" i="23"/>
  <c r="AK271" i="23" s="1"/>
  <c r="D272" i="23"/>
  <c r="AK272" i="23" s="1"/>
  <c r="D273" i="23"/>
  <c r="AK273" i="23" s="1"/>
  <c r="D274" i="23"/>
  <c r="AK274" i="23" s="1"/>
  <c r="D275" i="23"/>
  <c r="AK275" i="23" s="1"/>
  <c r="D276" i="23"/>
  <c r="AK276" i="23" s="1"/>
  <c r="D277" i="23"/>
  <c r="AK277" i="23" s="1"/>
  <c r="D278" i="23"/>
  <c r="AK278" i="23" s="1"/>
  <c r="D279" i="23"/>
  <c r="AK279" i="23" s="1"/>
  <c r="D280" i="23"/>
  <c r="AK280" i="23" s="1"/>
  <c r="D281" i="23"/>
  <c r="AK281" i="23" s="1"/>
  <c r="D282" i="23"/>
  <c r="AK282" i="23" s="1"/>
  <c r="D283" i="23"/>
  <c r="AK283" i="23" s="1"/>
  <c r="D284" i="23"/>
  <c r="AK284" i="23" s="1"/>
  <c r="D285" i="23"/>
  <c r="AK285" i="23" s="1"/>
  <c r="D286" i="23"/>
  <c r="AK286" i="23" s="1"/>
  <c r="D287" i="23"/>
  <c r="AK287" i="23" s="1"/>
  <c r="D288" i="23"/>
  <c r="AK288" i="23" s="1"/>
  <c r="D289" i="23"/>
  <c r="AK289" i="23" s="1"/>
  <c r="D290" i="23"/>
  <c r="AK290" i="23" s="1"/>
  <c r="D291" i="23"/>
  <c r="AK291" i="23" s="1"/>
  <c r="D292" i="23"/>
  <c r="AK292" i="23" s="1"/>
  <c r="D293" i="23"/>
  <c r="AK293" i="23" s="1"/>
  <c r="D294" i="23"/>
  <c r="AK294" i="23" s="1"/>
  <c r="D295" i="23"/>
  <c r="AK295" i="23" s="1"/>
  <c r="D296" i="23"/>
  <c r="AK296" i="23" s="1"/>
  <c r="D297" i="23"/>
  <c r="AK297" i="23" s="1"/>
  <c r="D298" i="23"/>
  <c r="AK298" i="23" s="1"/>
  <c r="D299" i="23"/>
  <c r="AK299" i="23" s="1"/>
  <c r="D300" i="23"/>
  <c r="AK300" i="23" s="1"/>
  <c r="D301" i="23"/>
  <c r="AK301" i="23" s="1"/>
  <c r="D302" i="23"/>
  <c r="AK302" i="23" s="1"/>
  <c r="D303" i="23"/>
  <c r="AK303" i="23" s="1"/>
  <c r="D304" i="23"/>
  <c r="AK304" i="23" s="1"/>
  <c r="D305" i="23"/>
  <c r="AK305" i="23" s="1"/>
  <c r="D306" i="23"/>
  <c r="AK306" i="23" s="1"/>
  <c r="D307" i="23"/>
  <c r="AK307" i="23" s="1"/>
  <c r="D308" i="23"/>
  <c r="AK308" i="23" s="1"/>
  <c r="D309" i="23"/>
  <c r="AK309" i="23" s="1"/>
  <c r="D310" i="23"/>
  <c r="AK310" i="23" s="1"/>
  <c r="D311" i="23"/>
  <c r="AK311" i="23" s="1"/>
  <c r="D312" i="23"/>
  <c r="AK312" i="23" s="1"/>
  <c r="D313" i="23"/>
  <c r="AK313" i="23" s="1"/>
  <c r="D314" i="23"/>
  <c r="AK314" i="23" s="1"/>
  <c r="D315" i="23"/>
  <c r="AK315" i="23" s="1"/>
  <c r="D316" i="23"/>
  <c r="AK316" i="23" s="1"/>
  <c r="D317" i="23"/>
  <c r="AK317" i="23" s="1"/>
  <c r="D318" i="23"/>
  <c r="AK318" i="23" s="1"/>
  <c r="D319" i="23"/>
  <c r="AK319" i="23" s="1"/>
  <c r="D320" i="23"/>
  <c r="AK320" i="23" s="1"/>
  <c r="D321" i="23"/>
  <c r="AK321" i="23" s="1"/>
  <c r="D322" i="23"/>
  <c r="AK322" i="23" s="1"/>
  <c r="D323" i="23"/>
  <c r="AK323" i="23" s="1"/>
  <c r="D324" i="23"/>
  <c r="AK324" i="23" s="1"/>
  <c r="D325" i="23"/>
  <c r="AK325" i="23" s="1"/>
  <c r="D326" i="23"/>
  <c r="AK326" i="23" s="1"/>
  <c r="D327" i="23"/>
  <c r="AK327" i="23" s="1"/>
  <c r="D328" i="23"/>
  <c r="AK328" i="23" s="1"/>
  <c r="D329" i="23"/>
  <c r="AK329" i="23" s="1"/>
  <c r="D330" i="23"/>
  <c r="AK330" i="23" s="1"/>
  <c r="D331" i="23"/>
  <c r="AK331" i="23" s="1"/>
  <c r="D332" i="23"/>
  <c r="AK332" i="23" s="1"/>
  <c r="D333" i="23"/>
  <c r="AK333" i="23" s="1"/>
  <c r="D334" i="23"/>
  <c r="AK334" i="23" s="1"/>
  <c r="D335" i="23"/>
  <c r="AK335" i="23" s="1"/>
  <c r="D336" i="23"/>
  <c r="AK336" i="23" s="1"/>
  <c r="D337" i="23"/>
  <c r="AK337" i="23" s="1"/>
  <c r="D338" i="23"/>
  <c r="AK338" i="23" s="1"/>
  <c r="D339" i="23"/>
  <c r="AK339" i="23" s="1"/>
  <c r="D340" i="23"/>
  <c r="AK340" i="23" s="1"/>
  <c r="D341" i="23"/>
  <c r="AK341" i="23" s="1"/>
  <c r="D342" i="23"/>
  <c r="AK342" i="23" s="1"/>
  <c r="D343" i="23"/>
  <c r="AK343" i="23" s="1"/>
  <c r="D344" i="23"/>
  <c r="AK344" i="23" s="1"/>
  <c r="D345" i="23"/>
  <c r="AK345" i="23" s="1"/>
  <c r="D346" i="23"/>
  <c r="AK346" i="23" s="1"/>
  <c r="D347" i="23"/>
  <c r="AK347" i="23" s="1"/>
  <c r="D348" i="23"/>
  <c r="AK348" i="23" s="1"/>
  <c r="D349" i="23"/>
  <c r="AK349" i="23" s="1"/>
  <c r="D350" i="23"/>
  <c r="AK350" i="23" s="1"/>
  <c r="D351" i="23"/>
  <c r="AK351" i="23" s="1"/>
  <c r="D352" i="23"/>
  <c r="AK352" i="23" s="1"/>
  <c r="D353" i="23"/>
  <c r="AK353" i="23" s="1"/>
  <c r="D354" i="23"/>
  <c r="AK354" i="23" s="1"/>
  <c r="D355" i="23"/>
  <c r="AK355" i="23" s="1"/>
  <c r="D356" i="23"/>
  <c r="AK356" i="23" s="1"/>
  <c r="D357" i="23"/>
  <c r="AK357" i="23" s="1"/>
  <c r="D358" i="23"/>
  <c r="AK358" i="23" s="1"/>
  <c r="D359" i="23"/>
  <c r="AK359" i="23" s="1"/>
  <c r="D360" i="23"/>
  <c r="AK360" i="23" s="1"/>
  <c r="D361" i="23"/>
  <c r="AK361" i="23" s="1"/>
  <c r="D362" i="23"/>
  <c r="AK362" i="23" s="1"/>
  <c r="D363" i="23"/>
  <c r="AK363" i="23" s="1"/>
  <c r="D364" i="23"/>
  <c r="AK364" i="23" s="1"/>
  <c r="D365" i="23"/>
  <c r="AK365" i="23" s="1"/>
  <c r="D366" i="23"/>
  <c r="AK366" i="23" s="1"/>
  <c r="D367" i="23"/>
  <c r="AK367" i="23" s="1"/>
  <c r="D368" i="23"/>
  <c r="AK368" i="23" s="1"/>
  <c r="D369" i="23"/>
  <c r="AK369" i="23" s="1"/>
  <c r="D370" i="23"/>
  <c r="AK370" i="23" s="1"/>
  <c r="D371" i="23"/>
  <c r="AK371" i="23" s="1"/>
  <c r="D372" i="23"/>
  <c r="AK372" i="23" s="1"/>
  <c r="D373" i="23"/>
  <c r="AK373" i="23" s="1"/>
  <c r="D374" i="23"/>
  <c r="AK374" i="23" s="1"/>
  <c r="D375" i="23"/>
  <c r="AK375" i="23" s="1"/>
  <c r="D376" i="23"/>
  <c r="AK376" i="23" s="1"/>
  <c r="D377" i="23"/>
  <c r="AK377" i="23" s="1"/>
  <c r="D378" i="23"/>
  <c r="AK378" i="23" s="1"/>
  <c r="D379" i="23"/>
  <c r="AK379" i="23" s="1"/>
  <c r="D380" i="23"/>
  <c r="AK380" i="23" s="1"/>
  <c r="D381" i="23"/>
  <c r="AK381" i="23" s="1"/>
  <c r="D382" i="23"/>
  <c r="AK382" i="23" s="1"/>
  <c r="D383" i="23"/>
  <c r="AK383" i="23" s="1"/>
  <c r="D384" i="23"/>
  <c r="AK384" i="23" s="1"/>
  <c r="D385" i="23"/>
  <c r="AK385" i="23" s="1"/>
  <c r="D386" i="23"/>
  <c r="AK386" i="23" s="1"/>
  <c r="D387" i="23"/>
  <c r="AK387" i="23" s="1"/>
  <c r="D388" i="23"/>
  <c r="AK388" i="23" s="1"/>
  <c r="D389" i="23"/>
  <c r="AK389" i="23" s="1"/>
  <c r="D390" i="23"/>
  <c r="AK390" i="23" s="1"/>
  <c r="D391" i="23"/>
  <c r="AK391" i="23" s="1"/>
  <c r="D392" i="23"/>
  <c r="AK392" i="23" s="1"/>
  <c r="D393" i="23"/>
  <c r="AK393" i="23" s="1"/>
  <c r="D394" i="23"/>
  <c r="AK394" i="23" s="1"/>
  <c r="D395" i="23"/>
  <c r="AK395" i="23" s="1"/>
  <c r="D396" i="23"/>
  <c r="AK396" i="23" s="1"/>
  <c r="D397" i="23"/>
  <c r="AK397" i="23" s="1"/>
  <c r="D398" i="23"/>
  <c r="AK398" i="23" s="1"/>
  <c r="D399" i="23"/>
  <c r="AK399" i="23" s="1"/>
  <c r="D400" i="23"/>
  <c r="AK400" i="23" s="1"/>
  <c r="D401" i="23"/>
  <c r="AK401" i="23" s="1"/>
  <c r="D402" i="23"/>
  <c r="AK402" i="23" s="1"/>
  <c r="D403" i="23"/>
  <c r="AK403" i="23" s="1"/>
  <c r="D404" i="23"/>
  <c r="AK404" i="23" s="1"/>
  <c r="D405" i="23"/>
  <c r="AK405" i="23" s="1"/>
  <c r="D406" i="23"/>
  <c r="AK406" i="23" s="1"/>
  <c r="D407" i="23"/>
  <c r="AK407" i="23" s="1"/>
  <c r="D408" i="23"/>
  <c r="AK408" i="23" s="1"/>
  <c r="D409" i="23"/>
  <c r="AK409" i="23" s="1"/>
  <c r="D410" i="23"/>
  <c r="AK410" i="23" s="1"/>
  <c r="D411" i="23"/>
  <c r="AK411" i="23" s="1"/>
  <c r="D412" i="23"/>
  <c r="AK412" i="23" s="1"/>
  <c r="D413" i="23"/>
  <c r="AK413" i="23" s="1"/>
  <c r="D414" i="23"/>
  <c r="AK414" i="23" s="1"/>
  <c r="D415" i="23"/>
  <c r="AK415" i="23" s="1"/>
  <c r="D416" i="23"/>
  <c r="AK416" i="23" s="1"/>
  <c r="D417" i="23"/>
  <c r="AK417" i="23" s="1"/>
  <c r="D418" i="23"/>
  <c r="AK418" i="23" s="1"/>
  <c r="D19" i="23"/>
  <c r="AS19" i="19" s="1"/>
  <c r="H19" i="23"/>
  <c r="AK39" i="23" l="1"/>
  <c r="AS39" i="19"/>
  <c r="AK38" i="23"/>
  <c r="AS38" i="19"/>
  <c r="AK37" i="23"/>
  <c r="AS37" i="19"/>
  <c r="AK36" i="23"/>
  <c r="AS36" i="19"/>
  <c r="AK35" i="23"/>
  <c r="AS35" i="19"/>
  <c r="AK34" i="23"/>
  <c r="AS34" i="19"/>
  <c r="AK32" i="23"/>
  <c r="AS32" i="19"/>
  <c r="AK30" i="23"/>
  <c r="AS30" i="19"/>
  <c r="AK28" i="23"/>
  <c r="AS28" i="19"/>
  <c r="AK26" i="23"/>
  <c r="AS26" i="19"/>
  <c r="AK24" i="23"/>
  <c r="AS24" i="19"/>
  <c r="AK22" i="23"/>
  <c r="AS22" i="19"/>
  <c r="AK20" i="23"/>
  <c r="AS20" i="19"/>
  <c r="D30" i="20" s="1"/>
  <c r="F30" i="20" s="1"/>
  <c r="AK33" i="23"/>
  <c r="AS33" i="19"/>
  <c r="AK31" i="23"/>
  <c r="AS31" i="19"/>
  <c r="AK29" i="23"/>
  <c r="AS29" i="19"/>
  <c r="AK27" i="23"/>
  <c r="AS27" i="19"/>
  <c r="AK25" i="23"/>
  <c r="AS25" i="19"/>
  <c r="AK23" i="23"/>
  <c r="AS23" i="19"/>
  <c r="AK19" i="23"/>
  <c r="AK21" i="23"/>
  <c r="AE19" i="23"/>
  <c r="V9" i="19"/>
  <c r="AM40" i="19" l="1"/>
  <c r="AM41" i="19"/>
  <c r="AM42" i="19"/>
  <c r="AM43" i="19"/>
  <c r="AM44" i="19"/>
  <c r="AM45" i="19"/>
  <c r="AM46" i="19"/>
  <c r="AM47" i="19"/>
  <c r="AM48" i="19"/>
  <c r="AM49" i="19"/>
  <c r="AM50" i="19"/>
  <c r="AM51" i="19"/>
  <c r="AM52" i="19"/>
  <c r="AM53" i="19"/>
  <c r="AM54" i="19"/>
  <c r="AM55" i="19"/>
  <c r="AM56" i="19"/>
  <c r="AM57" i="19"/>
  <c r="AM58" i="19"/>
  <c r="AM59" i="19"/>
  <c r="AM60" i="19"/>
  <c r="AM61" i="19"/>
  <c r="AM62" i="19"/>
  <c r="AM63" i="19"/>
  <c r="AM64" i="19"/>
  <c r="AM65" i="19"/>
  <c r="AM66" i="19"/>
  <c r="AM67" i="19"/>
  <c r="AM68" i="19"/>
  <c r="AM69" i="19"/>
  <c r="AM70" i="19"/>
  <c r="AM71" i="19"/>
  <c r="AM72" i="19"/>
  <c r="AM73" i="19"/>
  <c r="AM74" i="19"/>
  <c r="AM75" i="19"/>
  <c r="AM76" i="19"/>
  <c r="AM77" i="19"/>
  <c r="AM78" i="19"/>
  <c r="AM79" i="19"/>
  <c r="AM80" i="19"/>
  <c r="AM81" i="19"/>
  <c r="AM82" i="19"/>
  <c r="AM83" i="19"/>
  <c r="AM84" i="19"/>
  <c r="AM85" i="19"/>
  <c r="AM86" i="19"/>
  <c r="AM87" i="19"/>
  <c r="AM88" i="19"/>
  <c r="AM89" i="19"/>
  <c r="AM90" i="19"/>
  <c r="AM91" i="19"/>
  <c r="AM92" i="19"/>
  <c r="AM93" i="19"/>
  <c r="AM94" i="19"/>
  <c r="AM95" i="19"/>
  <c r="AM96" i="19"/>
  <c r="AM97" i="19"/>
  <c r="AM98" i="19"/>
  <c r="AM99" i="19"/>
  <c r="AM100" i="19"/>
  <c r="AM101" i="19"/>
  <c r="AM102" i="19"/>
  <c r="AM103" i="19"/>
  <c r="AM104" i="19"/>
  <c r="AM105" i="19"/>
  <c r="AM106" i="19"/>
  <c r="AM107" i="19"/>
  <c r="AM108" i="19"/>
  <c r="AM109" i="19"/>
  <c r="AM110" i="19"/>
  <c r="AM111" i="19"/>
  <c r="AM112" i="19"/>
  <c r="AM113" i="19"/>
  <c r="AM114" i="19"/>
  <c r="AM115" i="19"/>
  <c r="AM116" i="19"/>
  <c r="AM117" i="19"/>
  <c r="AM118" i="19"/>
  <c r="AM119" i="19"/>
  <c r="AM120" i="19"/>
  <c r="AM121" i="19"/>
  <c r="AM122" i="19"/>
  <c r="AM123" i="19"/>
  <c r="AM124" i="19"/>
  <c r="AM125" i="19"/>
  <c r="AM126" i="19"/>
  <c r="AM127" i="19"/>
  <c r="AM128" i="19"/>
  <c r="AM129" i="19"/>
  <c r="AM130" i="19"/>
  <c r="AM131" i="19"/>
  <c r="AM132" i="19"/>
  <c r="AM133" i="19"/>
  <c r="AM134" i="19"/>
  <c r="AM135" i="19"/>
  <c r="AM136" i="19"/>
  <c r="AM137" i="19"/>
  <c r="AM138" i="19"/>
  <c r="AM139" i="19"/>
  <c r="AM140" i="19"/>
  <c r="AM141" i="19"/>
  <c r="AM142" i="19"/>
  <c r="AM143" i="19"/>
  <c r="AM144" i="19"/>
  <c r="AM145" i="19"/>
  <c r="AM146" i="19"/>
  <c r="AM147" i="19"/>
  <c r="AM148" i="19"/>
  <c r="AM149" i="19"/>
  <c r="AM150" i="19"/>
  <c r="AM151" i="19"/>
  <c r="AM152" i="19"/>
  <c r="AM153" i="19"/>
  <c r="AM154" i="19"/>
  <c r="AM155" i="19"/>
  <c r="AM156" i="19"/>
  <c r="AM157" i="19"/>
  <c r="AM158" i="19"/>
  <c r="AM159" i="19"/>
  <c r="AM160" i="19"/>
  <c r="AM161" i="19"/>
  <c r="AM162" i="19"/>
  <c r="AM163" i="19"/>
  <c r="AM164" i="19"/>
  <c r="AM165" i="19"/>
  <c r="AM166" i="19"/>
  <c r="AM167" i="19"/>
  <c r="AM168" i="19"/>
  <c r="AM169" i="19"/>
  <c r="AM170" i="19"/>
  <c r="AM171" i="19"/>
  <c r="AM172" i="19"/>
  <c r="AM173" i="19"/>
  <c r="AM174" i="19"/>
  <c r="AM175" i="19"/>
  <c r="AM176" i="19"/>
  <c r="AM177" i="19"/>
  <c r="AM178" i="19"/>
  <c r="AM179" i="19"/>
  <c r="AM180" i="19"/>
  <c r="AM181" i="19"/>
  <c r="AM182" i="19"/>
  <c r="AM183" i="19"/>
  <c r="AM184" i="19"/>
  <c r="AM185" i="19"/>
  <c r="AM186" i="19"/>
  <c r="AM187" i="19"/>
  <c r="AM188" i="19"/>
  <c r="AM189" i="19"/>
  <c r="AM190" i="19"/>
  <c r="AM191" i="19"/>
  <c r="AM192" i="19"/>
  <c r="AM193" i="19"/>
  <c r="AM194" i="19"/>
  <c r="AM195" i="19"/>
  <c r="AM196" i="19"/>
  <c r="AM197" i="19"/>
  <c r="AM198" i="19"/>
  <c r="AM199" i="19"/>
  <c r="AM200" i="19"/>
  <c r="AM201" i="19"/>
  <c r="AM202" i="19"/>
  <c r="AM203" i="19"/>
  <c r="AM204" i="19"/>
  <c r="AM205" i="19"/>
  <c r="AM206" i="19"/>
  <c r="AM207" i="19"/>
  <c r="AM208" i="19"/>
  <c r="AM209" i="19"/>
  <c r="AM210" i="19"/>
  <c r="AM211" i="19"/>
  <c r="AM212" i="19"/>
  <c r="AM213" i="19"/>
  <c r="AM214" i="19"/>
  <c r="AM215" i="19"/>
  <c r="AM216" i="19"/>
  <c r="AM217" i="19"/>
  <c r="AM218" i="19"/>
  <c r="AM219" i="19"/>
  <c r="AM220" i="19"/>
  <c r="AM221" i="19"/>
  <c r="AM222" i="19"/>
  <c r="AM223" i="19"/>
  <c r="AM224" i="19"/>
  <c r="AM225" i="19"/>
  <c r="AM226" i="19"/>
  <c r="AM227" i="19"/>
  <c r="AM228" i="19"/>
  <c r="AM229" i="19"/>
  <c r="AM230" i="19"/>
  <c r="AM231" i="19"/>
  <c r="AM232" i="19"/>
  <c r="AM233" i="19"/>
  <c r="AM234" i="19"/>
  <c r="AM235" i="19"/>
  <c r="AM236" i="19"/>
  <c r="AM237" i="19"/>
  <c r="AM238" i="19"/>
  <c r="AM239" i="19"/>
  <c r="AM240" i="19"/>
  <c r="AM241" i="19"/>
  <c r="AM242" i="19"/>
  <c r="AM243" i="19"/>
  <c r="AM244" i="19"/>
  <c r="AM245" i="19"/>
  <c r="AM246" i="19"/>
  <c r="AM247" i="19"/>
  <c r="AM248" i="19"/>
  <c r="AM249" i="19"/>
  <c r="AM250" i="19"/>
  <c r="AM251" i="19"/>
  <c r="AM252" i="19"/>
  <c r="AM253" i="19"/>
  <c r="AM254" i="19"/>
  <c r="AM255" i="19"/>
  <c r="AM256" i="19"/>
  <c r="AM257" i="19"/>
  <c r="AM258" i="19"/>
  <c r="AM259" i="19"/>
  <c r="AM260" i="19"/>
  <c r="AM261" i="19"/>
  <c r="AM262" i="19"/>
  <c r="AM263" i="19"/>
  <c r="AM264" i="19"/>
  <c r="AM265" i="19"/>
  <c r="AM266" i="19"/>
  <c r="AM267" i="19"/>
  <c r="AM268" i="19"/>
  <c r="AM269" i="19"/>
  <c r="AM270" i="19"/>
  <c r="AM271" i="19"/>
  <c r="AM272" i="19"/>
  <c r="AM273" i="19"/>
  <c r="AM274" i="19"/>
  <c r="AM275" i="19"/>
  <c r="AM276" i="19"/>
  <c r="AM277" i="19"/>
  <c r="AM278" i="19"/>
  <c r="AM279" i="19"/>
  <c r="AM280" i="19"/>
  <c r="AM281" i="19"/>
  <c r="AM282" i="19"/>
  <c r="AM283" i="19"/>
  <c r="AM284" i="19"/>
  <c r="AM285" i="19"/>
  <c r="AM286" i="19"/>
  <c r="AM287" i="19"/>
  <c r="AM288" i="19"/>
  <c r="AM289" i="19"/>
  <c r="AM290" i="19"/>
  <c r="AM291" i="19"/>
  <c r="AM292" i="19"/>
  <c r="AM293" i="19"/>
  <c r="AM294" i="19"/>
  <c r="AM295" i="19"/>
  <c r="AM296" i="19"/>
  <c r="AM297" i="19"/>
  <c r="AM298" i="19"/>
  <c r="AM299" i="19"/>
  <c r="AM300" i="19"/>
  <c r="AM301" i="19"/>
  <c r="AM302" i="19"/>
  <c r="AM303" i="19"/>
  <c r="AM304" i="19"/>
  <c r="AM305" i="19"/>
  <c r="AM306" i="19"/>
  <c r="AM307" i="19"/>
  <c r="AM308" i="19"/>
  <c r="AM309" i="19"/>
  <c r="AM310" i="19"/>
  <c r="AM311" i="19"/>
  <c r="AM312" i="19"/>
  <c r="AM313" i="19"/>
  <c r="AM314" i="19"/>
  <c r="AM315" i="19"/>
  <c r="AM316" i="19"/>
  <c r="AM317" i="19"/>
  <c r="AM318" i="19"/>
  <c r="AM319" i="19"/>
  <c r="AM320" i="19"/>
  <c r="AM321" i="19"/>
  <c r="AM322" i="19"/>
  <c r="AM323" i="19"/>
  <c r="AM324" i="19"/>
  <c r="AM325" i="19"/>
  <c r="AM326" i="19"/>
  <c r="AM327" i="19"/>
  <c r="AM328" i="19"/>
  <c r="AM329" i="19"/>
  <c r="AM330" i="19"/>
  <c r="AM331" i="19"/>
  <c r="AM332" i="19"/>
  <c r="AM333" i="19"/>
  <c r="AM334" i="19"/>
  <c r="AM335" i="19"/>
  <c r="AM336" i="19"/>
  <c r="AM337" i="19"/>
  <c r="AM338" i="19"/>
  <c r="AM339" i="19"/>
  <c r="AM340" i="19"/>
  <c r="AM341" i="19"/>
  <c r="AM342" i="19"/>
  <c r="AM343" i="19"/>
  <c r="AM344" i="19"/>
  <c r="AM345" i="19"/>
  <c r="AM346" i="19"/>
  <c r="AM347" i="19"/>
  <c r="AM348" i="19"/>
  <c r="AM349" i="19"/>
  <c r="AM350" i="19"/>
  <c r="AM351" i="19"/>
  <c r="AM352" i="19"/>
  <c r="AM353" i="19"/>
  <c r="AM354" i="19"/>
  <c r="AM355" i="19"/>
  <c r="AM356" i="19"/>
  <c r="AM357" i="19"/>
  <c r="AM358" i="19"/>
  <c r="AM359" i="19"/>
  <c r="AM360" i="19"/>
  <c r="AM361" i="19"/>
  <c r="AM362" i="19"/>
  <c r="AM363" i="19"/>
  <c r="AM364" i="19"/>
  <c r="AM365" i="19"/>
  <c r="AM366" i="19"/>
  <c r="AM367" i="19"/>
  <c r="AM368" i="19"/>
  <c r="AM369" i="19"/>
  <c r="AM370" i="19"/>
  <c r="AM371" i="19"/>
  <c r="AM372" i="19"/>
  <c r="AM373" i="19"/>
  <c r="AM374" i="19"/>
  <c r="AM375" i="19"/>
  <c r="AM376" i="19"/>
  <c r="AM377" i="19"/>
  <c r="AM378" i="19"/>
  <c r="AM379" i="19"/>
  <c r="AM380" i="19"/>
  <c r="AM381" i="19"/>
  <c r="AM382" i="19"/>
  <c r="AM383" i="19"/>
  <c r="AM384" i="19"/>
  <c r="AM385" i="19"/>
  <c r="AM386" i="19"/>
  <c r="AM387" i="19"/>
  <c r="AM388" i="19"/>
  <c r="AM389" i="19"/>
  <c r="AM390" i="19"/>
  <c r="AM391" i="19"/>
  <c r="AM392" i="19"/>
  <c r="AM393" i="19"/>
  <c r="AM394" i="19"/>
  <c r="AM395" i="19"/>
  <c r="AM396" i="19"/>
  <c r="AM397" i="19"/>
  <c r="AM398" i="19"/>
  <c r="AM399" i="19"/>
  <c r="AM400" i="19"/>
  <c r="AM401" i="19"/>
  <c r="AM402" i="19"/>
  <c r="AM403" i="19"/>
  <c r="AM404" i="19"/>
  <c r="AM405" i="19"/>
  <c r="AM406" i="19"/>
  <c r="AM407" i="19"/>
  <c r="AM408" i="19"/>
  <c r="AM409" i="19"/>
  <c r="AM410" i="19"/>
  <c r="AM411" i="19"/>
  <c r="AM412" i="19"/>
  <c r="AM413" i="19"/>
  <c r="AM414" i="19"/>
  <c r="AM415" i="19"/>
  <c r="AM416" i="19"/>
  <c r="AM417" i="19"/>
  <c r="AM418" i="19"/>
  <c r="AL20" i="19" l="1"/>
  <c r="AL21" i="19"/>
  <c r="AL22" i="19"/>
  <c r="AL23" i="19"/>
  <c r="AL24" i="19"/>
  <c r="AL25" i="19"/>
  <c r="AL26" i="19"/>
  <c r="AL27" i="19"/>
  <c r="AL28" i="19"/>
  <c r="AL29" i="19"/>
  <c r="AL30" i="19"/>
  <c r="AL31" i="19"/>
  <c r="AL32" i="19"/>
  <c r="AL33" i="19"/>
  <c r="AL34" i="19"/>
  <c r="AL35" i="19"/>
  <c r="AL36" i="19"/>
  <c r="AL37" i="19"/>
  <c r="AL38" i="19"/>
  <c r="AL39" i="19"/>
  <c r="AL40" i="19"/>
  <c r="AL41" i="19"/>
  <c r="AL42" i="19"/>
  <c r="AL43" i="19"/>
  <c r="AL44" i="19"/>
  <c r="AL45" i="19"/>
  <c r="AL46" i="19"/>
  <c r="AL47" i="19"/>
  <c r="AL48" i="19"/>
  <c r="AL49" i="19"/>
  <c r="AL50" i="19"/>
  <c r="AL51" i="19"/>
  <c r="AL52" i="19"/>
  <c r="AL53" i="19"/>
  <c r="AL54" i="19"/>
  <c r="AL55" i="19"/>
  <c r="AL56" i="19"/>
  <c r="AL57" i="19"/>
  <c r="AL58" i="19"/>
  <c r="AL59" i="19"/>
  <c r="AL60" i="19"/>
  <c r="AL61" i="19"/>
  <c r="AL62" i="19"/>
  <c r="AL63" i="19"/>
  <c r="AL64" i="19"/>
  <c r="AL65" i="19"/>
  <c r="AL66" i="19"/>
  <c r="AL67" i="19"/>
  <c r="AL68" i="19"/>
  <c r="AL69" i="19"/>
  <c r="AL70" i="19"/>
  <c r="AL71" i="19"/>
  <c r="AL72" i="19"/>
  <c r="AL73" i="19"/>
  <c r="AL74" i="19"/>
  <c r="AL75" i="19"/>
  <c r="AL76" i="19"/>
  <c r="AL77" i="19"/>
  <c r="AL78" i="19"/>
  <c r="AL79" i="19"/>
  <c r="AL80" i="19"/>
  <c r="AL81" i="19"/>
  <c r="AL82" i="19"/>
  <c r="AL83" i="19"/>
  <c r="AL84" i="19"/>
  <c r="AL85" i="19"/>
  <c r="AL86" i="19"/>
  <c r="AL87" i="19"/>
  <c r="AL88" i="19"/>
  <c r="AL89" i="19"/>
  <c r="AL90" i="19"/>
  <c r="AL91" i="19"/>
  <c r="AL92" i="19"/>
  <c r="AL93" i="19"/>
  <c r="AL94" i="19"/>
  <c r="AL95" i="19"/>
  <c r="AL96" i="19"/>
  <c r="AL97" i="19"/>
  <c r="AL98" i="19"/>
  <c r="AL99" i="19"/>
  <c r="AL100" i="19"/>
  <c r="AL101" i="19"/>
  <c r="AL102" i="19"/>
  <c r="AL103" i="19"/>
  <c r="AL104" i="19"/>
  <c r="AL105" i="19"/>
  <c r="AL106" i="19"/>
  <c r="AL107" i="19"/>
  <c r="AL108" i="19"/>
  <c r="AL109" i="19"/>
  <c r="AL110" i="19"/>
  <c r="AL111" i="19"/>
  <c r="AL112" i="19"/>
  <c r="AL113" i="19"/>
  <c r="AL114" i="19"/>
  <c r="AL115" i="19"/>
  <c r="AL116" i="19"/>
  <c r="AL117" i="19"/>
  <c r="AL118" i="19"/>
  <c r="AL119" i="19"/>
  <c r="AL120" i="19"/>
  <c r="AL121" i="19"/>
  <c r="AL122" i="19"/>
  <c r="AL123" i="19"/>
  <c r="AL124" i="19"/>
  <c r="AL125" i="19"/>
  <c r="AL126" i="19"/>
  <c r="AL127" i="19"/>
  <c r="AL128" i="19"/>
  <c r="AL129" i="19"/>
  <c r="AL130" i="19"/>
  <c r="AL131" i="19"/>
  <c r="AL132" i="19"/>
  <c r="AL133" i="19"/>
  <c r="AL134" i="19"/>
  <c r="AL135" i="19"/>
  <c r="AL136" i="19"/>
  <c r="AL137" i="19"/>
  <c r="AL138" i="19"/>
  <c r="AL139" i="19"/>
  <c r="AL140" i="19"/>
  <c r="AL141" i="19"/>
  <c r="AL142" i="19"/>
  <c r="AL143" i="19"/>
  <c r="AL144" i="19"/>
  <c r="AL145" i="19"/>
  <c r="AL146" i="19"/>
  <c r="AL147" i="19"/>
  <c r="AL148" i="19"/>
  <c r="AL149" i="19"/>
  <c r="AL150" i="19"/>
  <c r="AL151" i="19"/>
  <c r="AL152" i="19"/>
  <c r="AL153" i="19"/>
  <c r="AL154" i="19"/>
  <c r="AL155" i="19"/>
  <c r="AL156" i="19"/>
  <c r="AL157" i="19"/>
  <c r="AL158" i="19"/>
  <c r="AL159" i="19"/>
  <c r="AL160" i="19"/>
  <c r="AL161" i="19"/>
  <c r="AL162" i="19"/>
  <c r="AL163" i="19"/>
  <c r="AL164" i="19"/>
  <c r="AL165" i="19"/>
  <c r="AL166" i="19"/>
  <c r="AL167" i="19"/>
  <c r="AL168" i="19"/>
  <c r="AL169" i="19"/>
  <c r="AL170" i="19"/>
  <c r="AL171" i="19"/>
  <c r="AL172" i="19"/>
  <c r="AL173" i="19"/>
  <c r="AL174" i="19"/>
  <c r="AL175" i="19"/>
  <c r="AL176" i="19"/>
  <c r="AL177" i="19"/>
  <c r="AL178" i="19"/>
  <c r="AL179" i="19"/>
  <c r="AL180" i="19"/>
  <c r="AL181" i="19"/>
  <c r="AL182" i="19"/>
  <c r="AL183" i="19"/>
  <c r="AL184" i="19"/>
  <c r="AL185" i="19"/>
  <c r="AL186" i="19"/>
  <c r="AL187" i="19"/>
  <c r="AL188" i="19"/>
  <c r="AL189" i="19"/>
  <c r="AL190" i="19"/>
  <c r="AL191" i="19"/>
  <c r="AL192" i="19"/>
  <c r="AL193" i="19"/>
  <c r="AL194" i="19"/>
  <c r="AL195" i="19"/>
  <c r="AL196" i="19"/>
  <c r="AL197" i="19"/>
  <c r="AL198" i="19"/>
  <c r="AL199" i="19"/>
  <c r="AL200" i="19"/>
  <c r="AL201" i="19"/>
  <c r="AL202" i="19"/>
  <c r="AL203" i="19"/>
  <c r="AL204" i="19"/>
  <c r="AL205" i="19"/>
  <c r="AL206" i="19"/>
  <c r="AL207" i="19"/>
  <c r="AL208" i="19"/>
  <c r="AL209" i="19"/>
  <c r="AL210" i="19"/>
  <c r="AL211" i="19"/>
  <c r="AL212" i="19"/>
  <c r="AL213" i="19"/>
  <c r="AL214" i="19"/>
  <c r="AL215" i="19"/>
  <c r="AL216" i="19"/>
  <c r="AL217" i="19"/>
  <c r="AL218" i="19"/>
  <c r="AL219" i="19"/>
  <c r="AL220" i="19"/>
  <c r="AL221" i="19"/>
  <c r="AL222" i="19"/>
  <c r="AL223" i="19"/>
  <c r="AL224" i="19"/>
  <c r="AL225" i="19"/>
  <c r="AL226" i="19"/>
  <c r="AL227" i="19"/>
  <c r="AL228" i="19"/>
  <c r="AL229" i="19"/>
  <c r="AL230" i="19"/>
  <c r="AL231" i="19"/>
  <c r="AL232" i="19"/>
  <c r="AL233" i="19"/>
  <c r="AL234" i="19"/>
  <c r="AL235" i="19"/>
  <c r="AL236" i="19"/>
  <c r="AL237" i="19"/>
  <c r="AL238" i="19"/>
  <c r="AL239" i="19"/>
  <c r="AL240" i="19"/>
  <c r="AL241" i="19"/>
  <c r="AL242" i="19"/>
  <c r="AL243" i="19"/>
  <c r="AL244" i="19"/>
  <c r="AL245" i="19"/>
  <c r="AL246" i="19"/>
  <c r="AL247" i="19"/>
  <c r="AL248" i="19"/>
  <c r="AL249" i="19"/>
  <c r="AL250" i="19"/>
  <c r="AL251" i="19"/>
  <c r="AL252" i="19"/>
  <c r="AL253" i="19"/>
  <c r="AL254" i="19"/>
  <c r="AL255" i="19"/>
  <c r="AL256" i="19"/>
  <c r="AL257" i="19"/>
  <c r="AL258" i="19"/>
  <c r="AL259" i="19"/>
  <c r="AL260" i="19"/>
  <c r="AL261" i="19"/>
  <c r="AL262" i="19"/>
  <c r="AL263" i="19"/>
  <c r="AL264" i="19"/>
  <c r="AL265" i="19"/>
  <c r="AL266" i="19"/>
  <c r="AL267" i="19"/>
  <c r="AL268" i="19"/>
  <c r="AL269" i="19"/>
  <c r="AL270" i="19"/>
  <c r="AL271" i="19"/>
  <c r="AL272" i="19"/>
  <c r="AL273" i="19"/>
  <c r="AL274" i="19"/>
  <c r="AL275" i="19"/>
  <c r="AL276" i="19"/>
  <c r="AL277" i="19"/>
  <c r="AL278" i="19"/>
  <c r="AL279" i="19"/>
  <c r="AL280" i="19"/>
  <c r="AL281" i="19"/>
  <c r="AL282" i="19"/>
  <c r="AL283" i="19"/>
  <c r="AL284" i="19"/>
  <c r="AL285" i="19"/>
  <c r="AL286" i="19"/>
  <c r="AL287" i="19"/>
  <c r="AL288" i="19"/>
  <c r="AL289" i="19"/>
  <c r="AL290" i="19"/>
  <c r="AL291" i="19"/>
  <c r="AL292" i="19"/>
  <c r="AL293" i="19"/>
  <c r="AL294" i="19"/>
  <c r="AL295" i="19"/>
  <c r="AL296" i="19"/>
  <c r="AL297" i="19"/>
  <c r="AL298" i="19"/>
  <c r="AL299" i="19"/>
  <c r="AL300" i="19"/>
  <c r="AL301" i="19"/>
  <c r="AL302" i="19"/>
  <c r="AL303" i="19"/>
  <c r="AL304" i="19"/>
  <c r="AL305" i="19"/>
  <c r="AL306" i="19"/>
  <c r="AL307" i="19"/>
  <c r="AL308" i="19"/>
  <c r="AL309" i="19"/>
  <c r="AL310" i="19"/>
  <c r="AL311" i="19"/>
  <c r="AL312" i="19"/>
  <c r="AL313" i="19"/>
  <c r="AL314" i="19"/>
  <c r="AL315" i="19"/>
  <c r="AL316" i="19"/>
  <c r="AL317" i="19"/>
  <c r="AL318" i="19"/>
  <c r="AL319" i="19"/>
  <c r="AL320" i="19"/>
  <c r="AL321" i="19"/>
  <c r="AL322" i="19"/>
  <c r="AL323" i="19"/>
  <c r="AL324" i="19"/>
  <c r="AL325" i="19"/>
  <c r="AL326" i="19"/>
  <c r="AL327" i="19"/>
  <c r="AL328" i="19"/>
  <c r="AL329" i="19"/>
  <c r="AL330" i="19"/>
  <c r="AL331" i="19"/>
  <c r="AL332" i="19"/>
  <c r="AL333" i="19"/>
  <c r="AL334" i="19"/>
  <c r="AL335" i="19"/>
  <c r="AL336" i="19"/>
  <c r="AL337" i="19"/>
  <c r="AL338" i="19"/>
  <c r="AL339" i="19"/>
  <c r="AL340" i="19"/>
  <c r="AL341" i="19"/>
  <c r="AL342" i="19"/>
  <c r="AL343" i="19"/>
  <c r="AL344" i="19"/>
  <c r="AL345" i="19"/>
  <c r="AL346" i="19"/>
  <c r="AL347" i="19"/>
  <c r="AL348" i="19"/>
  <c r="AL349" i="19"/>
  <c r="AL350" i="19"/>
  <c r="AL351" i="19"/>
  <c r="AL352" i="19"/>
  <c r="AL353" i="19"/>
  <c r="AL354" i="19"/>
  <c r="AL355" i="19"/>
  <c r="AL356" i="19"/>
  <c r="AL357" i="19"/>
  <c r="AL358" i="19"/>
  <c r="AL359" i="19"/>
  <c r="AL360" i="19"/>
  <c r="AL361" i="19"/>
  <c r="AL362" i="19"/>
  <c r="AL363" i="19"/>
  <c r="AL364" i="19"/>
  <c r="AL365" i="19"/>
  <c r="AL366" i="19"/>
  <c r="AL367" i="19"/>
  <c r="AL368" i="19"/>
  <c r="AL369" i="19"/>
  <c r="AL370" i="19"/>
  <c r="AL371" i="19"/>
  <c r="AL372" i="19"/>
  <c r="AL373" i="19"/>
  <c r="AL374" i="19"/>
  <c r="AL375" i="19"/>
  <c r="AL376" i="19"/>
  <c r="AL377" i="19"/>
  <c r="AL378" i="19"/>
  <c r="AL379" i="19"/>
  <c r="AL380" i="19"/>
  <c r="AL381" i="19"/>
  <c r="AL382" i="19"/>
  <c r="AL383" i="19"/>
  <c r="AL384" i="19"/>
  <c r="AL385" i="19"/>
  <c r="AL386" i="19"/>
  <c r="AL387" i="19"/>
  <c r="AL388" i="19"/>
  <c r="AL389" i="19"/>
  <c r="AL390" i="19"/>
  <c r="AL391" i="19"/>
  <c r="AL392" i="19"/>
  <c r="AL393" i="19"/>
  <c r="AL394" i="19"/>
  <c r="AL395" i="19"/>
  <c r="AL396" i="19"/>
  <c r="AL397" i="19"/>
  <c r="AL398" i="19"/>
  <c r="AL399" i="19"/>
  <c r="AL400" i="19"/>
  <c r="AL401" i="19"/>
  <c r="AL402" i="19"/>
  <c r="AL403" i="19"/>
  <c r="AL404" i="19"/>
  <c r="AL405" i="19"/>
  <c r="AL406" i="19"/>
  <c r="AL407" i="19"/>
  <c r="AL408" i="19"/>
  <c r="AL409" i="19"/>
  <c r="AL410" i="19"/>
  <c r="AL411" i="19"/>
  <c r="AL412" i="19"/>
  <c r="AL413" i="19"/>
  <c r="AL414" i="19"/>
  <c r="AL415" i="19"/>
  <c r="AL416" i="19"/>
  <c r="AL417" i="19"/>
  <c r="AL418" i="19"/>
  <c r="AL19" i="19"/>
  <c r="J20" i="23" l="1"/>
  <c r="J21" i="23"/>
  <c r="J22" i="23"/>
  <c r="J23" i="23"/>
  <c r="J24" i="23"/>
  <c r="J25" i="23"/>
  <c r="J26" i="23"/>
  <c r="J27" i="23"/>
  <c r="J28" i="23"/>
  <c r="J29" i="23"/>
  <c r="J30" i="23"/>
  <c r="J31" i="23"/>
  <c r="J32" i="23"/>
  <c r="J33" i="23"/>
  <c r="J34" i="23"/>
  <c r="J35" i="23"/>
  <c r="J36" i="23"/>
  <c r="J37" i="23"/>
  <c r="J38" i="23"/>
  <c r="J39" i="23"/>
  <c r="J40" i="23"/>
  <c r="J41" i="23"/>
  <c r="J42" i="23"/>
  <c r="J43" i="23"/>
  <c r="J44" i="23"/>
  <c r="J45" i="23"/>
  <c r="J46" i="23"/>
  <c r="J47" i="23"/>
  <c r="J48" i="23"/>
  <c r="J49" i="23"/>
  <c r="J50" i="23"/>
  <c r="J51" i="23"/>
  <c r="J52" i="23"/>
  <c r="J53" i="23"/>
  <c r="J54" i="23"/>
  <c r="J55" i="23"/>
  <c r="J56" i="23"/>
  <c r="J57" i="23"/>
  <c r="J58" i="23"/>
  <c r="J59" i="23"/>
  <c r="J60" i="23"/>
  <c r="J61" i="23"/>
  <c r="J62" i="23"/>
  <c r="J63" i="23"/>
  <c r="J64" i="23"/>
  <c r="J65" i="23"/>
  <c r="J66" i="23"/>
  <c r="J67" i="23"/>
  <c r="J68" i="23"/>
  <c r="J69" i="23"/>
  <c r="J70" i="23"/>
  <c r="J71" i="23"/>
  <c r="J72" i="23"/>
  <c r="J73" i="23"/>
  <c r="J74" i="23"/>
  <c r="J75" i="23"/>
  <c r="J76" i="23"/>
  <c r="J77" i="23"/>
  <c r="J78" i="23"/>
  <c r="J79" i="23"/>
  <c r="J80" i="23"/>
  <c r="J81" i="23"/>
  <c r="J82" i="23"/>
  <c r="J83" i="23"/>
  <c r="J84" i="23"/>
  <c r="J85" i="23"/>
  <c r="J86" i="23"/>
  <c r="J87" i="23"/>
  <c r="J88" i="23"/>
  <c r="J89" i="23"/>
  <c r="J90" i="23"/>
  <c r="J91" i="23"/>
  <c r="J92" i="23"/>
  <c r="J93" i="23"/>
  <c r="J94" i="23"/>
  <c r="J95" i="23"/>
  <c r="J96" i="23"/>
  <c r="J97" i="23"/>
  <c r="J98" i="23"/>
  <c r="J99" i="23"/>
  <c r="J100" i="23"/>
  <c r="J101" i="23"/>
  <c r="J102" i="23"/>
  <c r="J103" i="23"/>
  <c r="J104" i="23"/>
  <c r="J105" i="23"/>
  <c r="J106" i="23"/>
  <c r="J107" i="23"/>
  <c r="J108" i="23"/>
  <c r="J109" i="23"/>
  <c r="J110" i="23"/>
  <c r="J111" i="23"/>
  <c r="J112" i="23"/>
  <c r="J113" i="23"/>
  <c r="J114" i="23"/>
  <c r="J115" i="23"/>
  <c r="J116" i="23"/>
  <c r="J117" i="23"/>
  <c r="J118" i="23"/>
  <c r="J119" i="23"/>
  <c r="J120" i="23"/>
  <c r="J121" i="23"/>
  <c r="J122" i="23"/>
  <c r="J123" i="23"/>
  <c r="J124" i="23"/>
  <c r="J125" i="23"/>
  <c r="J126" i="23"/>
  <c r="J127" i="23"/>
  <c r="J128" i="23"/>
  <c r="J129" i="23"/>
  <c r="J130" i="23"/>
  <c r="J131" i="23"/>
  <c r="J132" i="23"/>
  <c r="J133" i="23"/>
  <c r="J134" i="23"/>
  <c r="J135" i="23"/>
  <c r="J136" i="23"/>
  <c r="J137" i="23"/>
  <c r="J138" i="23"/>
  <c r="J139" i="23"/>
  <c r="J140" i="23"/>
  <c r="J141" i="23"/>
  <c r="J142" i="23"/>
  <c r="J143" i="23"/>
  <c r="J144" i="23"/>
  <c r="J145" i="23"/>
  <c r="J146" i="23"/>
  <c r="J147" i="23"/>
  <c r="J148" i="23"/>
  <c r="J149" i="23"/>
  <c r="J150" i="23"/>
  <c r="J151" i="23"/>
  <c r="J152" i="23"/>
  <c r="J153" i="23"/>
  <c r="J154" i="23"/>
  <c r="J155" i="23"/>
  <c r="J156" i="23"/>
  <c r="J157" i="23"/>
  <c r="J158" i="23"/>
  <c r="J159" i="23"/>
  <c r="J160" i="23"/>
  <c r="J161" i="23"/>
  <c r="J162" i="23"/>
  <c r="J163" i="23"/>
  <c r="J164" i="23"/>
  <c r="J165" i="23"/>
  <c r="J166" i="23"/>
  <c r="J167" i="23"/>
  <c r="J168" i="23"/>
  <c r="J169" i="23"/>
  <c r="J170" i="23"/>
  <c r="J171" i="23"/>
  <c r="J172" i="23"/>
  <c r="J173" i="23"/>
  <c r="J174" i="23"/>
  <c r="J175" i="23"/>
  <c r="J176" i="23"/>
  <c r="J177" i="23"/>
  <c r="J178" i="23"/>
  <c r="J179" i="23"/>
  <c r="J180" i="23"/>
  <c r="J181" i="23"/>
  <c r="J182" i="23"/>
  <c r="J183" i="23"/>
  <c r="J184" i="23"/>
  <c r="J185" i="23"/>
  <c r="J186" i="23"/>
  <c r="J187" i="23"/>
  <c r="J188" i="23"/>
  <c r="J189" i="23"/>
  <c r="J190" i="23"/>
  <c r="J191" i="23"/>
  <c r="J192" i="23"/>
  <c r="J193" i="23"/>
  <c r="J194" i="23"/>
  <c r="J195" i="23"/>
  <c r="J196" i="23"/>
  <c r="J197" i="23"/>
  <c r="J198" i="23"/>
  <c r="J199" i="23"/>
  <c r="J200" i="23"/>
  <c r="J201" i="23"/>
  <c r="J202" i="23"/>
  <c r="J203" i="23"/>
  <c r="J204" i="23"/>
  <c r="J205" i="23"/>
  <c r="J206" i="23"/>
  <c r="J207" i="23"/>
  <c r="J208" i="23"/>
  <c r="J209" i="23"/>
  <c r="J210" i="23"/>
  <c r="J211" i="23"/>
  <c r="J212" i="23"/>
  <c r="J213" i="23"/>
  <c r="J214" i="23"/>
  <c r="J215" i="23"/>
  <c r="J216" i="23"/>
  <c r="J217" i="23"/>
  <c r="J218" i="23"/>
  <c r="J219" i="23"/>
  <c r="J220" i="23"/>
  <c r="J221" i="23"/>
  <c r="J222" i="23"/>
  <c r="J223" i="23"/>
  <c r="J224" i="23"/>
  <c r="J225" i="23"/>
  <c r="J226" i="23"/>
  <c r="J227" i="23"/>
  <c r="J228" i="23"/>
  <c r="J229" i="23"/>
  <c r="J230" i="23"/>
  <c r="J231" i="23"/>
  <c r="J232" i="23"/>
  <c r="J233" i="23"/>
  <c r="J234" i="23"/>
  <c r="J235" i="23"/>
  <c r="J236" i="23"/>
  <c r="J237" i="23"/>
  <c r="J238" i="23"/>
  <c r="J239" i="23"/>
  <c r="J240" i="23"/>
  <c r="J241" i="23"/>
  <c r="J242" i="23"/>
  <c r="J243" i="23"/>
  <c r="J244" i="23"/>
  <c r="J245" i="23"/>
  <c r="J246" i="23"/>
  <c r="J247" i="23"/>
  <c r="J248" i="23"/>
  <c r="J249" i="23"/>
  <c r="J250" i="23"/>
  <c r="J251" i="23"/>
  <c r="J252" i="23"/>
  <c r="J253" i="23"/>
  <c r="J254" i="23"/>
  <c r="J255" i="23"/>
  <c r="J256" i="23"/>
  <c r="J257" i="23"/>
  <c r="J258" i="23"/>
  <c r="J259" i="23"/>
  <c r="J260" i="23"/>
  <c r="J261" i="23"/>
  <c r="J262" i="23"/>
  <c r="J263" i="23"/>
  <c r="J264" i="23"/>
  <c r="J265" i="23"/>
  <c r="J266" i="23"/>
  <c r="J267" i="23"/>
  <c r="J268" i="23"/>
  <c r="J269" i="23"/>
  <c r="J270" i="23"/>
  <c r="J271" i="23"/>
  <c r="J272" i="23"/>
  <c r="J273" i="23"/>
  <c r="J274" i="23"/>
  <c r="J275" i="23"/>
  <c r="J276" i="23"/>
  <c r="J277" i="23"/>
  <c r="J278" i="23"/>
  <c r="J279" i="23"/>
  <c r="J280" i="23"/>
  <c r="J281" i="23"/>
  <c r="J282" i="23"/>
  <c r="J283" i="23"/>
  <c r="J284" i="23"/>
  <c r="J285" i="23"/>
  <c r="J286" i="23"/>
  <c r="J287" i="23"/>
  <c r="J288" i="23"/>
  <c r="J289" i="23"/>
  <c r="J290" i="23"/>
  <c r="J291" i="23"/>
  <c r="J292" i="23"/>
  <c r="J293" i="23"/>
  <c r="J294" i="23"/>
  <c r="J295" i="23"/>
  <c r="J296" i="23"/>
  <c r="J297" i="23"/>
  <c r="J298" i="23"/>
  <c r="J299" i="23"/>
  <c r="J300" i="23"/>
  <c r="J301" i="23"/>
  <c r="J302" i="23"/>
  <c r="J303" i="23"/>
  <c r="J304" i="23"/>
  <c r="J305" i="23"/>
  <c r="J306" i="23"/>
  <c r="J307" i="23"/>
  <c r="J308" i="23"/>
  <c r="J309" i="23"/>
  <c r="J310" i="23"/>
  <c r="J311" i="23"/>
  <c r="J312" i="23"/>
  <c r="J313" i="23"/>
  <c r="J314" i="23"/>
  <c r="J315" i="23"/>
  <c r="J316" i="23"/>
  <c r="J317" i="23"/>
  <c r="J318" i="23"/>
  <c r="J319" i="23"/>
  <c r="J320" i="23"/>
  <c r="J321" i="23"/>
  <c r="J322" i="23"/>
  <c r="J323" i="23"/>
  <c r="J324" i="23"/>
  <c r="J325" i="23"/>
  <c r="J326" i="23"/>
  <c r="J327" i="23"/>
  <c r="J328" i="23"/>
  <c r="J329" i="23"/>
  <c r="J330" i="23"/>
  <c r="J331" i="23"/>
  <c r="J332" i="23"/>
  <c r="J333" i="23"/>
  <c r="J334" i="23"/>
  <c r="J335" i="23"/>
  <c r="J336" i="23"/>
  <c r="J337" i="23"/>
  <c r="J338" i="23"/>
  <c r="J339" i="23"/>
  <c r="J340" i="23"/>
  <c r="J341" i="23"/>
  <c r="J342" i="23"/>
  <c r="J343" i="23"/>
  <c r="J344" i="23"/>
  <c r="J345" i="23"/>
  <c r="J346" i="23"/>
  <c r="J347" i="23"/>
  <c r="J348" i="23"/>
  <c r="J349" i="23"/>
  <c r="J350" i="23"/>
  <c r="J351" i="23"/>
  <c r="J352" i="23"/>
  <c r="J353" i="23"/>
  <c r="J354" i="23"/>
  <c r="J355" i="23"/>
  <c r="J356" i="23"/>
  <c r="J357" i="23"/>
  <c r="J358" i="23"/>
  <c r="J359" i="23"/>
  <c r="J360" i="23"/>
  <c r="J361" i="23"/>
  <c r="J362" i="23"/>
  <c r="J363" i="23"/>
  <c r="J364" i="23"/>
  <c r="J365" i="23"/>
  <c r="J366" i="23"/>
  <c r="J367" i="23"/>
  <c r="J368" i="23"/>
  <c r="J369" i="23"/>
  <c r="J370" i="23"/>
  <c r="J371" i="23"/>
  <c r="J372" i="23"/>
  <c r="J373" i="23"/>
  <c r="J374" i="23"/>
  <c r="J375" i="23"/>
  <c r="J376" i="23"/>
  <c r="J377" i="23"/>
  <c r="J378" i="23"/>
  <c r="J379" i="23"/>
  <c r="J380" i="23"/>
  <c r="J381" i="23"/>
  <c r="J382" i="23"/>
  <c r="J383" i="23"/>
  <c r="J384" i="23"/>
  <c r="J385" i="23"/>
  <c r="J386" i="23"/>
  <c r="J387" i="23"/>
  <c r="J388" i="23"/>
  <c r="J389" i="23"/>
  <c r="J390" i="23"/>
  <c r="J391" i="23"/>
  <c r="J392" i="23"/>
  <c r="J393" i="23"/>
  <c r="J394" i="23"/>
  <c r="J395" i="23"/>
  <c r="J396" i="23"/>
  <c r="J397" i="23"/>
  <c r="J398" i="23"/>
  <c r="J399" i="23"/>
  <c r="J400" i="23"/>
  <c r="J401" i="23"/>
  <c r="J402" i="23"/>
  <c r="J403" i="23"/>
  <c r="J404" i="23"/>
  <c r="J405" i="23"/>
  <c r="J406" i="23"/>
  <c r="J407" i="23"/>
  <c r="J408" i="23"/>
  <c r="J409" i="23"/>
  <c r="J410" i="23"/>
  <c r="J411" i="23"/>
  <c r="J412" i="23"/>
  <c r="J413" i="23"/>
  <c r="J414" i="23"/>
  <c r="J415" i="23"/>
  <c r="J416" i="23"/>
  <c r="J417" i="23"/>
  <c r="J418" i="23"/>
  <c r="J19" i="23"/>
  <c r="H20" i="23"/>
  <c r="H21" i="23"/>
  <c r="AM21" i="19" s="1"/>
  <c r="H22" i="23"/>
  <c r="AM22" i="19" s="1"/>
  <c r="H23" i="23"/>
  <c r="AM23" i="19" s="1"/>
  <c r="H24" i="23"/>
  <c r="AM24" i="19" s="1"/>
  <c r="H25" i="23"/>
  <c r="AM25" i="19" s="1"/>
  <c r="H26" i="23"/>
  <c r="AM26" i="19" s="1"/>
  <c r="H27" i="23"/>
  <c r="AM27" i="19" s="1"/>
  <c r="H28" i="23"/>
  <c r="AM28" i="19" s="1"/>
  <c r="H29" i="23"/>
  <c r="AM29" i="19" s="1"/>
  <c r="H30" i="23"/>
  <c r="AM30" i="19" s="1"/>
  <c r="H31" i="23"/>
  <c r="AM31" i="19" s="1"/>
  <c r="H32" i="23"/>
  <c r="AM32" i="19" s="1"/>
  <c r="H33" i="23"/>
  <c r="AM33" i="19" s="1"/>
  <c r="H34" i="23"/>
  <c r="AM34" i="19" s="1"/>
  <c r="H35" i="23"/>
  <c r="H36" i="23"/>
  <c r="H37" i="23"/>
  <c r="AM37" i="19" s="1"/>
  <c r="H38" i="23"/>
  <c r="AM38" i="19" s="1"/>
  <c r="H39" i="23"/>
  <c r="AM39" i="19" s="1"/>
  <c r="H40" i="23"/>
  <c r="H41" i="23"/>
  <c r="H42" i="23"/>
  <c r="H43" i="23"/>
  <c r="H44" i="23"/>
  <c r="H45" i="23"/>
  <c r="H46" i="23"/>
  <c r="H47" i="23"/>
  <c r="H48" i="23"/>
  <c r="H49" i="23"/>
  <c r="H50" i="23"/>
  <c r="H51" i="23"/>
  <c r="H52" i="23"/>
  <c r="H53" i="23"/>
  <c r="H54" i="23"/>
  <c r="H55" i="23"/>
  <c r="H56" i="23"/>
  <c r="H57" i="23"/>
  <c r="H58" i="23"/>
  <c r="H59" i="23"/>
  <c r="H60" i="23"/>
  <c r="H61" i="23"/>
  <c r="H62" i="23"/>
  <c r="H63" i="23"/>
  <c r="H64" i="23"/>
  <c r="H65" i="23"/>
  <c r="H66" i="23"/>
  <c r="H67" i="23"/>
  <c r="H68" i="23"/>
  <c r="H69" i="23"/>
  <c r="H70" i="23"/>
  <c r="H71" i="23"/>
  <c r="H72" i="23"/>
  <c r="H73" i="23"/>
  <c r="H74" i="23"/>
  <c r="H75" i="23"/>
  <c r="H76" i="23"/>
  <c r="H77" i="23"/>
  <c r="H78" i="23"/>
  <c r="H79" i="23"/>
  <c r="H80" i="23"/>
  <c r="H81" i="23"/>
  <c r="H82" i="23"/>
  <c r="H83" i="23"/>
  <c r="H84" i="23"/>
  <c r="H85" i="23"/>
  <c r="H86" i="23"/>
  <c r="H87" i="23"/>
  <c r="H88" i="23"/>
  <c r="H89" i="23"/>
  <c r="H90" i="23"/>
  <c r="H91" i="23"/>
  <c r="H92" i="23"/>
  <c r="H93" i="23"/>
  <c r="H94" i="23"/>
  <c r="H95" i="23"/>
  <c r="H96" i="23"/>
  <c r="H97" i="23"/>
  <c r="H98" i="23"/>
  <c r="H99" i="23"/>
  <c r="H100" i="23"/>
  <c r="H101" i="23"/>
  <c r="H102" i="23"/>
  <c r="H103" i="23"/>
  <c r="H104" i="23"/>
  <c r="H105" i="23"/>
  <c r="H106" i="23"/>
  <c r="H107" i="23"/>
  <c r="H108" i="23"/>
  <c r="H109" i="23"/>
  <c r="H110" i="23"/>
  <c r="H111" i="23"/>
  <c r="H112" i="23"/>
  <c r="H113" i="23"/>
  <c r="H114" i="23"/>
  <c r="H115" i="23"/>
  <c r="H116" i="23"/>
  <c r="H117" i="23"/>
  <c r="H118" i="23"/>
  <c r="H119" i="23"/>
  <c r="H120" i="23"/>
  <c r="H121" i="23"/>
  <c r="H122" i="23"/>
  <c r="H123" i="23"/>
  <c r="H124" i="23"/>
  <c r="H125" i="23"/>
  <c r="H126" i="23"/>
  <c r="H127" i="23"/>
  <c r="H128" i="23"/>
  <c r="H129" i="23"/>
  <c r="H130" i="23"/>
  <c r="H131" i="23"/>
  <c r="H132" i="23"/>
  <c r="H133" i="23"/>
  <c r="H134" i="23"/>
  <c r="H135" i="23"/>
  <c r="H136" i="23"/>
  <c r="H137" i="23"/>
  <c r="H138" i="23"/>
  <c r="H139" i="23"/>
  <c r="H140" i="23"/>
  <c r="H141" i="23"/>
  <c r="H142" i="23"/>
  <c r="H143" i="23"/>
  <c r="H144" i="23"/>
  <c r="H145" i="23"/>
  <c r="H146" i="23"/>
  <c r="H147" i="23"/>
  <c r="H148" i="23"/>
  <c r="H149" i="23"/>
  <c r="H150" i="23"/>
  <c r="H151" i="23"/>
  <c r="H152" i="23"/>
  <c r="H153" i="23"/>
  <c r="H154" i="23"/>
  <c r="H155" i="23"/>
  <c r="H156" i="23"/>
  <c r="H157" i="23"/>
  <c r="H158" i="23"/>
  <c r="H159" i="23"/>
  <c r="H160" i="23"/>
  <c r="H161" i="23"/>
  <c r="H162" i="23"/>
  <c r="H163" i="23"/>
  <c r="H164" i="23"/>
  <c r="H165" i="23"/>
  <c r="H166" i="23"/>
  <c r="H167" i="23"/>
  <c r="H168" i="23"/>
  <c r="H169" i="23"/>
  <c r="H170" i="23"/>
  <c r="H171" i="23"/>
  <c r="H172" i="23"/>
  <c r="H173" i="23"/>
  <c r="H174" i="23"/>
  <c r="H175" i="23"/>
  <c r="H176" i="23"/>
  <c r="H177" i="23"/>
  <c r="H178" i="23"/>
  <c r="H179" i="23"/>
  <c r="H180" i="23"/>
  <c r="H181" i="23"/>
  <c r="H182" i="23"/>
  <c r="H183" i="23"/>
  <c r="H184" i="23"/>
  <c r="H185" i="23"/>
  <c r="H186" i="23"/>
  <c r="H187" i="23"/>
  <c r="H188" i="23"/>
  <c r="H189" i="23"/>
  <c r="H190" i="23"/>
  <c r="H191" i="23"/>
  <c r="H192" i="23"/>
  <c r="H193" i="23"/>
  <c r="H194" i="23"/>
  <c r="H195" i="23"/>
  <c r="H196" i="23"/>
  <c r="H197" i="23"/>
  <c r="H198" i="23"/>
  <c r="H199" i="23"/>
  <c r="H200" i="23"/>
  <c r="H201" i="23"/>
  <c r="H202" i="23"/>
  <c r="H203" i="23"/>
  <c r="H204" i="23"/>
  <c r="H205" i="23"/>
  <c r="H206" i="23"/>
  <c r="H207" i="23"/>
  <c r="H208" i="23"/>
  <c r="H209" i="23"/>
  <c r="H210" i="23"/>
  <c r="H211" i="23"/>
  <c r="H212" i="23"/>
  <c r="H213" i="23"/>
  <c r="H214" i="23"/>
  <c r="H215" i="23"/>
  <c r="H216" i="23"/>
  <c r="H217" i="23"/>
  <c r="H218" i="23"/>
  <c r="H219" i="23"/>
  <c r="H220" i="23"/>
  <c r="H221" i="23"/>
  <c r="H222" i="23"/>
  <c r="H223" i="23"/>
  <c r="H224" i="23"/>
  <c r="H225" i="23"/>
  <c r="H226" i="23"/>
  <c r="H227" i="23"/>
  <c r="H228" i="23"/>
  <c r="H229" i="23"/>
  <c r="H230" i="23"/>
  <c r="H231" i="23"/>
  <c r="H232" i="23"/>
  <c r="H233" i="23"/>
  <c r="H234" i="23"/>
  <c r="H235" i="23"/>
  <c r="H236" i="23"/>
  <c r="H237" i="23"/>
  <c r="H238" i="23"/>
  <c r="H239" i="23"/>
  <c r="H240" i="23"/>
  <c r="H241" i="23"/>
  <c r="H242" i="23"/>
  <c r="H243" i="23"/>
  <c r="H244" i="23"/>
  <c r="H245" i="23"/>
  <c r="H246" i="23"/>
  <c r="H247" i="23"/>
  <c r="H248" i="23"/>
  <c r="H249" i="23"/>
  <c r="H250" i="23"/>
  <c r="H251" i="23"/>
  <c r="H252" i="23"/>
  <c r="H253" i="23"/>
  <c r="H254" i="23"/>
  <c r="H255" i="23"/>
  <c r="H256" i="23"/>
  <c r="H257" i="23"/>
  <c r="H258" i="23"/>
  <c r="H259" i="23"/>
  <c r="H260" i="23"/>
  <c r="H261" i="23"/>
  <c r="H262" i="23"/>
  <c r="H263" i="23"/>
  <c r="H264" i="23"/>
  <c r="H265" i="23"/>
  <c r="H266" i="23"/>
  <c r="H267" i="23"/>
  <c r="H268" i="23"/>
  <c r="H269" i="23"/>
  <c r="H270" i="23"/>
  <c r="H271" i="23"/>
  <c r="H272" i="23"/>
  <c r="H273" i="23"/>
  <c r="H274" i="23"/>
  <c r="H275" i="23"/>
  <c r="H276" i="23"/>
  <c r="H277" i="23"/>
  <c r="H278" i="23"/>
  <c r="H279" i="23"/>
  <c r="H280" i="23"/>
  <c r="H281" i="23"/>
  <c r="H282" i="23"/>
  <c r="H283" i="23"/>
  <c r="H284" i="23"/>
  <c r="H285" i="23"/>
  <c r="H286" i="23"/>
  <c r="H287" i="23"/>
  <c r="H288" i="23"/>
  <c r="H289" i="23"/>
  <c r="H290" i="23"/>
  <c r="H291" i="23"/>
  <c r="H292" i="23"/>
  <c r="H293" i="23"/>
  <c r="H294" i="23"/>
  <c r="H295" i="23"/>
  <c r="H296" i="23"/>
  <c r="H297" i="23"/>
  <c r="H298" i="23"/>
  <c r="H299" i="23"/>
  <c r="H300" i="23"/>
  <c r="H301" i="23"/>
  <c r="H302" i="23"/>
  <c r="H303" i="23"/>
  <c r="H304" i="23"/>
  <c r="H305" i="23"/>
  <c r="H306" i="23"/>
  <c r="H307" i="23"/>
  <c r="H308" i="23"/>
  <c r="H309" i="23"/>
  <c r="H310" i="23"/>
  <c r="H311" i="23"/>
  <c r="H312" i="23"/>
  <c r="H313" i="23"/>
  <c r="H314" i="23"/>
  <c r="H315" i="23"/>
  <c r="H316" i="23"/>
  <c r="H317" i="23"/>
  <c r="H318" i="23"/>
  <c r="H319" i="23"/>
  <c r="H320" i="23"/>
  <c r="H321" i="23"/>
  <c r="H322" i="23"/>
  <c r="H323" i="23"/>
  <c r="H324" i="23"/>
  <c r="H325" i="23"/>
  <c r="H326" i="23"/>
  <c r="H327" i="23"/>
  <c r="H328" i="23"/>
  <c r="H329" i="23"/>
  <c r="H330" i="23"/>
  <c r="H331" i="23"/>
  <c r="H332" i="23"/>
  <c r="H333" i="23"/>
  <c r="H334" i="23"/>
  <c r="H335" i="23"/>
  <c r="H336" i="23"/>
  <c r="H337" i="23"/>
  <c r="H338" i="23"/>
  <c r="H339" i="23"/>
  <c r="H340" i="23"/>
  <c r="H341" i="23"/>
  <c r="H342" i="23"/>
  <c r="H343" i="23"/>
  <c r="H344" i="23"/>
  <c r="H345" i="23"/>
  <c r="H346" i="23"/>
  <c r="H347" i="23"/>
  <c r="H348" i="23"/>
  <c r="H349" i="23"/>
  <c r="H350" i="23"/>
  <c r="H351" i="23"/>
  <c r="H352" i="23"/>
  <c r="H353" i="23"/>
  <c r="H354" i="23"/>
  <c r="H355" i="23"/>
  <c r="H356" i="23"/>
  <c r="H357" i="23"/>
  <c r="H358" i="23"/>
  <c r="H359" i="23"/>
  <c r="H360" i="23"/>
  <c r="H361" i="23"/>
  <c r="H362" i="23"/>
  <c r="H363" i="23"/>
  <c r="H364" i="23"/>
  <c r="H365" i="23"/>
  <c r="H366" i="23"/>
  <c r="H367" i="23"/>
  <c r="H368" i="23"/>
  <c r="H369" i="23"/>
  <c r="H370" i="23"/>
  <c r="H371" i="23"/>
  <c r="H372" i="23"/>
  <c r="H373" i="23"/>
  <c r="H374" i="23"/>
  <c r="H375" i="23"/>
  <c r="H376" i="23"/>
  <c r="H377" i="23"/>
  <c r="H378" i="23"/>
  <c r="H379" i="23"/>
  <c r="H380" i="23"/>
  <c r="H381" i="23"/>
  <c r="H382" i="23"/>
  <c r="H383" i="23"/>
  <c r="H384" i="23"/>
  <c r="H385" i="23"/>
  <c r="H386" i="23"/>
  <c r="H387" i="23"/>
  <c r="H388" i="23"/>
  <c r="H389" i="23"/>
  <c r="H390" i="23"/>
  <c r="H391" i="23"/>
  <c r="H392" i="23"/>
  <c r="H393" i="23"/>
  <c r="H394" i="23"/>
  <c r="H395" i="23"/>
  <c r="H396" i="23"/>
  <c r="H397" i="23"/>
  <c r="H398" i="23"/>
  <c r="H399" i="23"/>
  <c r="H400" i="23"/>
  <c r="H401" i="23"/>
  <c r="H402" i="23"/>
  <c r="H403" i="23"/>
  <c r="H404" i="23"/>
  <c r="H405" i="23"/>
  <c r="H406" i="23"/>
  <c r="H407" i="23"/>
  <c r="H408" i="23"/>
  <c r="H409" i="23"/>
  <c r="H410" i="23"/>
  <c r="H411" i="23"/>
  <c r="H412" i="23"/>
  <c r="H413" i="23"/>
  <c r="H414" i="23"/>
  <c r="H415" i="23"/>
  <c r="H416" i="23"/>
  <c r="H417" i="23"/>
  <c r="H418" i="23"/>
  <c r="AM19" i="19"/>
  <c r="BE19" i="19"/>
  <c r="BD19" i="19"/>
  <c r="AQ19" i="19"/>
  <c r="BC19" i="19"/>
  <c r="BA19" i="19"/>
  <c r="AY19" i="19"/>
  <c r="AW20" i="19"/>
  <c r="AW21" i="19"/>
  <c r="AW22" i="19"/>
  <c r="AW23" i="19"/>
  <c r="AW24" i="19"/>
  <c r="AW25" i="19"/>
  <c r="AW26" i="19"/>
  <c r="AW27" i="19"/>
  <c r="AW28" i="19"/>
  <c r="AW29" i="19"/>
  <c r="AW30" i="19"/>
  <c r="AW31" i="19"/>
  <c r="AW32" i="19"/>
  <c r="AW33" i="19"/>
  <c r="AW34" i="19"/>
  <c r="AW35" i="19"/>
  <c r="AW36" i="19"/>
  <c r="AW37" i="19"/>
  <c r="AW38" i="19"/>
  <c r="AW39" i="19"/>
  <c r="AW40" i="19"/>
  <c r="AW41" i="19"/>
  <c r="AW42" i="19"/>
  <c r="AW43" i="19"/>
  <c r="AW44" i="19"/>
  <c r="AW45" i="19"/>
  <c r="AW46" i="19"/>
  <c r="AW47" i="19"/>
  <c r="AW48" i="19"/>
  <c r="AW49" i="19"/>
  <c r="AW50" i="19"/>
  <c r="AW51" i="19"/>
  <c r="AW52" i="19"/>
  <c r="AW53" i="19"/>
  <c r="AW54" i="19"/>
  <c r="AW55" i="19"/>
  <c r="AW56" i="19"/>
  <c r="AW57" i="19"/>
  <c r="AW58" i="19"/>
  <c r="AW59" i="19"/>
  <c r="AW60" i="19"/>
  <c r="AW61" i="19"/>
  <c r="AW62" i="19"/>
  <c r="AW63" i="19"/>
  <c r="AW64" i="19"/>
  <c r="AW65" i="19"/>
  <c r="AW66" i="19"/>
  <c r="AW67" i="19"/>
  <c r="AW68" i="19"/>
  <c r="AW69" i="19"/>
  <c r="AW70" i="19"/>
  <c r="AW71" i="19"/>
  <c r="AW72" i="19"/>
  <c r="AW73" i="19"/>
  <c r="AW74" i="19"/>
  <c r="AW75" i="19"/>
  <c r="AW76" i="19"/>
  <c r="AW77" i="19"/>
  <c r="AW78" i="19"/>
  <c r="AW79" i="19"/>
  <c r="AW80" i="19"/>
  <c r="AW81" i="19"/>
  <c r="AW82" i="19"/>
  <c r="AW83" i="19"/>
  <c r="AW84" i="19"/>
  <c r="AW85" i="19"/>
  <c r="AW86" i="19"/>
  <c r="AW87" i="19"/>
  <c r="AW88" i="19"/>
  <c r="AW89" i="19"/>
  <c r="AW90" i="19"/>
  <c r="AW91" i="19"/>
  <c r="AW92" i="19"/>
  <c r="AW93" i="19"/>
  <c r="AW94" i="19"/>
  <c r="AW95" i="19"/>
  <c r="AW96" i="19"/>
  <c r="AW97" i="19"/>
  <c r="AW98" i="19"/>
  <c r="AW99" i="19"/>
  <c r="AW100" i="19"/>
  <c r="AW101" i="19"/>
  <c r="AW102" i="19"/>
  <c r="AW103" i="19"/>
  <c r="AW104" i="19"/>
  <c r="AW105" i="19"/>
  <c r="AW106" i="19"/>
  <c r="AW107" i="19"/>
  <c r="AW108" i="19"/>
  <c r="AW109" i="19"/>
  <c r="AW110" i="19"/>
  <c r="AW111" i="19"/>
  <c r="AW112" i="19"/>
  <c r="AW113" i="19"/>
  <c r="AW114" i="19"/>
  <c r="AW115" i="19"/>
  <c r="AW116" i="19"/>
  <c r="AW117" i="19"/>
  <c r="AW118" i="19"/>
  <c r="AW119" i="19"/>
  <c r="AW120" i="19"/>
  <c r="AW121" i="19"/>
  <c r="AW122" i="19"/>
  <c r="AW123" i="19"/>
  <c r="AW124" i="19"/>
  <c r="AW125" i="19"/>
  <c r="AW126" i="19"/>
  <c r="AW127" i="19"/>
  <c r="AW128" i="19"/>
  <c r="AW129" i="19"/>
  <c r="AW130" i="19"/>
  <c r="AW131" i="19"/>
  <c r="AW132" i="19"/>
  <c r="AW133" i="19"/>
  <c r="AW134" i="19"/>
  <c r="AW135" i="19"/>
  <c r="AW136" i="19"/>
  <c r="AW137" i="19"/>
  <c r="AW138" i="19"/>
  <c r="AW139" i="19"/>
  <c r="AW140" i="19"/>
  <c r="AW141" i="19"/>
  <c r="AW142" i="19"/>
  <c r="AW143" i="19"/>
  <c r="AW144" i="19"/>
  <c r="AW145" i="19"/>
  <c r="AW146" i="19"/>
  <c r="AW147" i="19"/>
  <c r="AW148" i="19"/>
  <c r="AW149" i="19"/>
  <c r="AW150" i="19"/>
  <c r="AW151" i="19"/>
  <c r="AW152" i="19"/>
  <c r="AW153" i="19"/>
  <c r="AW154" i="19"/>
  <c r="AW155" i="19"/>
  <c r="AW156" i="19"/>
  <c r="AW157" i="19"/>
  <c r="AW158" i="19"/>
  <c r="AW159" i="19"/>
  <c r="AW160" i="19"/>
  <c r="AW161" i="19"/>
  <c r="AW162" i="19"/>
  <c r="AW163" i="19"/>
  <c r="AW164" i="19"/>
  <c r="AW165" i="19"/>
  <c r="AW166" i="19"/>
  <c r="AW167" i="19"/>
  <c r="AW168" i="19"/>
  <c r="AW169" i="19"/>
  <c r="AW170" i="19"/>
  <c r="AW171" i="19"/>
  <c r="AW172" i="19"/>
  <c r="AW173" i="19"/>
  <c r="AW174" i="19"/>
  <c r="AW175" i="19"/>
  <c r="AW176" i="19"/>
  <c r="AW177" i="19"/>
  <c r="AW178" i="19"/>
  <c r="AW179" i="19"/>
  <c r="AW180" i="19"/>
  <c r="AW181" i="19"/>
  <c r="AW182" i="19"/>
  <c r="AW183" i="19"/>
  <c r="AW184" i="19"/>
  <c r="AW185" i="19"/>
  <c r="AW186" i="19"/>
  <c r="AW187" i="19"/>
  <c r="AW188" i="19"/>
  <c r="AW189" i="19"/>
  <c r="AW190" i="19"/>
  <c r="AW191" i="19"/>
  <c r="AW192" i="19"/>
  <c r="AW193" i="19"/>
  <c r="AW194" i="19"/>
  <c r="AW195" i="19"/>
  <c r="AW196" i="19"/>
  <c r="AW197" i="19"/>
  <c r="AW198" i="19"/>
  <c r="AW199" i="19"/>
  <c r="AW200" i="19"/>
  <c r="AW201" i="19"/>
  <c r="AW202" i="19"/>
  <c r="AW203" i="19"/>
  <c r="AW204" i="19"/>
  <c r="AW205" i="19"/>
  <c r="AW206" i="19"/>
  <c r="AW207" i="19"/>
  <c r="AW208" i="19"/>
  <c r="AW209" i="19"/>
  <c r="AW210" i="19"/>
  <c r="AW211" i="19"/>
  <c r="AW212" i="19"/>
  <c r="AW213" i="19"/>
  <c r="AW214" i="19"/>
  <c r="AW215" i="19"/>
  <c r="AW216" i="19"/>
  <c r="AW217" i="19"/>
  <c r="AW218" i="19"/>
  <c r="AW219" i="19"/>
  <c r="AW220" i="19"/>
  <c r="AW221" i="19"/>
  <c r="AW222" i="19"/>
  <c r="AW223" i="19"/>
  <c r="AW224" i="19"/>
  <c r="AW225" i="19"/>
  <c r="AW226" i="19"/>
  <c r="AW227" i="19"/>
  <c r="AW228" i="19"/>
  <c r="AW229" i="19"/>
  <c r="AW230" i="19"/>
  <c r="AW231" i="19"/>
  <c r="AW232" i="19"/>
  <c r="AW233" i="19"/>
  <c r="AW234" i="19"/>
  <c r="AW235" i="19"/>
  <c r="AW236" i="19"/>
  <c r="AW237" i="19"/>
  <c r="AW238" i="19"/>
  <c r="AW239" i="19"/>
  <c r="AW240" i="19"/>
  <c r="AW241" i="19"/>
  <c r="AW242" i="19"/>
  <c r="AW243" i="19"/>
  <c r="AW244" i="19"/>
  <c r="AW245" i="19"/>
  <c r="AW246" i="19"/>
  <c r="AW247" i="19"/>
  <c r="AW248" i="19"/>
  <c r="AW249" i="19"/>
  <c r="AW250" i="19"/>
  <c r="AW251" i="19"/>
  <c r="AW252" i="19"/>
  <c r="AW253" i="19"/>
  <c r="AW254" i="19"/>
  <c r="AW255" i="19"/>
  <c r="AW256" i="19"/>
  <c r="AW257" i="19"/>
  <c r="AW258" i="19"/>
  <c r="AW259" i="19"/>
  <c r="AW260" i="19"/>
  <c r="AW261" i="19"/>
  <c r="AW262" i="19"/>
  <c r="AW263" i="19"/>
  <c r="AW264" i="19"/>
  <c r="AW265" i="19"/>
  <c r="AW266" i="19"/>
  <c r="AW267" i="19"/>
  <c r="AW268" i="19"/>
  <c r="AW269" i="19"/>
  <c r="AW270" i="19"/>
  <c r="AW271" i="19"/>
  <c r="AW272" i="19"/>
  <c r="AW273" i="19"/>
  <c r="AW274" i="19"/>
  <c r="AW275" i="19"/>
  <c r="AW276" i="19"/>
  <c r="AW277" i="19"/>
  <c r="AW278" i="19"/>
  <c r="AW279" i="19"/>
  <c r="AW280" i="19"/>
  <c r="AW281" i="19"/>
  <c r="AW282" i="19"/>
  <c r="AW283" i="19"/>
  <c r="AW284" i="19"/>
  <c r="AW285" i="19"/>
  <c r="AW286" i="19"/>
  <c r="AW287" i="19"/>
  <c r="AW288" i="19"/>
  <c r="AW289" i="19"/>
  <c r="AW290" i="19"/>
  <c r="AW291" i="19"/>
  <c r="AW292" i="19"/>
  <c r="AW293" i="19"/>
  <c r="AW294" i="19"/>
  <c r="AW295" i="19"/>
  <c r="AW296" i="19"/>
  <c r="AW297" i="19"/>
  <c r="AW298" i="19"/>
  <c r="AW299" i="19"/>
  <c r="AW300" i="19"/>
  <c r="AW301" i="19"/>
  <c r="AW302" i="19"/>
  <c r="AW303" i="19"/>
  <c r="AW304" i="19"/>
  <c r="AW305" i="19"/>
  <c r="AW306" i="19"/>
  <c r="AW307" i="19"/>
  <c r="AW308" i="19"/>
  <c r="AW309" i="19"/>
  <c r="AW310" i="19"/>
  <c r="AW311" i="19"/>
  <c r="AW312" i="19"/>
  <c r="AW313" i="19"/>
  <c r="AW314" i="19"/>
  <c r="AW315" i="19"/>
  <c r="AW316" i="19"/>
  <c r="AW317" i="19"/>
  <c r="AW318" i="19"/>
  <c r="AW319" i="19"/>
  <c r="AW320" i="19"/>
  <c r="AW321" i="19"/>
  <c r="AW322" i="19"/>
  <c r="AW323" i="19"/>
  <c r="AW324" i="19"/>
  <c r="AW325" i="19"/>
  <c r="AW326" i="19"/>
  <c r="AW327" i="19"/>
  <c r="AW328" i="19"/>
  <c r="AW329" i="19"/>
  <c r="AW330" i="19"/>
  <c r="AW331" i="19"/>
  <c r="AW332" i="19"/>
  <c r="AW333" i="19"/>
  <c r="AW334" i="19"/>
  <c r="AW335" i="19"/>
  <c r="AW336" i="19"/>
  <c r="AW337" i="19"/>
  <c r="AW338" i="19"/>
  <c r="AW339" i="19"/>
  <c r="AW340" i="19"/>
  <c r="AW341" i="19"/>
  <c r="AW342" i="19"/>
  <c r="AW343" i="19"/>
  <c r="AW344" i="19"/>
  <c r="AW345" i="19"/>
  <c r="AW346" i="19"/>
  <c r="AW347" i="19"/>
  <c r="AW348" i="19"/>
  <c r="AW349" i="19"/>
  <c r="AW350" i="19"/>
  <c r="AW351" i="19"/>
  <c r="AW352" i="19"/>
  <c r="AW353" i="19"/>
  <c r="AW354" i="19"/>
  <c r="AW355" i="19"/>
  <c r="AW356" i="19"/>
  <c r="AW357" i="19"/>
  <c r="AW358" i="19"/>
  <c r="AW359" i="19"/>
  <c r="AW360" i="19"/>
  <c r="AW361" i="19"/>
  <c r="AW362" i="19"/>
  <c r="AW363" i="19"/>
  <c r="AW364" i="19"/>
  <c r="AW365" i="19"/>
  <c r="AW366" i="19"/>
  <c r="AW367" i="19"/>
  <c r="AW368" i="19"/>
  <c r="AW369" i="19"/>
  <c r="AW370" i="19"/>
  <c r="AW371" i="19"/>
  <c r="AW372" i="19"/>
  <c r="AW373" i="19"/>
  <c r="AW374" i="19"/>
  <c r="AW375" i="19"/>
  <c r="AW376" i="19"/>
  <c r="AW377" i="19"/>
  <c r="AW378" i="19"/>
  <c r="AW379" i="19"/>
  <c r="AW380" i="19"/>
  <c r="AW381" i="19"/>
  <c r="AW382" i="19"/>
  <c r="AW383" i="19"/>
  <c r="AW384" i="19"/>
  <c r="AW385" i="19"/>
  <c r="AW386" i="19"/>
  <c r="AW387" i="19"/>
  <c r="AW388" i="19"/>
  <c r="AW389" i="19"/>
  <c r="AW390" i="19"/>
  <c r="AW391" i="19"/>
  <c r="AW392" i="19"/>
  <c r="AW393" i="19"/>
  <c r="AW394" i="19"/>
  <c r="AW395" i="19"/>
  <c r="AW396" i="19"/>
  <c r="AW397" i="19"/>
  <c r="AW398" i="19"/>
  <c r="AW399" i="19"/>
  <c r="AW400" i="19"/>
  <c r="AW401" i="19"/>
  <c r="AW402" i="19"/>
  <c r="AW403" i="19"/>
  <c r="AW404" i="19"/>
  <c r="AW405" i="19"/>
  <c r="AW406" i="19"/>
  <c r="AW407" i="19"/>
  <c r="AW408" i="19"/>
  <c r="AW409" i="19"/>
  <c r="AW410" i="19"/>
  <c r="AW411" i="19"/>
  <c r="AW412" i="19"/>
  <c r="AW413" i="19"/>
  <c r="AW414" i="19"/>
  <c r="AW415" i="19"/>
  <c r="AW416" i="19"/>
  <c r="AW417" i="19"/>
  <c r="AW418" i="19"/>
  <c r="AW19" i="19"/>
  <c r="Z19" i="23"/>
  <c r="S18" i="19"/>
  <c r="R18" i="19"/>
  <c r="N18" i="19"/>
  <c r="V19" i="23"/>
  <c r="U19" i="23"/>
  <c r="U20" i="23"/>
  <c r="U21" i="23"/>
  <c r="U22" i="23"/>
  <c r="U23" i="23"/>
  <c r="U24" i="23"/>
  <c r="U25" i="23"/>
  <c r="U26" i="23"/>
  <c r="U27" i="23"/>
  <c r="U28" i="23"/>
  <c r="U29" i="23"/>
  <c r="U30" i="23"/>
  <c r="U31" i="23"/>
  <c r="U32" i="23"/>
  <c r="U33" i="23"/>
  <c r="U34" i="23"/>
  <c r="U35" i="23"/>
  <c r="U36" i="23"/>
  <c r="U37" i="23"/>
  <c r="U38" i="23"/>
  <c r="U39" i="23"/>
  <c r="U40" i="23"/>
  <c r="U41" i="23"/>
  <c r="U42" i="23"/>
  <c r="U43" i="23"/>
  <c r="U44" i="23"/>
  <c r="U45" i="23"/>
  <c r="U46" i="23"/>
  <c r="U47" i="23"/>
  <c r="U48" i="23"/>
  <c r="U49" i="23"/>
  <c r="U50" i="23"/>
  <c r="U51" i="23"/>
  <c r="U52" i="23"/>
  <c r="U53" i="23"/>
  <c r="U54" i="23"/>
  <c r="U55" i="23"/>
  <c r="U56" i="23"/>
  <c r="U57" i="23"/>
  <c r="U58" i="23"/>
  <c r="U59" i="23"/>
  <c r="U60" i="23"/>
  <c r="U61" i="23"/>
  <c r="U62" i="23"/>
  <c r="U63" i="23"/>
  <c r="U64" i="23"/>
  <c r="U65" i="23"/>
  <c r="U66" i="23"/>
  <c r="U67" i="23"/>
  <c r="U68" i="23"/>
  <c r="U69" i="23"/>
  <c r="U70" i="23"/>
  <c r="U71" i="23"/>
  <c r="U72" i="23"/>
  <c r="U73" i="23"/>
  <c r="U74" i="23"/>
  <c r="U75" i="23"/>
  <c r="U76" i="23"/>
  <c r="U77" i="23"/>
  <c r="U78" i="23"/>
  <c r="U79" i="23"/>
  <c r="U80" i="23"/>
  <c r="U81" i="23"/>
  <c r="U82" i="23"/>
  <c r="U83" i="23"/>
  <c r="U84" i="23"/>
  <c r="U85" i="23"/>
  <c r="U86" i="23"/>
  <c r="U87" i="23"/>
  <c r="U88" i="23"/>
  <c r="U89" i="23"/>
  <c r="U90" i="23"/>
  <c r="U91" i="23"/>
  <c r="U92" i="23"/>
  <c r="U93" i="23"/>
  <c r="U94" i="23"/>
  <c r="U95" i="23"/>
  <c r="U96" i="23"/>
  <c r="U97" i="23"/>
  <c r="U98" i="23"/>
  <c r="U99" i="23"/>
  <c r="U100" i="23"/>
  <c r="U101" i="23"/>
  <c r="U102" i="23"/>
  <c r="U103" i="23"/>
  <c r="U104" i="23"/>
  <c r="U105" i="23"/>
  <c r="U106" i="23"/>
  <c r="U107" i="23"/>
  <c r="U108" i="23"/>
  <c r="U109" i="23"/>
  <c r="U110" i="23"/>
  <c r="U111" i="23"/>
  <c r="U112" i="23"/>
  <c r="U113" i="23"/>
  <c r="U114" i="23"/>
  <c r="U115" i="23"/>
  <c r="U116" i="23"/>
  <c r="U117" i="23"/>
  <c r="U118" i="23"/>
  <c r="U119" i="23"/>
  <c r="U120" i="23"/>
  <c r="U121" i="23"/>
  <c r="U122" i="23"/>
  <c r="U123" i="23"/>
  <c r="U124" i="23"/>
  <c r="U125" i="23"/>
  <c r="U126" i="23"/>
  <c r="U127" i="23"/>
  <c r="U128" i="23"/>
  <c r="U129" i="23"/>
  <c r="U130" i="23"/>
  <c r="U131" i="23"/>
  <c r="U132" i="23"/>
  <c r="U133" i="23"/>
  <c r="U134" i="23"/>
  <c r="U135" i="23"/>
  <c r="U136" i="23"/>
  <c r="U137" i="23"/>
  <c r="U138" i="23"/>
  <c r="U139" i="23"/>
  <c r="U140" i="23"/>
  <c r="U141" i="23"/>
  <c r="U142" i="23"/>
  <c r="U143" i="23"/>
  <c r="U144" i="23"/>
  <c r="U145" i="23"/>
  <c r="U146" i="23"/>
  <c r="U147" i="23"/>
  <c r="U148" i="23"/>
  <c r="U149" i="23"/>
  <c r="U150" i="23"/>
  <c r="U151" i="23"/>
  <c r="U152" i="23"/>
  <c r="U153" i="23"/>
  <c r="U154" i="23"/>
  <c r="U155" i="23"/>
  <c r="U156" i="23"/>
  <c r="U157" i="23"/>
  <c r="U158" i="23"/>
  <c r="U159" i="23"/>
  <c r="U160" i="23"/>
  <c r="U161" i="23"/>
  <c r="U162" i="23"/>
  <c r="U163" i="23"/>
  <c r="U164" i="23"/>
  <c r="U165" i="23"/>
  <c r="U166" i="23"/>
  <c r="U167" i="23"/>
  <c r="U168" i="23"/>
  <c r="U169" i="23"/>
  <c r="U170" i="23"/>
  <c r="U171" i="23"/>
  <c r="U172" i="23"/>
  <c r="U173" i="23"/>
  <c r="U174" i="23"/>
  <c r="U175" i="23"/>
  <c r="U176" i="23"/>
  <c r="U177" i="23"/>
  <c r="U178" i="23"/>
  <c r="U179" i="23"/>
  <c r="U180" i="23"/>
  <c r="U181" i="23"/>
  <c r="U182" i="23"/>
  <c r="U183" i="23"/>
  <c r="U184" i="23"/>
  <c r="U185" i="23"/>
  <c r="U186" i="23"/>
  <c r="U187" i="23"/>
  <c r="U188" i="23"/>
  <c r="U189" i="23"/>
  <c r="U190" i="23"/>
  <c r="U191" i="23"/>
  <c r="U192" i="23"/>
  <c r="U193" i="23"/>
  <c r="U194" i="23"/>
  <c r="U195" i="23"/>
  <c r="U196" i="23"/>
  <c r="U197" i="23"/>
  <c r="U198" i="23"/>
  <c r="U199" i="23"/>
  <c r="U200" i="23"/>
  <c r="U201" i="23"/>
  <c r="U202" i="23"/>
  <c r="U203" i="23"/>
  <c r="U204" i="23"/>
  <c r="U205" i="23"/>
  <c r="U206" i="23"/>
  <c r="U207" i="23"/>
  <c r="U208" i="23"/>
  <c r="U209" i="23"/>
  <c r="U210" i="23"/>
  <c r="U211" i="23"/>
  <c r="U212" i="23"/>
  <c r="U213" i="23"/>
  <c r="U214" i="23"/>
  <c r="U215" i="23"/>
  <c r="U216" i="23"/>
  <c r="U217" i="23"/>
  <c r="U218" i="23"/>
  <c r="U219" i="23"/>
  <c r="U220" i="23"/>
  <c r="U221" i="23"/>
  <c r="U222" i="23"/>
  <c r="U223" i="23"/>
  <c r="U224" i="23"/>
  <c r="U225" i="23"/>
  <c r="U226" i="23"/>
  <c r="U227" i="23"/>
  <c r="U228" i="23"/>
  <c r="U229" i="23"/>
  <c r="U230" i="23"/>
  <c r="U231" i="23"/>
  <c r="U232" i="23"/>
  <c r="U233" i="23"/>
  <c r="U234" i="23"/>
  <c r="U235" i="23"/>
  <c r="U236" i="23"/>
  <c r="U237" i="23"/>
  <c r="U238" i="23"/>
  <c r="U239" i="23"/>
  <c r="U240" i="23"/>
  <c r="U241" i="23"/>
  <c r="U242" i="23"/>
  <c r="U243" i="23"/>
  <c r="U244" i="23"/>
  <c r="U245" i="23"/>
  <c r="U246" i="23"/>
  <c r="U247" i="23"/>
  <c r="U248" i="23"/>
  <c r="U249" i="23"/>
  <c r="U250" i="23"/>
  <c r="U251" i="23"/>
  <c r="U252" i="23"/>
  <c r="U253" i="23"/>
  <c r="U254" i="23"/>
  <c r="U255" i="23"/>
  <c r="U256" i="23"/>
  <c r="U257" i="23"/>
  <c r="U258" i="23"/>
  <c r="U259" i="23"/>
  <c r="U260" i="23"/>
  <c r="U261" i="23"/>
  <c r="U262" i="23"/>
  <c r="U263" i="23"/>
  <c r="U264" i="23"/>
  <c r="U265" i="23"/>
  <c r="U266" i="23"/>
  <c r="U267" i="23"/>
  <c r="U268" i="23"/>
  <c r="U269" i="23"/>
  <c r="U270" i="23"/>
  <c r="U271" i="23"/>
  <c r="U272" i="23"/>
  <c r="U273" i="23"/>
  <c r="U274" i="23"/>
  <c r="U275" i="23"/>
  <c r="U276" i="23"/>
  <c r="U277" i="23"/>
  <c r="U278" i="23"/>
  <c r="U279" i="23"/>
  <c r="U280" i="23"/>
  <c r="U281" i="23"/>
  <c r="U282" i="23"/>
  <c r="U283" i="23"/>
  <c r="U284" i="23"/>
  <c r="U285" i="23"/>
  <c r="U286" i="23"/>
  <c r="U287" i="23"/>
  <c r="U288" i="23"/>
  <c r="U289" i="23"/>
  <c r="U290" i="23"/>
  <c r="U291" i="23"/>
  <c r="U292" i="23"/>
  <c r="U293" i="23"/>
  <c r="U294" i="23"/>
  <c r="U295" i="23"/>
  <c r="U296" i="23"/>
  <c r="U297" i="23"/>
  <c r="U298" i="23"/>
  <c r="U299" i="23"/>
  <c r="U300" i="23"/>
  <c r="U301" i="23"/>
  <c r="U302" i="23"/>
  <c r="U303" i="23"/>
  <c r="U304" i="23"/>
  <c r="U305" i="23"/>
  <c r="U306" i="23"/>
  <c r="U307" i="23"/>
  <c r="U308" i="23"/>
  <c r="U309" i="23"/>
  <c r="U310" i="23"/>
  <c r="U311" i="23"/>
  <c r="U312" i="23"/>
  <c r="U313" i="23"/>
  <c r="U314" i="23"/>
  <c r="U315" i="23"/>
  <c r="U316" i="23"/>
  <c r="U317" i="23"/>
  <c r="U318" i="23"/>
  <c r="U319" i="23"/>
  <c r="U320" i="23"/>
  <c r="U321" i="23"/>
  <c r="U322" i="23"/>
  <c r="U323" i="23"/>
  <c r="U324" i="23"/>
  <c r="U325" i="23"/>
  <c r="U326" i="23"/>
  <c r="U327" i="23"/>
  <c r="U328" i="23"/>
  <c r="U329" i="23"/>
  <c r="U330" i="23"/>
  <c r="U331" i="23"/>
  <c r="U332" i="23"/>
  <c r="U333" i="23"/>
  <c r="U334" i="23"/>
  <c r="U335" i="23"/>
  <c r="U336" i="23"/>
  <c r="U337" i="23"/>
  <c r="U338" i="23"/>
  <c r="U339" i="23"/>
  <c r="U340" i="23"/>
  <c r="U341" i="23"/>
  <c r="U342" i="23"/>
  <c r="U343" i="23"/>
  <c r="U344" i="23"/>
  <c r="U345" i="23"/>
  <c r="U346" i="23"/>
  <c r="U347" i="23"/>
  <c r="U348" i="23"/>
  <c r="U349" i="23"/>
  <c r="U350" i="23"/>
  <c r="U351" i="23"/>
  <c r="U352" i="23"/>
  <c r="U353" i="23"/>
  <c r="U354" i="23"/>
  <c r="U355" i="23"/>
  <c r="U356" i="23"/>
  <c r="U357" i="23"/>
  <c r="U358" i="23"/>
  <c r="U359" i="23"/>
  <c r="U360" i="23"/>
  <c r="U361" i="23"/>
  <c r="U362" i="23"/>
  <c r="U363" i="23"/>
  <c r="U364" i="23"/>
  <c r="U365" i="23"/>
  <c r="U366" i="23"/>
  <c r="U367" i="23"/>
  <c r="U368" i="23"/>
  <c r="U369" i="23"/>
  <c r="U370" i="23"/>
  <c r="U371" i="23"/>
  <c r="U372" i="23"/>
  <c r="U373" i="23"/>
  <c r="U374" i="23"/>
  <c r="U375" i="23"/>
  <c r="U376" i="23"/>
  <c r="U377" i="23"/>
  <c r="U378" i="23"/>
  <c r="U379" i="23"/>
  <c r="U380" i="23"/>
  <c r="U381" i="23"/>
  <c r="U382" i="23"/>
  <c r="U383" i="23"/>
  <c r="U384" i="23"/>
  <c r="U385" i="23"/>
  <c r="U386" i="23"/>
  <c r="U387" i="23"/>
  <c r="U388" i="23"/>
  <c r="U389" i="23"/>
  <c r="U390" i="23"/>
  <c r="U391" i="23"/>
  <c r="U392" i="23"/>
  <c r="U393" i="23"/>
  <c r="U394" i="23"/>
  <c r="U395" i="23"/>
  <c r="U396" i="23"/>
  <c r="U397" i="23"/>
  <c r="U398" i="23"/>
  <c r="U399" i="23"/>
  <c r="U400" i="23"/>
  <c r="U401" i="23"/>
  <c r="U402" i="23"/>
  <c r="U403" i="23"/>
  <c r="U404" i="23"/>
  <c r="U405" i="23"/>
  <c r="U406" i="23"/>
  <c r="U407" i="23"/>
  <c r="U408" i="23"/>
  <c r="U409" i="23"/>
  <c r="U410" i="23"/>
  <c r="U411" i="23"/>
  <c r="U412" i="23"/>
  <c r="U413" i="23"/>
  <c r="U414" i="23"/>
  <c r="U415" i="23"/>
  <c r="U416" i="23"/>
  <c r="U417" i="23"/>
  <c r="U418" i="23"/>
  <c r="G19" i="19"/>
  <c r="AK19" i="19" s="1"/>
  <c r="AM36" i="19" l="1"/>
  <c r="AM35" i="19"/>
  <c r="AZ49" i="19"/>
  <c r="AZ51" i="19"/>
  <c r="AZ52" i="19"/>
  <c r="AZ53" i="19"/>
  <c r="AZ54" i="19"/>
  <c r="AZ55" i="19"/>
  <c r="AZ56" i="19"/>
  <c r="AZ57" i="19"/>
  <c r="AZ58" i="19"/>
  <c r="AZ59" i="19"/>
  <c r="AZ60" i="19"/>
  <c r="AZ61" i="19"/>
  <c r="AZ62" i="19"/>
  <c r="AZ63" i="19"/>
  <c r="AZ64" i="19"/>
  <c r="AZ65" i="19"/>
  <c r="AZ66" i="19"/>
  <c r="AZ67" i="19"/>
  <c r="AZ68" i="19"/>
  <c r="AZ69" i="19"/>
  <c r="AZ70" i="19"/>
  <c r="AZ71" i="19"/>
  <c r="AZ72" i="19"/>
  <c r="AZ73" i="19"/>
  <c r="AZ74" i="19"/>
  <c r="AZ75" i="19"/>
  <c r="AZ76" i="19"/>
  <c r="AZ77" i="19"/>
  <c r="AZ78" i="19"/>
  <c r="AZ79" i="19"/>
  <c r="AZ80" i="19"/>
  <c r="AZ81" i="19"/>
  <c r="AZ82" i="19"/>
  <c r="AZ83" i="19"/>
  <c r="AZ84" i="19"/>
  <c r="AZ85" i="19"/>
  <c r="AZ86" i="19"/>
  <c r="AZ87" i="19"/>
  <c r="AZ88" i="19"/>
  <c r="AZ89" i="19"/>
  <c r="AZ90" i="19"/>
  <c r="AZ91" i="19"/>
  <c r="AZ92" i="19"/>
  <c r="AZ93" i="19"/>
  <c r="AZ94" i="19"/>
  <c r="AZ95" i="19"/>
  <c r="AZ96" i="19"/>
  <c r="AZ97" i="19"/>
  <c r="AZ98" i="19"/>
  <c r="AZ99" i="19"/>
  <c r="AZ100" i="19"/>
  <c r="AZ101" i="19"/>
  <c r="AZ102" i="19"/>
  <c r="AZ103" i="19"/>
  <c r="AZ104" i="19"/>
  <c r="AZ105" i="19"/>
  <c r="AZ106" i="19"/>
  <c r="AZ107" i="19"/>
  <c r="AZ108" i="19"/>
  <c r="AZ109" i="19"/>
  <c r="AZ110" i="19"/>
  <c r="AZ111" i="19"/>
  <c r="AZ112" i="19"/>
  <c r="AZ113" i="19"/>
  <c r="AZ114" i="19"/>
  <c r="AZ115" i="19"/>
  <c r="AZ116" i="19"/>
  <c r="AZ117" i="19"/>
  <c r="AZ118" i="19"/>
  <c r="AZ119" i="19"/>
  <c r="AZ120" i="19"/>
  <c r="AZ121" i="19"/>
  <c r="AZ122" i="19"/>
  <c r="AZ123" i="19"/>
  <c r="AZ124" i="19"/>
  <c r="AZ125" i="19"/>
  <c r="AZ126" i="19"/>
  <c r="AZ127" i="19"/>
  <c r="AZ128" i="19"/>
  <c r="AZ129" i="19"/>
  <c r="AZ130" i="19"/>
  <c r="AZ131" i="19"/>
  <c r="AZ132" i="19"/>
  <c r="AZ133" i="19"/>
  <c r="AZ134" i="19"/>
  <c r="AZ135" i="19"/>
  <c r="AZ136" i="19"/>
  <c r="AZ137" i="19"/>
  <c r="AZ138" i="19"/>
  <c r="AZ139" i="19"/>
  <c r="AZ140" i="19"/>
  <c r="AZ141" i="19"/>
  <c r="AZ142" i="19"/>
  <c r="AZ143" i="19"/>
  <c r="AZ144" i="19"/>
  <c r="AZ145" i="19"/>
  <c r="AZ146" i="19"/>
  <c r="AZ147" i="19"/>
  <c r="AZ148" i="19"/>
  <c r="AZ149" i="19"/>
  <c r="AZ150" i="19"/>
  <c r="AZ151" i="19"/>
  <c r="AZ152" i="19"/>
  <c r="AZ153" i="19"/>
  <c r="AZ154" i="19"/>
  <c r="AZ155" i="19"/>
  <c r="AZ156" i="19"/>
  <c r="AZ157" i="19"/>
  <c r="AZ158" i="19"/>
  <c r="AZ159" i="19"/>
  <c r="AZ160" i="19"/>
  <c r="AZ161" i="19"/>
  <c r="AZ162" i="19"/>
  <c r="AZ163" i="19"/>
  <c r="AZ164" i="19"/>
  <c r="AZ165" i="19"/>
  <c r="AZ166" i="19"/>
  <c r="AZ167" i="19"/>
  <c r="AZ168" i="19"/>
  <c r="AZ169" i="19"/>
  <c r="AZ170" i="19"/>
  <c r="AZ171" i="19"/>
  <c r="AZ172" i="19"/>
  <c r="AZ173" i="19"/>
  <c r="AZ174" i="19"/>
  <c r="AZ175" i="19"/>
  <c r="AZ176" i="19"/>
  <c r="AZ177" i="19"/>
  <c r="AZ178" i="19"/>
  <c r="AZ179" i="19"/>
  <c r="AZ180" i="19"/>
  <c r="AZ181" i="19"/>
  <c r="AZ182" i="19"/>
  <c r="AZ183" i="19"/>
  <c r="AZ184" i="19"/>
  <c r="AZ185" i="19"/>
  <c r="AZ186" i="19"/>
  <c r="AZ187" i="19"/>
  <c r="AZ188" i="19"/>
  <c r="AZ189" i="19"/>
  <c r="AZ190" i="19"/>
  <c r="AZ191" i="19"/>
  <c r="AZ192" i="19"/>
  <c r="AZ193" i="19"/>
  <c r="AZ194" i="19"/>
  <c r="AZ195" i="19"/>
  <c r="AZ196" i="19"/>
  <c r="AZ197" i="19"/>
  <c r="AZ198" i="19"/>
  <c r="AZ199" i="19"/>
  <c r="AZ200" i="19"/>
  <c r="AZ201" i="19"/>
  <c r="AZ202" i="19"/>
  <c r="AZ203" i="19"/>
  <c r="AZ204" i="19"/>
  <c r="AZ205" i="19"/>
  <c r="AZ206" i="19"/>
  <c r="AZ207" i="19"/>
  <c r="AZ208" i="19"/>
  <c r="AZ209" i="19"/>
  <c r="AZ210" i="19"/>
  <c r="AZ211" i="19"/>
  <c r="AZ212" i="19"/>
  <c r="AZ213" i="19"/>
  <c r="AZ214" i="19"/>
  <c r="AZ215" i="19"/>
  <c r="AZ216" i="19"/>
  <c r="AZ217" i="19"/>
  <c r="AZ218" i="19"/>
  <c r="AZ219" i="19"/>
  <c r="AZ220" i="19"/>
  <c r="AZ221" i="19"/>
  <c r="AZ222" i="19"/>
  <c r="AZ223" i="19"/>
  <c r="AZ224" i="19"/>
  <c r="AZ225" i="19"/>
  <c r="AZ226" i="19"/>
  <c r="AZ227" i="19"/>
  <c r="AZ228" i="19"/>
  <c r="AZ229" i="19"/>
  <c r="AZ230" i="19"/>
  <c r="AZ231" i="19"/>
  <c r="AZ232" i="19"/>
  <c r="AZ233" i="19"/>
  <c r="AZ234" i="19"/>
  <c r="AZ235" i="19"/>
  <c r="AZ236" i="19"/>
  <c r="AZ237" i="19"/>
  <c r="AZ238" i="19"/>
  <c r="AZ239" i="19"/>
  <c r="AZ240" i="19"/>
  <c r="AZ241" i="19"/>
  <c r="AZ242" i="19"/>
  <c r="AZ243" i="19"/>
  <c r="AZ244" i="19"/>
  <c r="AZ245" i="19"/>
  <c r="AZ246" i="19"/>
  <c r="AZ247" i="19"/>
  <c r="AZ248" i="19"/>
  <c r="AZ249" i="19"/>
  <c r="AZ250" i="19"/>
  <c r="AZ251" i="19"/>
  <c r="AZ252" i="19"/>
  <c r="AZ253" i="19"/>
  <c r="AZ254" i="19"/>
  <c r="AZ255" i="19"/>
  <c r="AZ256" i="19"/>
  <c r="AZ257" i="19"/>
  <c r="AZ258" i="19"/>
  <c r="AZ259" i="19"/>
  <c r="AZ260" i="19"/>
  <c r="AZ261" i="19"/>
  <c r="AZ262" i="19"/>
  <c r="AZ263" i="19"/>
  <c r="AZ264" i="19"/>
  <c r="AZ265" i="19"/>
  <c r="AZ266" i="19"/>
  <c r="AZ267" i="19"/>
  <c r="AZ268" i="19"/>
  <c r="AZ269" i="19"/>
  <c r="AZ270" i="19"/>
  <c r="AZ271" i="19"/>
  <c r="AZ272" i="19"/>
  <c r="AZ273" i="19"/>
  <c r="AZ274" i="19"/>
  <c r="AZ275" i="19"/>
  <c r="AZ276" i="19"/>
  <c r="AZ277" i="19"/>
  <c r="AZ278" i="19"/>
  <c r="AZ279" i="19"/>
  <c r="AZ280" i="19"/>
  <c r="AZ281" i="19"/>
  <c r="AZ282" i="19"/>
  <c r="AZ283" i="19"/>
  <c r="AZ284" i="19"/>
  <c r="AZ285" i="19"/>
  <c r="AZ286" i="19"/>
  <c r="AZ287" i="19"/>
  <c r="AZ288" i="19"/>
  <c r="AZ289" i="19"/>
  <c r="AZ290" i="19"/>
  <c r="AZ291" i="19"/>
  <c r="AZ292" i="19"/>
  <c r="AZ293" i="19"/>
  <c r="AZ294" i="19"/>
  <c r="AZ295" i="19"/>
  <c r="AZ296" i="19"/>
  <c r="AZ297" i="19"/>
  <c r="AZ298" i="19"/>
  <c r="AZ299" i="19"/>
  <c r="AZ300" i="19"/>
  <c r="AZ301" i="19"/>
  <c r="AZ302" i="19"/>
  <c r="AZ303" i="19"/>
  <c r="AZ304" i="19"/>
  <c r="AZ305" i="19"/>
  <c r="AZ306" i="19"/>
  <c r="AZ307" i="19"/>
  <c r="AZ308" i="19"/>
  <c r="AZ309" i="19"/>
  <c r="AZ310" i="19"/>
  <c r="AZ311" i="19"/>
  <c r="AZ312" i="19"/>
  <c r="AZ313" i="19"/>
  <c r="AZ314" i="19"/>
  <c r="AZ315" i="19"/>
  <c r="AZ316" i="19"/>
  <c r="AZ317" i="19"/>
  <c r="AZ318" i="19"/>
  <c r="AZ319" i="19"/>
  <c r="AZ320" i="19"/>
  <c r="AZ321" i="19"/>
  <c r="AZ322" i="19"/>
  <c r="AZ323" i="19"/>
  <c r="AZ324" i="19"/>
  <c r="AZ325" i="19"/>
  <c r="AZ326" i="19"/>
  <c r="AZ327" i="19"/>
  <c r="AZ328" i="19"/>
  <c r="AZ329" i="19"/>
  <c r="AZ330" i="19"/>
  <c r="AZ331" i="19"/>
  <c r="AZ332" i="19"/>
  <c r="AZ333" i="19"/>
  <c r="AZ334" i="19"/>
  <c r="AZ335" i="19"/>
  <c r="AZ336" i="19"/>
  <c r="AZ337" i="19"/>
  <c r="AZ338" i="19"/>
  <c r="AZ339" i="19"/>
  <c r="AZ340" i="19"/>
  <c r="AZ341" i="19"/>
  <c r="AZ342" i="19"/>
  <c r="AZ343" i="19"/>
  <c r="AZ344" i="19"/>
  <c r="AZ345" i="19"/>
  <c r="AZ346" i="19"/>
  <c r="AZ347" i="19"/>
  <c r="AZ348" i="19"/>
  <c r="AZ349" i="19"/>
  <c r="AZ350" i="19"/>
  <c r="AZ351" i="19"/>
  <c r="AZ352" i="19"/>
  <c r="AZ353" i="19"/>
  <c r="AZ354" i="19"/>
  <c r="AZ355" i="19"/>
  <c r="AZ356" i="19"/>
  <c r="AZ357" i="19"/>
  <c r="AZ358" i="19"/>
  <c r="AZ359" i="19"/>
  <c r="AZ360" i="19"/>
  <c r="AZ361" i="19"/>
  <c r="AZ362" i="19"/>
  <c r="AZ363" i="19"/>
  <c r="AZ364" i="19"/>
  <c r="AZ365" i="19"/>
  <c r="AZ366" i="19"/>
  <c r="AZ367" i="19"/>
  <c r="AZ368" i="19"/>
  <c r="AZ369" i="19"/>
  <c r="AZ370" i="19"/>
  <c r="AZ371" i="19"/>
  <c r="AZ372" i="19"/>
  <c r="AZ373" i="19"/>
  <c r="AZ374" i="19"/>
  <c r="AZ375" i="19"/>
  <c r="AZ376" i="19"/>
  <c r="AZ377" i="19"/>
  <c r="AZ378" i="19"/>
  <c r="AZ379" i="19"/>
  <c r="AZ380" i="19"/>
  <c r="AZ381" i="19"/>
  <c r="AZ382" i="19"/>
  <c r="AZ383" i="19"/>
  <c r="AZ384" i="19"/>
  <c r="AZ385" i="19"/>
  <c r="AZ386" i="19"/>
  <c r="AZ387" i="19"/>
  <c r="AZ388" i="19"/>
  <c r="AZ389" i="19"/>
  <c r="AZ390" i="19"/>
  <c r="AZ391" i="19"/>
  <c r="AZ392" i="19"/>
  <c r="AZ393" i="19"/>
  <c r="AZ394" i="19"/>
  <c r="AZ395" i="19"/>
  <c r="AZ396" i="19"/>
  <c r="AZ397" i="19"/>
  <c r="AZ398" i="19"/>
  <c r="AZ399" i="19"/>
  <c r="AZ400" i="19"/>
  <c r="AZ401" i="19"/>
  <c r="AZ402" i="19"/>
  <c r="AZ403" i="19"/>
  <c r="AZ404" i="19"/>
  <c r="AZ405" i="19"/>
  <c r="AZ406" i="19"/>
  <c r="AZ407" i="19"/>
  <c r="AZ408" i="19"/>
  <c r="AZ409" i="19"/>
  <c r="AZ410" i="19"/>
  <c r="AZ411" i="19"/>
  <c r="AZ412" i="19"/>
  <c r="AZ413" i="19"/>
  <c r="AZ414" i="19"/>
  <c r="AZ415" i="19"/>
  <c r="AZ416" i="19"/>
  <c r="AZ417" i="19"/>
  <c r="AZ418" i="19"/>
  <c r="BB51" i="19"/>
  <c r="BB52" i="19"/>
  <c r="BB53" i="19"/>
  <c r="BB54" i="19"/>
  <c r="BB55" i="19"/>
  <c r="BB56" i="19"/>
  <c r="BB57" i="19"/>
  <c r="BB58" i="19"/>
  <c r="BB59" i="19"/>
  <c r="BB60" i="19"/>
  <c r="BB61" i="19"/>
  <c r="BB62" i="19"/>
  <c r="BB63" i="19"/>
  <c r="BB64" i="19"/>
  <c r="BB65" i="19"/>
  <c r="BB66" i="19"/>
  <c r="BB67" i="19"/>
  <c r="BB68" i="19"/>
  <c r="BB69" i="19"/>
  <c r="BB70" i="19"/>
  <c r="BB71" i="19"/>
  <c r="BB72" i="19"/>
  <c r="BB73" i="19"/>
  <c r="BB74" i="19"/>
  <c r="BB75" i="19"/>
  <c r="BB76" i="19"/>
  <c r="BB77" i="19"/>
  <c r="BB78" i="19"/>
  <c r="BB79" i="19"/>
  <c r="BB80" i="19"/>
  <c r="BB81" i="19"/>
  <c r="BB82" i="19"/>
  <c r="BB83" i="19"/>
  <c r="BB84" i="19"/>
  <c r="BB85" i="19"/>
  <c r="BB86" i="19"/>
  <c r="BB87" i="19"/>
  <c r="BB88" i="19"/>
  <c r="BB89" i="19"/>
  <c r="BB90" i="19"/>
  <c r="BB91" i="19"/>
  <c r="BB92" i="19"/>
  <c r="BB93" i="19"/>
  <c r="BB94" i="19"/>
  <c r="BB95" i="19"/>
  <c r="BB96" i="19"/>
  <c r="BB97" i="19"/>
  <c r="BB98" i="19"/>
  <c r="BB99" i="19"/>
  <c r="BB100" i="19"/>
  <c r="BB101" i="19"/>
  <c r="BB102" i="19"/>
  <c r="BB103" i="19"/>
  <c r="BB104" i="19"/>
  <c r="BB105" i="19"/>
  <c r="BB106" i="19"/>
  <c r="BB107" i="19"/>
  <c r="BB108" i="19"/>
  <c r="BB109" i="19"/>
  <c r="BB110" i="19"/>
  <c r="BB111" i="19"/>
  <c r="BB112" i="19"/>
  <c r="BB113" i="19"/>
  <c r="BB114" i="19"/>
  <c r="BB115" i="19"/>
  <c r="BB116" i="19"/>
  <c r="BB117" i="19"/>
  <c r="BB118" i="19"/>
  <c r="BB119" i="19"/>
  <c r="BB120" i="19"/>
  <c r="BB121" i="19"/>
  <c r="BB122" i="19"/>
  <c r="BB123" i="19"/>
  <c r="BB124" i="19"/>
  <c r="BB125" i="19"/>
  <c r="BB126" i="19"/>
  <c r="BB127" i="19"/>
  <c r="BB128" i="19"/>
  <c r="BB129" i="19"/>
  <c r="BB130" i="19"/>
  <c r="BB131" i="19"/>
  <c r="BB132" i="19"/>
  <c r="BB133" i="19"/>
  <c r="BB134" i="19"/>
  <c r="BB135" i="19"/>
  <c r="BB136" i="19"/>
  <c r="BB137" i="19"/>
  <c r="BB138" i="19"/>
  <c r="BB139" i="19"/>
  <c r="BB140" i="19"/>
  <c r="BB141" i="19"/>
  <c r="BB142" i="19"/>
  <c r="BB143" i="19"/>
  <c r="BB144" i="19"/>
  <c r="BB145" i="19"/>
  <c r="BB146" i="19"/>
  <c r="BB147" i="19"/>
  <c r="BB148" i="19"/>
  <c r="BB149" i="19"/>
  <c r="BB150" i="19"/>
  <c r="BB151" i="19"/>
  <c r="BB152" i="19"/>
  <c r="BB153" i="19"/>
  <c r="BB154" i="19"/>
  <c r="BB155" i="19"/>
  <c r="BB156" i="19"/>
  <c r="BB157" i="19"/>
  <c r="BB158" i="19"/>
  <c r="BB159" i="19"/>
  <c r="BB160" i="19"/>
  <c r="BB161" i="19"/>
  <c r="BB162" i="19"/>
  <c r="BB163" i="19"/>
  <c r="BB164" i="19"/>
  <c r="BB165" i="19"/>
  <c r="BB166" i="19"/>
  <c r="BB167" i="19"/>
  <c r="BB168" i="19"/>
  <c r="BB169" i="19"/>
  <c r="BB170" i="19"/>
  <c r="BB171" i="19"/>
  <c r="BB172" i="19"/>
  <c r="BB173" i="19"/>
  <c r="BB174" i="19"/>
  <c r="BB175" i="19"/>
  <c r="BB176" i="19"/>
  <c r="BB177" i="19"/>
  <c r="BB178" i="19"/>
  <c r="BB179" i="19"/>
  <c r="BB180" i="19"/>
  <c r="BB181" i="19"/>
  <c r="BB182" i="19"/>
  <c r="BB183" i="19"/>
  <c r="BB184" i="19"/>
  <c r="BB185" i="19"/>
  <c r="BB186" i="19"/>
  <c r="BB187" i="19"/>
  <c r="BB188" i="19"/>
  <c r="BB189" i="19"/>
  <c r="BB190" i="19"/>
  <c r="BB191" i="19"/>
  <c r="BB192" i="19"/>
  <c r="BB193" i="19"/>
  <c r="BB194" i="19"/>
  <c r="BB195" i="19"/>
  <c r="BB196" i="19"/>
  <c r="BB197" i="19"/>
  <c r="BB198" i="19"/>
  <c r="BB199" i="19"/>
  <c r="BB200" i="19"/>
  <c r="BB201" i="19"/>
  <c r="BB202" i="19"/>
  <c r="BB203" i="19"/>
  <c r="BB204" i="19"/>
  <c r="BB205" i="19"/>
  <c r="BB206" i="19"/>
  <c r="BB207" i="19"/>
  <c r="BB208" i="19"/>
  <c r="BB209" i="19"/>
  <c r="BB210" i="19"/>
  <c r="BB211" i="19"/>
  <c r="BB212" i="19"/>
  <c r="BB213" i="19"/>
  <c r="BB214" i="19"/>
  <c r="BB215" i="19"/>
  <c r="BB216" i="19"/>
  <c r="BB217" i="19"/>
  <c r="BB218" i="19"/>
  <c r="BB219" i="19"/>
  <c r="BB220" i="19"/>
  <c r="BB221" i="19"/>
  <c r="BB222" i="19"/>
  <c r="BB223" i="19"/>
  <c r="BB224" i="19"/>
  <c r="BB225" i="19"/>
  <c r="BB226" i="19"/>
  <c r="BB227" i="19"/>
  <c r="BB228" i="19"/>
  <c r="BB229" i="19"/>
  <c r="BB230" i="19"/>
  <c r="BB231" i="19"/>
  <c r="BB232" i="19"/>
  <c r="BB233" i="19"/>
  <c r="BB234" i="19"/>
  <c r="BB235" i="19"/>
  <c r="BB236" i="19"/>
  <c r="BB237" i="19"/>
  <c r="BB238" i="19"/>
  <c r="BB239" i="19"/>
  <c r="BB240" i="19"/>
  <c r="BB241" i="19"/>
  <c r="BB242" i="19"/>
  <c r="BB243" i="19"/>
  <c r="BB244" i="19"/>
  <c r="BB245" i="19"/>
  <c r="BB246" i="19"/>
  <c r="BB247" i="19"/>
  <c r="BB248" i="19"/>
  <c r="BB249" i="19"/>
  <c r="BB250" i="19"/>
  <c r="BB251" i="19"/>
  <c r="BB252" i="19"/>
  <c r="BB253" i="19"/>
  <c r="BB254" i="19"/>
  <c r="BB255" i="19"/>
  <c r="BB256" i="19"/>
  <c r="BB257" i="19"/>
  <c r="BB258" i="19"/>
  <c r="BB259" i="19"/>
  <c r="BB260" i="19"/>
  <c r="BB261" i="19"/>
  <c r="BB262" i="19"/>
  <c r="BB263" i="19"/>
  <c r="BB264" i="19"/>
  <c r="BB265" i="19"/>
  <c r="BB266" i="19"/>
  <c r="BB267" i="19"/>
  <c r="BB268" i="19"/>
  <c r="BB269" i="19"/>
  <c r="BB270" i="19"/>
  <c r="BB271" i="19"/>
  <c r="BB272" i="19"/>
  <c r="BB273" i="19"/>
  <c r="BB274" i="19"/>
  <c r="BB275" i="19"/>
  <c r="BB276" i="19"/>
  <c r="BB277" i="19"/>
  <c r="BB278" i="19"/>
  <c r="BB279" i="19"/>
  <c r="BB280" i="19"/>
  <c r="BB281" i="19"/>
  <c r="BB282" i="19"/>
  <c r="BB283" i="19"/>
  <c r="BB284" i="19"/>
  <c r="BB285" i="19"/>
  <c r="BB286" i="19"/>
  <c r="BB287" i="19"/>
  <c r="BB288" i="19"/>
  <c r="BB289" i="19"/>
  <c r="BB290" i="19"/>
  <c r="BB291" i="19"/>
  <c r="BB292" i="19"/>
  <c r="BB293" i="19"/>
  <c r="BB294" i="19"/>
  <c r="BB295" i="19"/>
  <c r="BB296" i="19"/>
  <c r="BB297" i="19"/>
  <c r="BB298" i="19"/>
  <c r="BB299" i="19"/>
  <c r="BB300" i="19"/>
  <c r="BB301" i="19"/>
  <c r="BB302" i="19"/>
  <c r="BB303" i="19"/>
  <c r="BB304" i="19"/>
  <c r="BB305" i="19"/>
  <c r="BB306" i="19"/>
  <c r="BB307" i="19"/>
  <c r="BB308" i="19"/>
  <c r="BB309" i="19"/>
  <c r="BB310" i="19"/>
  <c r="BB311" i="19"/>
  <c r="BB312" i="19"/>
  <c r="BB313" i="19"/>
  <c r="BB314" i="19"/>
  <c r="BB315" i="19"/>
  <c r="BB316" i="19"/>
  <c r="BB317" i="19"/>
  <c r="BB318" i="19"/>
  <c r="BB319" i="19"/>
  <c r="BB320" i="19"/>
  <c r="BB321" i="19"/>
  <c r="BB322" i="19"/>
  <c r="BB323" i="19"/>
  <c r="BB324" i="19"/>
  <c r="BB325" i="19"/>
  <c r="BB326" i="19"/>
  <c r="BB327" i="19"/>
  <c r="BB328" i="19"/>
  <c r="BB329" i="19"/>
  <c r="BB330" i="19"/>
  <c r="BB331" i="19"/>
  <c r="BB332" i="19"/>
  <c r="BB333" i="19"/>
  <c r="BB334" i="19"/>
  <c r="BB335" i="19"/>
  <c r="BB336" i="19"/>
  <c r="BB337" i="19"/>
  <c r="BB338" i="19"/>
  <c r="BB339" i="19"/>
  <c r="BB340" i="19"/>
  <c r="BB341" i="19"/>
  <c r="BB342" i="19"/>
  <c r="BB343" i="19"/>
  <c r="BB344" i="19"/>
  <c r="BB345" i="19"/>
  <c r="BB346" i="19"/>
  <c r="BB347" i="19"/>
  <c r="BB348" i="19"/>
  <c r="BB349" i="19"/>
  <c r="BB350" i="19"/>
  <c r="BB351" i="19"/>
  <c r="BB352" i="19"/>
  <c r="BB353" i="19"/>
  <c r="BB354" i="19"/>
  <c r="BB355" i="19"/>
  <c r="BB356" i="19"/>
  <c r="BB357" i="19"/>
  <c r="BB358" i="19"/>
  <c r="BB359" i="19"/>
  <c r="BB360" i="19"/>
  <c r="BB361" i="19"/>
  <c r="BB362" i="19"/>
  <c r="BB363" i="19"/>
  <c r="BB364" i="19"/>
  <c r="BB365" i="19"/>
  <c r="BB366" i="19"/>
  <c r="BB367" i="19"/>
  <c r="BB368" i="19"/>
  <c r="BB369" i="19"/>
  <c r="BB370" i="19"/>
  <c r="BB371" i="19"/>
  <c r="BB372" i="19"/>
  <c r="BB373" i="19"/>
  <c r="BB374" i="19"/>
  <c r="BB375" i="19"/>
  <c r="BB376" i="19"/>
  <c r="BB377" i="19"/>
  <c r="BB378" i="19"/>
  <c r="BB379" i="19"/>
  <c r="BB380" i="19"/>
  <c r="BB381" i="19"/>
  <c r="BB382" i="19"/>
  <c r="BB383" i="19"/>
  <c r="BB384" i="19"/>
  <c r="BB385" i="19"/>
  <c r="BB386" i="19"/>
  <c r="BB387" i="19"/>
  <c r="BB388" i="19"/>
  <c r="BB389" i="19"/>
  <c r="BB390" i="19"/>
  <c r="BB391" i="19"/>
  <c r="BB392" i="19"/>
  <c r="BB393" i="19"/>
  <c r="BB394" i="19"/>
  <c r="BB395" i="19"/>
  <c r="BB396" i="19"/>
  <c r="BB397" i="19"/>
  <c r="BB398" i="19"/>
  <c r="BB399" i="19"/>
  <c r="BB400" i="19"/>
  <c r="BB401" i="19"/>
  <c r="BB402" i="19"/>
  <c r="BB403" i="19"/>
  <c r="BB404" i="19"/>
  <c r="BB405" i="19"/>
  <c r="BB406" i="19"/>
  <c r="BB407" i="19"/>
  <c r="BB408" i="19"/>
  <c r="BB409" i="19"/>
  <c r="BB410" i="19"/>
  <c r="BB411" i="19"/>
  <c r="BB412" i="19"/>
  <c r="BB413" i="19"/>
  <c r="BB414" i="19"/>
  <c r="BB415" i="19"/>
  <c r="BB416" i="19"/>
  <c r="BB417" i="19"/>
  <c r="BB418" i="19"/>
  <c r="BF51" i="19" l="1"/>
  <c r="BF52" i="19"/>
  <c r="BF53" i="19"/>
  <c r="BF54" i="19"/>
  <c r="BF55" i="19"/>
  <c r="BF56" i="19"/>
  <c r="BF57" i="19"/>
  <c r="BF58" i="19"/>
  <c r="BF59" i="19"/>
  <c r="BF60" i="19"/>
  <c r="BF61" i="19"/>
  <c r="BF62" i="19"/>
  <c r="BF63" i="19"/>
  <c r="BF64" i="19"/>
  <c r="BF65" i="19"/>
  <c r="BF66" i="19"/>
  <c r="BF67" i="19"/>
  <c r="BF68" i="19"/>
  <c r="BF69" i="19"/>
  <c r="BF70" i="19"/>
  <c r="BF71" i="19"/>
  <c r="BF72" i="19"/>
  <c r="BF73" i="19"/>
  <c r="BF74" i="19"/>
  <c r="BF75" i="19"/>
  <c r="BF76" i="19"/>
  <c r="BF77" i="19"/>
  <c r="BF78" i="19"/>
  <c r="BF79" i="19"/>
  <c r="BF80" i="19"/>
  <c r="BF81" i="19"/>
  <c r="BF82" i="19"/>
  <c r="BF83" i="19"/>
  <c r="BF84" i="19"/>
  <c r="BF85" i="19"/>
  <c r="BF86" i="19"/>
  <c r="BF87" i="19"/>
  <c r="BF88" i="19"/>
  <c r="BF89" i="19"/>
  <c r="BF90" i="19"/>
  <c r="BF91" i="19"/>
  <c r="BF92" i="19"/>
  <c r="BF93" i="19"/>
  <c r="BF94" i="19"/>
  <c r="BF95" i="19"/>
  <c r="BF96" i="19"/>
  <c r="BF97" i="19"/>
  <c r="BF98" i="19"/>
  <c r="BF99" i="19"/>
  <c r="BF100" i="19"/>
  <c r="BF101" i="19"/>
  <c r="BF102" i="19"/>
  <c r="BF103" i="19"/>
  <c r="BF104" i="19"/>
  <c r="BF105" i="19"/>
  <c r="BF106" i="19"/>
  <c r="BF107" i="19"/>
  <c r="BF108" i="19"/>
  <c r="BF109" i="19"/>
  <c r="BF110" i="19"/>
  <c r="BF111" i="19"/>
  <c r="BF112" i="19"/>
  <c r="BF113" i="19"/>
  <c r="BF114" i="19"/>
  <c r="BF115" i="19"/>
  <c r="BF116" i="19"/>
  <c r="BF117" i="19"/>
  <c r="BF118" i="19"/>
  <c r="BF119" i="19"/>
  <c r="BF120" i="19"/>
  <c r="BF121" i="19"/>
  <c r="BF122" i="19"/>
  <c r="BF123" i="19"/>
  <c r="BF124" i="19"/>
  <c r="BF125" i="19"/>
  <c r="BF126" i="19"/>
  <c r="BF127" i="19"/>
  <c r="BF128" i="19"/>
  <c r="BF129" i="19"/>
  <c r="BF130" i="19"/>
  <c r="BF131" i="19"/>
  <c r="BF132" i="19"/>
  <c r="BF133" i="19"/>
  <c r="BF134" i="19"/>
  <c r="BF135" i="19"/>
  <c r="BF136" i="19"/>
  <c r="BF137" i="19"/>
  <c r="BF138" i="19"/>
  <c r="BF139" i="19"/>
  <c r="BF140" i="19"/>
  <c r="BF141" i="19"/>
  <c r="BF142" i="19"/>
  <c r="BF143" i="19"/>
  <c r="BF144" i="19"/>
  <c r="BF145" i="19"/>
  <c r="BF146" i="19"/>
  <c r="BF147" i="19"/>
  <c r="BF148" i="19"/>
  <c r="BF149" i="19"/>
  <c r="BF150" i="19"/>
  <c r="BF151" i="19"/>
  <c r="BF152" i="19"/>
  <c r="BF153" i="19"/>
  <c r="BF154" i="19"/>
  <c r="BF155" i="19"/>
  <c r="BF156" i="19"/>
  <c r="BF157" i="19"/>
  <c r="BF158" i="19"/>
  <c r="BF159" i="19"/>
  <c r="BF160" i="19"/>
  <c r="BF161" i="19"/>
  <c r="BF162" i="19"/>
  <c r="BF163" i="19"/>
  <c r="BF164" i="19"/>
  <c r="BF165" i="19"/>
  <c r="BF166" i="19"/>
  <c r="BF167" i="19"/>
  <c r="BF168" i="19"/>
  <c r="BF169" i="19"/>
  <c r="BF170" i="19"/>
  <c r="BF171" i="19"/>
  <c r="BF172" i="19"/>
  <c r="BF173" i="19"/>
  <c r="BF174" i="19"/>
  <c r="BF175" i="19"/>
  <c r="BF176" i="19"/>
  <c r="BF177" i="19"/>
  <c r="BF178" i="19"/>
  <c r="BF179" i="19"/>
  <c r="BF180" i="19"/>
  <c r="BF181" i="19"/>
  <c r="BF182" i="19"/>
  <c r="BF183" i="19"/>
  <c r="BF184" i="19"/>
  <c r="BF185" i="19"/>
  <c r="BF186" i="19"/>
  <c r="BF187" i="19"/>
  <c r="BF188" i="19"/>
  <c r="BF189" i="19"/>
  <c r="BF190" i="19"/>
  <c r="BF191" i="19"/>
  <c r="BF192" i="19"/>
  <c r="BF193" i="19"/>
  <c r="BF194" i="19"/>
  <c r="BF195" i="19"/>
  <c r="BF196" i="19"/>
  <c r="BF197" i="19"/>
  <c r="BF198" i="19"/>
  <c r="BF199" i="19"/>
  <c r="BF200" i="19"/>
  <c r="BF201" i="19"/>
  <c r="BF202" i="19"/>
  <c r="BF203" i="19"/>
  <c r="BF204" i="19"/>
  <c r="BF205" i="19"/>
  <c r="BF206" i="19"/>
  <c r="BF207" i="19"/>
  <c r="BF208" i="19"/>
  <c r="BF209" i="19"/>
  <c r="BF210" i="19"/>
  <c r="BF211" i="19"/>
  <c r="BF212" i="19"/>
  <c r="BF213" i="19"/>
  <c r="BF214" i="19"/>
  <c r="BF215" i="19"/>
  <c r="BF216" i="19"/>
  <c r="BF217" i="19"/>
  <c r="BF218" i="19"/>
  <c r="BF219" i="19"/>
  <c r="BF220" i="19"/>
  <c r="BF221" i="19"/>
  <c r="BF222" i="19"/>
  <c r="BF223" i="19"/>
  <c r="BF224" i="19"/>
  <c r="BF225" i="19"/>
  <c r="BF226" i="19"/>
  <c r="BF227" i="19"/>
  <c r="BF228" i="19"/>
  <c r="BF229" i="19"/>
  <c r="BF230" i="19"/>
  <c r="BF231" i="19"/>
  <c r="BF232" i="19"/>
  <c r="BF233" i="19"/>
  <c r="BF234" i="19"/>
  <c r="BF235" i="19"/>
  <c r="BF236" i="19"/>
  <c r="BF237" i="19"/>
  <c r="BF238" i="19"/>
  <c r="BF239" i="19"/>
  <c r="BF240" i="19"/>
  <c r="BF241" i="19"/>
  <c r="BF242" i="19"/>
  <c r="BF243" i="19"/>
  <c r="BF244" i="19"/>
  <c r="BF245" i="19"/>
  <c r="BF246" i="19"/>
  <c r="BF247" i="19"/>
  <c r="BF248" i="19"/>
  <c r="BF249" i="19"/>
  <c r="BF250" i="19"/>
  <c r="BF251" i="19"/>
  <c r="BF252" i="19"/>
  <c r="BF253" i="19"/>
  <c r="BF254" i="19"/>
  <c r="BF255" i="19"/>
  <c r="BF256" i="19"/>
  <c r="BF257" i="19"/>
  <c r="BF258" i="19"/>
  <c r="BF259" i="19"/>
  <c r="BF260" i="19"/>
  <c r="BF261" i="19"/>
  <c r="BF262" i="19"/>
  <c r="BF263" i="19"/>
  <c r="BF264" i="19"/>
  <c r="BF265" i="19"/>
  <c r="BF266" i="19"/>
  <c r="BF267" i="19"/>
  <c r="BF268" i="19"/>
  <c r="BF269" i="19"/>
  <c r="BF270" i="19"/>
  <c r="BF271" i="19"/>
  <c r="BF272" i="19"/>
  <c r="BF273" i="19"/>
  <c r="BF274" i="19"/>
  <c r="BF275" i="19"/>
  <c r="BF276" i="19"/>
  <c r="BF277" i="19"/>
  <c r="BF278" i="19"/>
  <c r="BF279" i="19"/>
  <c r="BF280" i="19"/>
  <c r="BF281" i="19"/>
  <c r="BF282" i="19"/>
  <c r="BF283" i="19"/>
  <c r="BF284" i="19"/>
  <c r="BF285" i="19"/>
  <c r="BF286" i="19"/>
  <c r="BF287" i="19"/>
  <c r="BF288" i="19"/>
  <c r="BF289" i="19"/>
  <c r="BF290" i="19"/>
  <c r="BF291" i="19"/>
  <c r="BF292" i="19"/>
  <c r="BF293" i="19"/>
  <c r="BF294" i="19"/>
  <c r="BF295" i="19"/>
  <c r="BF296" i="19"/>
  <c r="BF297" i="19"/>
  <c r="BF298" i="19"/>
  <c r="BF299" i="19"/>
  <c r="BF300" i="19"/>
  <c r="BF301" i="19"/>
  <c r="BF302" i="19"/>
  <c r="BF303" i="19"/>
  <c r="BF304" i="19"/>
  <c r="BF305" i="19"/>
  <c r="BF306" i="19"/>
  <c r="BF307" i="19"/>
  <c r="BF308" i="19"/>
  <c r="BF309" i="19"/>
  <c r="BF310" i="19"/>
  <c r="BF311" i="19"/>
  <c r="BF312" i="19"/>
  <c r="BF313" i="19"/>
  <c r="BF314" i="19"/>
  <c r="BF315" i="19"/>
  <c r="BF316" i="19"/>
  <c r="BF317" i="19"/>
  <c r="BF318" i="19"/>
  <c r="BF319" i="19"/>
  <c r="BF320" i="19"/>
  <c r="BF321" i="19"/>
  <c r="BF322" i="19"/>
  <c r="BF323" i="19"/>
  <c r="BF324" i="19"/>
  <c r="BF325" i="19"/>
  <c r="BF326" i="19"/>
  <c r="BF327" i="19"/>
  <c r="BF328" i="19"/>
  <c r="BF329" i="19"/>
  <c r="BF330" i="19"/>
  <c r="BF331" i="19"/>
  <c r="BF332" i="19"/>
  <c r="BF333" i="19"/>
  <c r="BF334" i="19"/>
  <c r="BF335" i="19"/>
  <c r="BF336" i="19"/>
  <c r="BF337" i="19"/>
  <c r="BF338" i="19"/>
  <c r="BF339" i="19"/>
  <c r="BF340" i="19"/>
  <c r="BF341" i="19"/>
  <c r="BF342" i="19"/>
  <c r="BF343" i="19"/>
  <c r="BF344" i="19"/>
  <c r="BF345" i="19"/>
  <c r="BF346" i="19"/>
  <c r="BF347" i="19"/>
  <c r="BF348" i="19"/>
  <c r="BF349" i="19"/>
  <c r="BF350" i="19"/>
  <c r="BF351" i="19"/>
  <c r="BF352" i="19"/>
  <c r="BF353" i="19"/>
  <c r="BF354" i="19"/>
  <c r="BF355" i="19"/>
  <c r="BF356" i="19"/>
  <c r="BF357" i="19"/>
  <c r="BF358" i="19"/>
  <c r="BF359" i="19"/>
  <c r="BF360" i="19"/>
  <c r="BF361" i="19"/>
  <c r="BF362" i="19"/>
  <c r="BF363" i="19"/>
  <c r="BF364" i="19"/>
  <c r="BF365" i="19"/>
  <c r="BF366" i="19"/>
  <c r="BF367" i="19"/>
  <c r="BF368" i="19"/>
  <c r="BF369" i="19"/>
  <c r="BF370" i="19"/>
  <c r="BF371" i="19"/>
  <c r="BF372" i="19"/>
  <c r="BF373" i="19"/>
  <c r="BF374" i="19"/>
  <c r="BF375" i="19"/>
  <c r="BF376" i="19"/>
  <c r="BF377" i="19"/>
  <c r="BF378" i="19"/>
  <c r="BF379" i="19"/>
  <c r="BF380" i="19"/>
  <c r="BF381" i="19"/>
  <c r="BF382" i="19"/>
  <c r="BF383" i="19"/>
  <c r="BF384" i="19"/>
  <c r="BF385" i="19"/>
  <c r="BF386" i="19"/>
  <c r="BF387" i="19"/>
  <c r="BF388" i="19"/>
  <c r="BF389" i="19"/>
  <c r="BF390" i="19"/>
  <c r="BF391" i="19"/>
  <c r="BF392" i="19"/>
  <c r="BF393" i="19"/>
  <c r="BF394" i="19"/>
  <c r="BF395" i="19"/>
  <c r="BF396" i="19"/>
  <c r="BF397" i="19"/>
  <c r="BF398" i="19"/>
  <c r="BF399" i="19"/>
  <c r="BF400" i="19"/>
  <c r="BF401" i="19"/>
  <c r="BF402" i="19"/>
  <c r="BF403" i="19"/>
  <c r="BF404" i="19"/>
  <c r="BF405" i="19"/>
  <c r="BF406" i="19"/>
  <c r="BF407" i="19"/>
  <c r="BF408" i="19"/>
  <c r="BF409" i="19"/>
  <c r="BF410" i="19"/>
  <c r="BF411" i="19"/>
  <c r="BF412" i="19"/>
  <c r="BF413" i="19"/>
  <c r="BF414" i="19"/>
  <c r="BF415" i="19"/>
  <c r="BF416" i="19"/>
  <c r="BF417" i="19"/>
  <c r="BF418" i="19"/>
  <c r="BC20" i="19"/>
  <c r="BC21" i="19"/>
  <c r="BC22" i="19"/>
  <c r="BC23" i="19"/>
  <c r="BC24" i="19"/>
  <c r="BC25" i="19"/>
  <c r="BC26" i="19"/>
  <c r="BC27" i="19"/>
  <c r="BC28" i="19"/>
  <c r="BC29" i="19"/>
  <c r="BC30" i="19"/>
  <c r="BC31" i="19"/>
  <c r="BC32" i="19"/>
  <c r="BC33" i="19"/>
  <c r="BC34" i="19"/>
  <c r="BC35" i="19"/>
  <c r="BC36" i="19"/>
  <c r="BC37" i="19"/>
  <c r="BC38" i="19"/>
  <c r="BC39" i="19"/>
  <c r="BC40" i="19"/>
  <c r="BC41" i="19"/>
  <c r="BC42" i="19"/>
  <c r="BC43" i="19"/>
  <c r="BC44" i="19"/>
  <c r="BC45" i="19"/>
  <c r="BC46" i="19"/>
  <c r="BC47" i="19"/>
  <c r="BC48" i="19"/>
  <c r="BC49" i="19"/>
  <c r="BC50" i="19"/>
  <c r="BC51" i="19"/>
  <c r="BC52" i="19"/>
  <c r="BC53" i="19"/>
  <c r="BC54" i="19"/>
  <c r="BC55" i="19"/>
  <c r="BC56" i="19"/>
  <c r="BC57" i="19"/>
  <c r="BC58" i="19"/>
  <c r="BC59" i="19"/>
  <c r="BC60" i="19"/>
  <c r="BC61" i="19"/>
  <c r="BC62" i="19"/>
  <c r="BC63" i="19"/>
  <c r="BC64" i="19"/>
  <c r="BC65" i="19"/>
  <c r="BC66" i="19"/>
  <c r="BC67" i="19"/>
  <c r="BC68" i="19"/>
  <c r="BC69" i="19"/>
  <c r="BC70" i="19"/>
  <c r="BC71" i="19"/>
  <c r="BC72" i="19"/>
  <c r="BC73" i="19"/>
  <c r="BC74" i="19"/>
  <c r="BC75" i="19"/>
  <c r="BC76" i="19"/>
  <c r="BC77" i="19"/>
  <c r="BC78" i="19"/>
  <c r="BC79" i="19"/>
  <c r="BC80" i="19"/>
  <c r="BC81" i="19"/>
  <c r="BC82" i="19"/>
  <c r="BC83" i="19"/>
  <c r="BC84" i="19"/>
  <c r="BC85" i="19"/>
  <c r="BC86" i="19"/>
  <c r="BC87" i="19"/>
  <c r="BC88" i="19"/>
  <c r="BC89" i="19"/>
  <c r="BC90" i="19"/>
  <c r="BC91" i="19"/>
  <c r="BC92" i="19"/>
  <c r="BC93" i="19"/>
  <c r="BC94" i="19"/>
  <c r="BC95" i="19"/>
  <c r="BC96" i="19"/>
  <c r="BC97" i="19"/>
  <c r="BC98" i="19"/>
  <c r="BC99" i="19"/>
  <c r="BC100" i="19"/>
  <c r="BC101" i="19"/>
  <c r="BC102" i="19"/>
  <c r="BC103" i="19"/>
  <c r="BC104" i="19"/>
  <c r="BC105" i="19"/>
  <c r="BC106" i="19"/>
  <c r="BC107" i="19"/>
  <c r="BC108" i="19"/>
  <c r="BC109" i="19"/>
  <c r="BC110" i="19"/>
  <c r="BC111" i="19"/>
  <c r="BC112" i="19"/>
  <c r="BC113" i="19"/>
  <c r="BC114" i="19"/>
  <c r="BC115" i="19"/>
  <c r="BC116" i="19"/>
  <c r="BC117" i="19"/>
  <c r="BC118" i="19"/>
  <c r="BC119" i="19"/>
  <c r="BC120" i="19"/>
  <c r="BC121" i="19"/>
  <c r="BC122" i="19"/>
  <c r="BC123" i="19"/>
  <c r="BC124" i="19"/>
  <c r="BC125" i="19"/>
  <c r="BC126" i="19"/>
  <c r="BC127" i="19"/>
  <c r="BC128" i="19"/>
  <c r="BC129" i="19"/>
  <c r="BC130" i="19"/>
  <c r="BC131" i="19"/>
  <c r="BC132" i="19"/>
  <c r="BC133" i="19"/>
  <c r="BC134" i="19"/>
  <c r="BC135" i="19"/>
  <c r="BC136" i="19"/>
  <c r="BC137" i="19"/>
  <c r="BC138" i="19"/>
  <c r="BC139" i="19"/>
  <c r="BC140" i="19"/>
  <c r="BC141" i="19"/>
  <c r="BC142" i="19"/>
  <c r="BC143" i="19"/>
  <c r="BC144" i="19"/>
  <c r="BC145" i="19"/>
  <c r="BC146" i="19"/>
  <c r="BC147" i="19"/>
  <c r="BC148" i="19"/>
  <c r="BC149" i="19"/>
  <c r="BC150" i="19"/>
  <c r="BC151" i="19"/>
  <c r="BC152" i="19"/>
  <c r="BC153" i="19"/>
  <c r="BC154" i="19"/>
  <c r="BC155" i="19"/>
  <c r="BC156" i="19"/>
  <c r="BC157" i="19"/>
  <c r="BC158" i="19"/>
  <c r="BC159" i="19"/>
  <c r="BC160" i="19"/>
  <c r="BC161" i="19"/>
  <c r="BC162" i="19"/>
  <c r="BC163" i="19"/>
  <c r="BC164" i="19"/>
  <c r="BC165" i="19"/>
  <c r="BC166" i="19"/>
  <c r="BC167" i="19"/>
  <c r="BC168" i="19"/>
  <c r="BC169" i="19"/>
  <c r="BC170" i="19"/>
  <c r="BC171" i="19"/>
  <c r="BC172" i="19"/>
  <c r="BC173" i="19"/>
  <c r="BC174" i="19"/>
  <c r="BC175" i="19"/>
  <c r="BC176" i="19"/>
  <c r="BC177" i="19"/>
  <c r="BC178" i="19"/>
  <c r="BC179" i="19"/>
  <c r="BC180" i="19"/>
  <c r="BC181" i="19"/>
  <c r="BC182" i="19"/>
  <c r="BC183" i="19"/>
  <c r="BC184" i="19"/>
  <c r="BC185" i="19"/>
  <c r="BC186" i="19"/>
  <c r="BC187" i="19"/>
  <c r="BC188" i="19"/>
  <c r="BC189" i="19"/>
  <c r="BC190" i="19"/>
  <c r="BC191" i="19"/>
  <c r="BC192" i="19"/>
  <c r="BC193" i="19"/>
  <c r="BC194" i="19"/>
  <c r="BC195" i="19"/>
  <c r="BC196" i="19"/>
  <c r="BC197" i="19"/>
  <c r="BC198" i="19"/>
  <c r="BC199" i="19"/>
  <c r="BC200" i="19"/>
  <c r="BC201" i="19"/>
  <c r="BC202" i="19"/>
  <c r="BC203" i="19"/>
  <c r="BC204" i="19"/>
  <c r="BC205" i="19"/>
  <c r="BC206" i="19"/>
  <c r="BC207" i="19"/>
  <c r="BC208" i="19"/>
  <c r="BC209" i="19"/>
  <c r="BC210" i="19"/>
  <c r="BC211" i="19"/>
  <c r="BC212" i="19"/>
  <c r="BC213" i="19"/>
  <c r="BC214" i="19"/>
  <c r="BC215" i="19"/>
  <c r="BC216" i="19"/>
  <c r="BC217" i="19"/>
  <c r="BC218" i="19"/>
  <c r="BC219" i="19"/>
  <c r="BC220" i="19"/>
  <c r="BC221" i="19"/>
  <c r="BC222" i="19"/>
  <c r="BC223" i="19"/>
  <c r="BC224" i="19"/>
  <c r="BC225" i="19"/>
  <c r="BC226" i="19"/>
  <c r="BC227" i="19"/>
  <c r="BC228" i="19"/>
  <c r="BC229" i="19"/>
  <c r="BC230" i="19"/>
  <c r="BC231" i="19"/>
  <c r="BC232" i="19"/>
  <c r="BC233" i="19"/>
  <c r="BC234" i="19"/>
  <c r="BC235" i="19"/>
  <c r="BC236" i="19"/>
  <c r="BC237" i="19"/>
  <c r="BC238" i="19"/>
  <c r="BC239" i="19"/>
  <c r="BC240" i="19"/>
  <c r="BC241" i="19"/>
  <c r="BC242" i="19"/>
  <c r="BC243" i="19"/>
  <c r="BC244" i="19"/>
  <c r="BC245" i="19"/>
  <c r="BC246" i="19"/>
  <c r="BC247" i="19"/>
  <c r="BC248" i="19"/>
  <c r="BC249" i="19"/>
  <c r="BC250" i="19"/>
  <c r="BC251" i="19"/>
  <c r="BC252" i="19"/>
  <c r="BC253" i="19"/>
  <c r="BC254" i="19"/>
  <c r="BC255" i="19"/>
  <c r="BC256" i="19"/>
  <c r="BC257" i="19"/>
  <c r="BC258" i="19"/>
  <c r="BC259" i="19"/>
  <c r="BC260" i="19"/>
  <c r="BC261" i="19"/>
  <c r="BC262" i="19"/>
  <c r="BC263" i="19"/>
  <c r="BC264" i="19"/>
  <c r="BC265" i="19"/>
  <c r="BC266" i="19"/>
  <c r="BC267" i="19"/>
  <c r="BC268" i="19"/>
  <c r="BC269" i="19"/>
  <c r="BC270" i="19"/>
  <c r="BC271" i="19"/>
  <c r="BC272" i="19"/>
  <c r="BC273" i="19"/>
  <c r="BC274" i="19"/>
  <c r="BC275" i="19"/>
  <c r="BC276" i="19"/>
  <c r="BC277" i="19"/>
  <c r="BC278" i="19"/>
  <c r="BC279" i="19"/>
  <c r="BC280" i="19"/>
  <c r="BC281" i="19"/>
  <c r="BC282" i="19"/>
  <c r="BC283" i="19"/>
  <c r="BC284" i="19"/>
  <c r="BC285" i="19"/>
  <c r="BC286" i="19"/>
  <c r="BC287" i="19"/>
  <c r="BC288" i="19"/>
  <c r="BC289" i="19"/>
  <c r="BC290" i="19"/>
  <c r="BC291" i="19"/>
  <c r="BC292" i="19"/>
  <c r="BC293" i="19"/>
  <c r="BC294" i="19"/>
  <c r="BC295" i="19"/>
  <c r="BC296" i="19"/>
  <c r="BC297" i="19"/>
  <c r="BC298" i="19"/>
  <c r="BC299" i="19"/>
  <c r="BC300" i="19"/>
  <c r="BC301" i="19"/>
  <c r="BC302" i="19"/>
  <c r="BC303" i="19"/>
  <c r="BC304" i="19"/>
  <c r="BC305" i="19"/>
  <c r="BC306" i="19"/>
  <c r="BC307" i="19"/>
  <c r="BC308" i="19"/>
  <c r="BC309" i="19"/>
  <c r="BC310" i="19"/>
  <c r="BC311" i="19"/>
  <c r="BC312" i="19"/>
  <c r="BC313" i="19"/>
  <c r="BC314" i="19"/>
  <c r="BC315" i="19"/>
  <c r="BC316" i="19"/>
  <c r="BC317" i="19"/>
  <c r="BC318" i="19"/>
  <c r="BC319" i="19"/>
  <c r="BC320" i="19"/>
  <c r="BC321" i="19"/>
  <c r="BC322" i="19"/>
  <c r="BC323" i="19"/>
  <c r="BC324" i="19"/>
  <c r="BC325" i="19"/>
  <c r="BC326" i="19"/>
  <c r="BC327" i="19"/>
  <c r="BC328" i="19"/>
  <c r="BC329" i="19"/>
  <c r="BC330" i="19"/>
  <c r="BC331" i="19"/>
  <c r="BC332" i="19"/>
  <c r="BC333" i="19"/>
  <c r="BC334" i="19"/>
  <c r="BC335" i="19"/>
  <c r="BC336" i="19"/>
  <c r="BC337" i="19"/>
  <c r="BC338" i="19"/>
  <c r="BC339" i="19"/>
  <c r="BC340" i="19"/>
  <c r="BC341" i="19"/>
  <c r="BC342" i="19"/>
  <c r="BC343" i="19"/>
  <c r="BC344" i="19"/>
  <c r="BC345" i="19"/>
  <c r="BC346" i="19"/>
  <c r="BC347" i="19"/>
  <c r="BC348" i="19"/>
  <c r="BC349" i="19"/>
  <c r="BC350" i="19"/>
  <c r="BC351" i="19"/>
  <c r="BC352" i="19"/>
  <c r="BC353" i="19"/>
  <c r="BC354" i="19"/>
  <c r="BC355" i="19"/>
  <c r="BC356" i="19"/>
  <c r="BC357" i="19"/>
  <c r="BC358" i="19"/>
  <c r="BC359" i="19"/>
  <c r="BC360" i="19"/>
  <c r="BC361" i="19"/>
  <c r="BC362" i="19"/>
  <c r="BC363" i="19"/>
  <c r="BC364" i="19"/>
  <c r="BC365" i="19"/>
  <c r="BC366" i="19"/>
  <c r="BC367" i="19"/>
  <c r="BC368" i="19"/>
  <c r="BC369" i="19"/>
  <c r="BC370" i="19"/>
  <c r="BC371" i="19"/>
  <c r="BC372" i="19"/>
  <c r="BC373" i="19"/>
  <c r="BC374" i="19"/>
  <c r="BC375" i="19"/>
  <c r="BC376" i="19"/>
  <c r="BC377" i="19"/>
  <c r="BC378" i="19"/>
  <c r="BC379" i="19"/>
  <c r="BC380" i="19"/>
  <c r="BC381" i="19"/>
  <c r="BC382" i="19"/>
  <c r="BC383" i="19"/>
  <c r="BC384" i="19"/>
  <c r="BC385" i="19"/>
  <c r="BC386" i="19"/>
  <c r="BC387" i="19"/>
  <c r="BC388" i="19"/>
  <c r="BC389" i="19"/>
  <c r="BC390" i="19"/>
  <c r="BC391" i="19"/>
  <c r="BC392" i="19"/>
  <c r="BC393" i="19"/>
  <c r="BC394" i="19"/>
  <c r="BC395" i="19"/>
  <c r="BC396" i="19"/>
  <c r="BC397" i="19"/>
  <c r="BC398" i="19"/>
  <c r="BC399" i="19"/>
  <c r="BC400" i="19"/>
  <c r="BC401" i="19"/>
  <c r="BC402" i="19"/>
  <c r="BC403" i="19"/>
  <c r="BC404" i="19"/>
  <c r="BC405" i="19"/>
  <c r="BC406" i="19"/>
  <c r="BC407" i="19"/>
  <c r="BC408" i="19"/>
  <c r="BC409" i="19"/>
  <c r="BC410" i="19"/>
  <c r="BC411" i="19"/>
  <c r="BC412" i="19"/>
  <c r="BC413" i="19"/>
  <c r="BC414" i="19"/>
  <c r="BC415" i="19"/>
  <c r="BC416" i="19"/>
  <c r="BC417" i="19"/>
  <c r="BC418" i="19"/>
  <c r="Z20" i="23"/>
  <c r="Z21" i="23"/>
  <c r="Z22" i="23"/>
  <c r="Z23" i="23"/>
  <c r="Z24" i="23"/>
  <c r="Z25" i="23"/>
  <c r="Z26" i="23"/>
  <c r="Z27" i="23"/>
  <c r="Z28" i="23"/>
  <c r="Z29" i="23"/>
  <c r="Z30" i="23"/>
  <c r="Z31" i="23"/>
  <c r="Z32" i="23"/>
  <c r="Z33" i="23"/>
  <c r="Z34" i="23"/>
  <c r="Z35" i="23"/>
  <c r="Z36" i="23"/>
  <c r="Z37" i="23"/>
  <c r="Z38" i="23"/>
  <c r="Z39" i="23"/>
  <c r="Z40" i="23"/>
  <c r="Z41" i="23"/>
  <c r="Z42" i="23"/>
  <c r="Z43" i="23"/>
  <c r="Z44" i="23"/>
  <c r="Z45" i="23"/>
  <c r="Z46" i="23"/>
  <c r="Z47" i="23"/>
  <c r="Z48" i="23"/>
  <c r="Z49" i="23"/>
  <c r="Z50" i="23"/>
  <c r="Z51" i="23"/>
  <c r="Z52" i="23"/>
  <c r="Z53" i="23"/>
  <c r="Z54" i="23"/>
  <c r="Z55" i="23"/>
  <c r="Z56" i="23"/>
  <c r="Z57" i="23"/>
  <c r="Z58" i="23"/>
  <c r="Z59" i="23"/>
  <c r="Z60" i="23"/>
  <c r="Z61" i="23"/>
  <c r="Z62" i="23"/>
  <c r="Z63" i="23"/>
  <c r="Z64" i="23"/>
  <c r="Z65" i="23"/>
  <c r="Z66" i="23"/>
  <c r="Z67" i="23"/>
  <c r="Z68" i="23"/>
  <c r="Z69" i="23"/>
  <c r="Z70" i="23"/>
  <c r="Z71" i="23"/>
  <c r="Z72" i="23"/>
  <c r="Z73" i="23"/>
  <c r="Z74" i="23"/>
  <c r="Z75" i="23"/>
  <c r="Z76" i="23"/>
  <c r="Z77" i="23"/>
  <c r="Z78" i="23"/>
  <c r="Z79" i="23"/>
  <c r="Z80" i="23"/>
  <c r="Z81" i="23"/>
  <c r="Z82" i="23"/>
  <c r="Z83" i="23"/>
  <c r="Z84" i="23"/>
  <c r="Z85" i="23"/>
  <c r="Z86" i="23"/>
  <c r="Z87" i="23"/>
  <c r="Z88" i="23"/>
  <c r="Z89" i="23"/>
  <c r="Z90" i="23"/>
  <c r="Z91" i="23"/>
  <c r="Z92" i="23"/>
  <c r="Z93" i="23"/>
  <c r="Z94" i="23"/>
  <c r="Z95" i="23"/>
  <c r="Z96" i="23"/>
  <c r="Z97" i="23"/>
  <c r="Z98" i="23"/>
  <c r="Z99" i="23"/>
  <c r="Z100" i="23"/>
  <c r="Z101" i="23"/>
  <c r="Z102" i="23"/>
  <c r="Z103" i="23"/>
  <c r="Z104" i="23"/>
  <c r="Z105" i="23"/>
  <c r="Z106" i="23"/>
  <c r="Z107" i="23"/>
  <c r="Z108" i="23"/>
  <c r="Z109" i="23"/>
  <c r="Z110" i="23"/>
  <c r="Z111" i="23"/>
  <c r="Z112" i="23"/>
  <c r="Z113" i="23"/>
  <c r="Z114" i="23"/>
  <c r="Z115" i="23"/>
  <c r="Z116" i="23"/>
  <c r="Z117" i="23"/>
  <c r="Z118" i="23"/>
  <c r="Z119" i="23"/>
  <c r="Z120" i="23"/>
  <c r="Z121" i="23"/>
  <c r="Z122" i="23"/>
  <c r="Z123" i="23"/>
  <c r="Z124" i="23"/>
  <c r="Z125" i="23"/>
  <c r="Z126" i="23"/>
  <c r="Z127" i="23"/>
  <c r="Z128" i="23"/>
  <c r="Z129" i="23"/>
  <c r="Z130" i="23"/>
  <c r="Z131" i="23"/>
  <c r="Z132" i="23"/>
  <c r="Z133" i="23"/>
  <c r="Z134" i="23"/>
  <c r="Z135" i="23"/>
  <c r="Z136" i="23"/>
  <c r="Z137" i="23"/>
  <c r="Z138" i="23"/>
  <c r="Z139" i="23"/>
  <c r="Z140" i="23"/>
  <c r="Z141" i="23"/>
  <c r="Z142" i="23"/>
  <c r="Z143" i="23"/>
  <c r="Z144" i="23"/>
  <c r="Z145" i="23"/>
  <c r="Z146" i="23"/>
  <c r="Z147" i="23"/>
  <c r="Z148" i="23"/>
  <c r="Z149" i="23"/>
  <c r="Z150" i="23"/>
  <c r="Z151" i="23"/>
  <c r="Z152" i="23"/>
  <c r="Z153" i="23"/>
  <c r="Z154" i="23"/>
  <c r="Z155" i="23"/>
  <c r="Z156" i="23"/>
  <c r="Z157" i="23"/>
  <c r="Z158" i="23"/>
  <c r="Z159" i="23"/>
  <c r="Z160" i="23"/>
  <c r="Z161" i="23"/>
  <c r="Z162" i="23"/>
  <c r="Z163" i="23"/>
  <c r="Z164" i="23"/>
  <c r="Z165" i="23"/>
  <c r="Z166" i="23"/>
  <c r="Z167" i="23"/>
  <c r="Z168" i="23"/>
  <c r="Z169" i="23"/>
  <c r="Z170" i="23"/>
  <c r="Z171" i="23"/>
  <c r="Z172" i="23"/>
  <c r="Z173" i="23"/>
  <c r="Z174" i="23"/>
  <c r="Z175" i="23"/>
  <c r="Z176" i="23"/>
  <c r="Z177" i="23"/>
  <c r="Z178" i="23"/>
  <c r="Z179" i="23"/>
  <c r="Z180" i="23"/>
  <c r="Z181" i="23"/>
  <c r="Z182" i="23"/>
  <c r="Z183" i="23"/>
  <c r="Z184" i="23"/>
  <c r="Z185" i="23"/>
  <c r="Z186" i="23"/>
  <c r="Z187" i="23"/>
  <c r="Z188" i="23"/>
  <c r="Z189" i="23"/>
  <c r="Z190" i="23"/>
  <c r="Z191" i="23"/>
  <c r="Z192" i="23"/>
  <c r="Z193" i="23"/>
  <c r="Z194" i="23"/>
  <c r="Z195" i="23"/>
  <c r="Z196" i="23"/>
  <c r="Z197" i="23"/>
  <c r="Z198" i="23"/>
  <c r="Z199" i="23"/>
  <c r="Z200" i="23"/>
  <c r="Z201" i="23"/>
  <c r="Z202" i="23"/>
  <c r="Z203" i="23"/>
  <c r="Z204" i="23"/>
  <c r="Z205" i="23"/>
  <c r="Z206" i="23"/>
  <c r="Z207" i="23"/>
  <c r="Z208" i="23"/>
  <c r="Z209" i="23"/>
  <c r="Z210" i="23"/>
  <c r="Z211" i="23"/>
  <c r="Z212" i="23"/>
  <c r="Z213" i="23"/>
  <c r="Z214" i="23"/>
  <c r="Z215" i="23"/>
  <c r="Z216" i="23"/>
  <c r="Z217" i="23"/>
  <c r="Z218" i="23"/>
  <c r="Z219" i="23"/>
  <c r="Z220" i="23"/>
  <c r="Z221" i="23"/>
  <c r="Z222" i="23"/>
  <c r="Z223" i="23"/>
  <c r="Z224" i="23"/>
  <c r="Z225" i="23"/>
  <c r="Z226" i="23"/>
  <c r="Z227" i="23"/>
  <c r="Z228" i="23"/>
  <c r="Z229" i="23"/>
  <c r="Z230" i="23"/>
  <c r="Z231" i="23"/>
  <c r="Z232" i="23"/>
  <c r="Z233" i="23"/>
  <c r="Z234" i="23"/>
  <c r="Z235" i="23"/>
  <c r="Z236" i="23"/>
  <c r="Z237" i="23"/>
  <c r="Z238" i="23"/>
  <c r="Z239" i="23"/>
  <c r="Z240" i="23"/>
  <c r="Z241" i="23"/>
  <c r="Z242" i="23"/>
  <c r="Z243" i="23"/>
  <c r="Z244" i="23"/>
  <c r="Z245" i="23"/>
  <c r="Z246" i="23"/>
  <c r="Z247" i="23"/>
  <c r="Z248" i="23"/>
  <c r="Z249" i="23"/>
  <c r="Z250" i="23"/>
  <c r="Z251" i="23"/>
  <c r="Z252" i="23"/>
  <c r="Z253" i="23"/>
  <c r="Z254" i="23"/>
  <c r="Z255" i="23"/>
  <c r="Z256" i="23"/>
  <c r="Z257" i="23"/>
  <c r="Z258" i="23"/>
  <c r="Z259" i="23"/>
  <c r="Z260" i="23"/>
  <c r="Z261" i="23"/>
  <c r="Z262" i="23"/>
  <c r="Z263" i="23"/>
  <c r="Z264" i="23"/>
  <c r="Z265" i="23"/>
  <c r="Z266" i="23"/>
  <c r="Z267" i="23"/>
  <c r="Z268" i="23"/>
  <c r="Z269" i="23"/>
  <c r="Z270" i="23"/>
  <c r="Z271" i="23"/>
  <c r="Z272" i="23"/>
  <c r="Z273" i="23"/>
  <c r="Z274" i="23"/>
  <c r="Z275" i="23"/>
  <c r="Z276" i="23"/>
  <c r="Z277" i="23"/>
  <c r="Z278" i="23"/>
  <c r="Z279" i="23"/>
  <c r="Z280" i="23"/>
  <c r="Z281" i="23"/>
  <c r="Z282" i="23"/>
  <c r="Z283" i="23"/>
  <c r="Z284" i="23"/>
  <c r="Z285" i="23"/>
  <c r="Z286" i="23"/>
  <c r="Z287" i="23"/>
  <c r="Z288" i="23"/>
  <c r="Z289" i="23"/>
  <c r="Z290" i="23"/>
  <c r="Z291" i="23"/>
  <c r="Z292" i="23"/>
  <c r="Z293" i="23"/>
  <c r="Z294" i="23"/>
  <c r="Z295" i="23"/>
  <c r="Z296" i="23"/>
  <c r="Z297" i="23"/>
  <c r="Z298" i="23"/>
  <c r="Z299" i="23"/>
  <c r="Z300" i="23"/>
  <c r="Z301" i="23"/>
  <c r="Z302" i="23"/>
  <c r="Z303" i="23"/>
  <c r="Z304" i="23"/>
  <c r="Z305" i="23"/>
  <c r="Z306" i="23"/>
  <c r="Z307" i="23"/>
  <c r="Z308" i="23"/>
  <c r="Z309" i="23"/>
  <c r="Z310" i="23"/>
  <c r="Z311" i="23"/>
  <c r="Z312" i="23"/>
  <c r="Z313" i="23"/>
  <c r="Z314" i="23"/>
  <c r="Z315" i="23"/>
  <c r="Z316" i="23"/>
  <c r="Z317" i="23"/>
  <c r="Z318" i="23"/>
  <c r="Z319" i="23"/>
  <c r="Z320" i="23"/>
  <c r="Z321" i="23"/>
  <c r="Z322" i="23"/>
  <c r="Z323" i="23"/>
  <c r="Z324" i="23"/>
  <c r="Z325" i="23"/>
  <c r="Z326" i="23"/>
  <c r="Z327" i="23"/>
  <c r="Z328" i="23"/>
  <c r="Z329" i="23"/>
  <c r="Z330" i="23"/>
  <c r="Z331" i="23"/>
  <c r="Z332" i="23"/>
  <c r="Z333" i="23"/>
  <c r="Z334" i="23"/>
  <c r="Z335" i="23"/>
  <c r="Z336" i="23"/>
  <c r="Z337" i="23"/>
  <c r="Z338" i="23"/>
  <c r="Z339" i="23"/>
  <c r="Z340" i="23"/>
  <c r="Z341" i="23"/>
  <c r="Z342" i="23"/>
  <c r="Z343" i="23"/>
  <c r="Z344" i="23"/>
  <c r="Z345" i="23"/>
  <c r="Z346" i="23"/>
  <c r="Z347" i="23"/>
  <c r="Z348" i="23"/>
  <c r="Z349" i="23"/>
  <c r="Z350" i="23"/>
  <c r="Z351" i="23"/>
  <c r="Z352" i="23"/>
  <c r="Z353" i="23"/>
  <c r="Z354" i="23"/>
  <c r="Z355" i="23"/>
  <c r="Z356" i="23"/>
  <c r="Z357" i="23"/>
  <c r="Z358" i="23"/>
  <c r="Z359" i="23"/>
  <c r="Z360" i="23"/>
  <c r="Z361" i="23"/>
  <c r="Z362" i="23"/>
  <c r="Z363" i="23"/>
  <c r="Z364" i="23"/>
  <c r="Z365" i="23"/>
  <c r="Z366" i="23"/>
  <c r="Z367" i="23"/>
  <c r="Z368" i="23"/>
  <c r="Z369" i="23"/>
  <c r="Z370" i="23"/>
  <c r="Z371" i="23"/>
  <c r="Z372" i="23"/>
  <c r="Z373" i="23"/>
  <c r="Z374" i="23"/>
  <c r="Z375" i="23"/>
  <c r="Z376" i="23"/>
  <c r="Z377" i="23"/>
  <c r="Z378" i="23"/>
  <c r="Z379" i="23"/>
  <c r="Z380" i="23"/>
  <c r="Z381" i="23"/>
  <c r="Z382" i="23"/>
  <c r="Z383" i="23"/>
  <c r="Z384" i="23"/>
  <c r="Z385" i="23"/>
  <c r="Z386" i="23"/>
  <c r="Z387" i="23"/>
  <c r="Z388" i="23"/>
  <c r="Z389" i="23"/>
  <c r="Z390" i="23"/>
  <c r="Z391" i="23"/>
  <c r="Z392" i="23"/>
  <c r="Z393" i="23"/>
  <c r="Z394" i="23"/>
  <c r="Z395" i="23"/>
  <c r="Z396" i="23"/>
  <c r="Z397" i="23"/>
  <c r="Z398" i="23"/>
  <c r="Z399" i="23"/>
  <c r="Z400" i="23"/>
  <c r="Z401" i="23"/>
  <c r="Z402" i="23"/>
  <c r="Z403" i="23"/>
  <c r="Z404" i="23"/>
  <c r="Z405" i="23"/>
  <c r="Z406" i="23"/>
  <c r="Z407" i="23"/>
  <c r="Z408" i="23"/>
  <c r="Z409" i="23"/>
  <c r="Z410" i="23"/>
  <c r="Z411" i="23"/>
  <c r="Z412" i="23"/>
  <c r="Z413" i="23"/>
  <c r="Z414" i="23"/>
  <c r="Z415" i="23"/>
  <c r="Z416" i="23"/>
  <c r="Z417" i="23"/>
  <c r="Z418" i="23"/>
  <c r="Y20" i="23"/>
  <c r="Y21" i="23"/>
  <c r="Y22" i="23"/>
  <c r="Y23" i="23"/>
  <c r="Y24" i="23"/>
  <c r="Y25" i="23"/>
  <c r="Y26" i="23"/>
  <c r="Y27" i="23"/>
  <c r="Y28" i="23"/>
  <c r="Y29" i="23"/>
  <c r="Y30" i="23"/>
  <c r="Y31" i="23"/>
  <c r="Y32" i="23"/>
  <c r="Y33" i="23"/>
  <c r="Y34" i="23"/>
  <c r="Y35" i="23"/>
  <c r="Y36" i="23"/>
  <c r="Y37" i="23"/>
  <c r="Y38" i="23"/>
  <c r="Y39" i="23"/>
  <c r="Y40" i="23"/>
  <c r="Y41" i="23"/>
  <c r="Y42" i="23"/>
  <c r="Y43" i="23"/>
  <c r="Y44" i="23"/>
  <c r="Y45" i="23"/>
  <c r="Y46" i="23"/>
  <c r="Y47" i="23"/>
  <c r="Y48" i="23"/>
  <c r="Y49" i="23"/>
  <c r="Y50" i="23"/>
  <c r="Y51" i="23"/>
  <c r="Y52" i="23"/>
  <c r="Y53" i="23"/>
  <c r="Y54" i="23"/>
  <c r="Y55" i="23"/>
  <c r="Y56" i="23"/>
  <c r="Y57" i="23"/>
  <c r="Y58" i="23"/>
  <c r="Y59" i="23"/>
  <c r="Y60" i="23"/>
  <c r="Y61" i="23"/>
  <c r="Y62" i="23"/>
  <c r="Y63" i="23"/>
  <c r="Y64" i="23"/>
  <c r="Y65" i="23"/>
  <c r="Y66" i="23"/>
  <c r="Y67" i="23"/>
  <c r="Y68" i="23"/>
  <c r="Y69" i="23"/>
  <c r="Y70" i="23"/>
  <c r="Y71" i="23"/>
  <c r="Y72" i="23"/>
  <c r="Y73" i="23"/>
  <c r="Y74" i="23"/>
  <c r="Y75" i="23"/>
  <c r="Y76" i="23"/>
  <c r="Y77" i="23"/>
  <c r="Y78" i="23"/>
  <c r="Y79" i="23"/>
  <c r="Y80" i="23"/>
  <c r="Y81" i="23"/>
  <c r="Y82" i="23"/>
  <c r="Y83" i="23"/>
  <c r="Y84" i="23"/>
  <c r="Y85" i="23"/>
  <c r="Y86" i="23"/>
  <c r="Y87" i="23"/>
  <c r="Y88" i="23"/>
  <c r="Y89" i="23"/>
  <c r="Y90" i="23"/>
  <c r="Y91" i="23"/>
  <c r="Y92" i="23"/>
  <c r="Y93" i="23"/>
  <c r="Y94" i="23"/>
  <c r="Y95" i="23"/>
  <c r="Y96" i="23"/>
  <c r="Y97" i="23"/>
  <c r="Y98" i="23"/>
  <c r="Y99" i="23"/>
  <c r="Y100" i="23"/>
  <c r="Y101" i="23"/>
  <c r="Y102" i="23"/>
  <c r="Y103" i="23"/>
  <c r="Y104" i="23"/>
  <c r="Y105" i="23"/>
  <c r="Y106" i="23"/>
  <c r="Y107" i="23"/>
  <c r="Y108" i="23"/>
  <c r="Y109" i="23"/>
  <c r="Y110" i="23"/>
  <c r="Y111" i="23"/>
  <c r="Y112" i="23"/>
  <c r="Y113" i="23"/>
  <c r="Y114" i="23"/>
  <c r="Y115" i="23"/>
  <c r="Y116" i="23"/>
  <c r="Y117" i="23"/>
  <c r="Y118" i="23"/>
  <c r="Y119" i="23"/>
  <c r="Y120" i="23"/>
  <c r="Y121" i="23"/>
  <c r="Y122" i="23"/>
  <c r="Y123" i="23"/>
  <c r="Y124" i="23"/>
  <c r="Y125" i="23"/>
  <c r="Y126" i="23"/>
  <c r="Y127" i="23"/>
  <c r="Y128" i="23"/>
  <c r="Y129" i="23"/>
  <c r="Y130" i="23"/>
  <c r="Y131" i="23"/>
  <c r="Y132" i="23"/>
  <c r="Y133" i="23"/>
  <c r="Y134" i="23"/>
  <c r="Y135" i="23"/>
  <c r="Y136" i="23"/>
  <c r="Y137" i="23"/>
  <c r="Y138" i="23"/>
  <c r="Y139" i="23"/>
  <c r="Y140" i="23"/>
  <c r="Y141" i="23"/>
  <c r="Y142" i="23"/>
  <c r="Y143" i="23"/>
  <c r="Y144" i="23"/>
  <c r="Y145" i="23"/>
  <c r="Y146" i="23"/>
  <c r="Y147" i="23"/>
  <c r="Y148" i="23"/>
  <c r="Y149" i="23"/>
  <c r="Y150" i="23"/>
  <c r="Y151" i="23"/>
  <c r="Y152" i="23"/>
  <c r="Y153" i="23"/>
  <c r="Y154" i="23"/>
  <c r="Y155" i="23"/>
  <c r="Y156" i="23"/>
  <c r="Y157" i="23"/>
  <c r="Y158" i="23"/>
  <c r="Y159" i="23"/>
  <c r="Y160" i="23"/>
  <c r="Y161" i="23"/>
  <c r="Y162" i="23"/>
  <c r="Y163" i="23"/>
  <c r="Y164" i="23"/>
  <c r="Y165" i="23"/>
  <c r="Y166" i="23"/>
  <c r="Y167" i="23"/>
  <c r="Y168" i="23"/>
  <c r="Y169" i="23"/>
  <c r="Y170" i="23"/>
  <c r="Y171" i="23"/>
  <c r="Y172" i="23"/>
  <c r="Y173" i="23"/>
  <c r="Y174" i="23"/>
  <c r="Y175" i="23"/>
  <c r="Y176" i="23"/>
  <c r="Y177" i="23"/>
  <c r="Y178" i="23"/>
  <c r="Y179" i="23"/>
  <c r="Y180" i="23"/>
  <c r="Y181" i="23"/>
  <c r="Y182" i="23"/>
  <c r="Y183" i="23"/>
  <c r="Y184" i="23"/>
  <c r="Y185" i="23"/>
  <c r="Y186" i="23"/>
  <c r="Y187" i="23"/>
  <c r="Y188" i="23"/>
  <c r="Y189" i="23"/>
  <c r="Y190" i="23"/>
  <c r="Y191" i="23"/>
  <c r="Y192" i="23"/>
  <c r="Y193" i="23"/>
  <c r="Y194" i="23"/>
  <c r="Y195" i="23"/>
  <c r="Y196" i="23"/>
  <c r="Y197" i="23"/>
  <c r="Y198" i="23"/>
  <c r="Y199" i="23"/>
  <c r="Y200" i="23"/>
  <c r="Y201" i="23"/>
  <c r="Y202" i="23"/>
  <c r="Y203" i="23"/>
  <c r="Y204" i="23"/>
  <c r="Y205" i="23"/>
  <c r="Y206" i="23"/>
  <c r="Y207" i="23"/>
  <c r="Y208" i="23"/>
  <c r="Y209" i="23"/>
  <c r="Y210" i="23"/>
  <c r="Y211" i="23"/>
  <c r="Y212" i="23"/>
  <c r="Y213" i="23"/>
  <c r="Y214" i="23"/>
  <c r="Y215" i="23"/>
  <c r="Y216" i="23"/>
  <c r="Y217" i="23"/>
  <c r="Y218" i="23"/>
  <c r="Y219" i="23"/>
  <c r="Y220" i="23"/>
  <c r="Y221" i="23"/>
  <c r="Y222" i="23"/>
  <c r="Y223" i="23"/>
  <c r="Y224" i="23"/>
  <c r="Y225" i="23"/>
  <c r="Y226" i="23"/>
  <c r="Y227" i="23"/>
  <c r="Y228" i="23"/>
  <c r="Y229" i="23"/>
  <c r="Y230" i="23"/>
  <c r="Y231" i="23"/>
  <c r="Y232" i="23"/>
  <c r="Y233" i="23"/>
  <c r="Y234" i="23"/>
  <c r="Y235" i="23"/>
  <c r="Y236" i="23"/>
  <c r="Y237" i="23"/>
  <c r="Y238" i="23"/>
  <c r="Y239" i="23"/>
  <c r="Y240" i="23"/>
  <c r="Y241" i="23"/>
  <c r="Y242" i="23"/>
  <c r="Y243" i="23"/>
  <c r="Y244" i="23"/>
  <c r="Y245" i="23"/>
  <c r="Y246" i="23"/>
  <c r="Y247" i="23"/>
  <c r="Y248" i="23"/>
  <c r="Y249" i="23"/>
  <c r="Y250" i="23"/>
  <c r="Y251" i="23"/>
  <c r="Y252" i="23"/>
  <c r="Y253" i="23"/>
  <c r="Y254" i="23"/>
  <c r="Y255" i="23"/>
  <c r="Y256" i="23"/>
  <c r="Y257" i="23"/>
  <c r="Y258" i="23"/>
  <c r="Y259" i="23"/>
  <c r="Y260" i="23"/>
  <c r="Y261" i="23"/>
  <c r="Y262" i="23"/>
  <c r="Y263" i="23"/>
  <c r="Y264" i="23"/>
  <c r="Y265" i="23"/>
  <c r="Y266" i="23"/>
  <c r="Y267" i="23"/>
  <c r="Y268" i="23"/>
  <c r="Y269" i="23"/>
  <c r="Y270" i="23"/>
  <c r="Y271" i="23"/>
  <c r="Y272" i="23"/>
  <c r="Y273" i="23"/>
  <c r="Y274" i="23"/>
  <c r="Y275" i="23"/>
  <c r="Y276" i="23"/>
  <c r="Y277" i="23"/>
  <c r="Y278" i="23"/>
  <c r="Y279" i="23"/>
  <c r="Y280" i="23"/>
  <c r="Y281" i="23"/>
  <c r="Y282" i="23"/>
  <c r="Y283" i="23"/>
  <c r="Y284" i="23"/>
  <c r="Y285" i="23"/>
  <c r="Y286" i="23"/>
  <c r="Y287" i="23"/>
  <c r="Y288" i="23"/>
  <c r="Y289" i="23"/>
  <c r="Y290" i="23"/>
  <c r="Y291" i="23"/>
  <c r="Y292" i="23"/>
  <c r="Y293" i="23"/>
  <c r="Y294" i="23"/>
  <c r="Y295" i="23"/>
  <c r="Y296" i="23"/>
  <c r="Y297" i="23"/>
  <c r="Y298" i="23"/>
  <c r="Y299" i="23"/>
  <c r="Y300" i="23"/>
  <c r="Y301" i="23"/>
  <c r="Y302" i="23"/>
  <c r="Y303" i="23"/>
  <c r="Y304" i="23"/>
  <c r="Y305" i="23"/>
  <c r="Y306" i="23"/>
  <c r="Y307" i="23"/>
  <c r="Y308" i="23"/>
  <c r="Y309" i="23"/>
  <c r="Y310" i="23"/>
  <c r="Y311" i="23"/>
  <c r="Y312" i="23"/>
  <c r="Y313" i="23"/>
  <c r="Y314" i="23"/>
  <c r="Y315" i="23"/>
  <c r="Y316" i="23"/>
  <c r="Y317" i="23"/>
  <c r="Y318" i="23"/>
  <c r="Y319" i="23"/>
  <c r="Y320" i="23"/>
  <c r="Y321" i="23"/>
  <c r="Y322" i="23"/>
  <c r="Y323" i="23"/>
  <c r="Y324" i="23"/>
  <c r="Y325" i="23"/>
  <c r="Y326" i="23"/>
  <c r="Y327" i="23"/>
  <c r="Y328" i="23"/>
  <c r="Y329" i="23"/>
  <c r="Y330" i="23"/>
  <c r="Y331" i="23"/>
  <c r="Y332" i="23"/>
  <c r="Y333" i="23"/>
  <c r="Y334" i="23"/>
  <c r="Y335" i="23"/>
  <c r="Y336" i="23"/>
  <c r="Y337" i="23"/>
  <c r="Y338" i="23"/>
  <c r="Y339" i="23"/>
  <c r="Y340" i="23"/>
  <c r="Y341" i="23"/>
  <c r="Y342" i="23"/>
  <c r="Y343" i="23"/>
  <c r="Y344" i="23"/>
  <c r="Y345" i="23"/>
  <c r="Y346" i="23"/>
  <c r="Y347" i="23"/>
  <c r="Y348" i="23"/>
  <c r="Y349" i="23"/>
  <c r="Y350" i="23"/>
  <c r="Y351" i="23"/>
  <c r="Y352" i="23"/>
  <c r="Y353" i="23"/>
  <c r="Y354" i="23"/>
  <c r="Y355" i="23"/>
  <c r="Y356" i="23"/>
  <c r="Y357" i="23"/>
  <c r="Y358" i="23"/>
  <c r="Y359" i="23"/>
  <c r="Y360" i="23"/>
  <c r="Y361" i="23"/>
  <c r="Y362" i="23"/>
  <c r="Y363" i="23"/>
  <c r="Y364" i="23"/>
  <c r="Y365" i="23"/>
  <c r="Y366" i="23"/>
  <c r="Y367" i="23"/>
  <c r="Y368" i="23"/>
  <c r="Y369" i="23"/>
  <c r="Y370" i="23"/>
  <c r="Y371" i="23"/>
  <c r="Y372" i="23"/>
  <c r="Y373" i="23"/>
  <c r="Y374" i="23"/>
  <c r="Y375" i="23"/>
  <c r="Y376" i="23"/>
  <c r="Y377" i="23"/>
  <c r="Y378" i="23"/>
  <c r="Y379" i="23"/>
  <c r="Y380" i="23"/>
  <c r="Y381" i="23"/>
  <c r="Y382" i="23"/>
  <c r="Y383" i="23"/>
  <c r="Y384" i="23"/>
  <c r="Y385" i="23"/>
  <c r="Y386" i="23"/>
  <c r="Y387" i="23"/>
  <c r="Y388" i="23"/>
  <c r="Y389" i="23"/>
  <c r="Y390" i="23"/>
  <c r="Y391" i="23"/>
  <c r="Y392" i="23"/>
  <c r="Y393" i="23"/>
  <c r="Y394" i="23"/>
  <c r="Y395" i="23"/>
  <c r="Y396" i="23"/>
  <c r="Y397" i="23"/>
  <c r="Y398" i="23"/>
  <c r="Y399" i="23"/>
  <c r="Y400" i="23"/>
  <c r="Y401" i="23"/>
  <c r="Y402" i="23"/>
  <c r="Y403" i="23"/>
  <c r="Y404" i="23"/>
  <c r="Y405" i="23"/>
  <c r="Y406" i="23"/>
  <c r="Y407" i="23"/>
  <c r="Y408" i="23"/>
  <c r="Y409" i="23"/>
  <c r="Y410" i="23"/>
  <c r="Y411" i="23"/>
  <c r="Y412" i="23"/>
  <c r="Y413" i="23"/>
  <c r="Y414" i="23"/>
  <c r="Y415" i="23"/>
  <c r="Y416" i="23"/>
  <c r="Y417" i="23"/>
  <c r="Y418" i="23"/>
  <c r="Y19" i="23"/>
  <c r="AE20" i="23" l="1"/>
  <c r="AE21" i="23"/>
  <c r="AE22" i="23"/>
  <c r="AE23" i="23"/>
  <c r="AE24" i="23"/>
  <c r="AE25" i="23"/>
  <c r="AE26" i="23"/>
  <c r="AE27" i="23"/>
  <c r="AE28" i="23"/>
  <c r="AE29" i="23"/>
  <c r="AE30" i="23"/>
  <c r="AE31" i="23"/>
  <c r="AE32" i="23"/>
  <c r="AE33" i="23"/>
  <c r="AE34" i="23"/>
  <c r="AE35" i="23"/>
  <c r="AE36" i="23"/>
  <c r="AE37" i="23"/>
  <c r="AE38" i="23"/>
  <c r="AE39" i="23"/>
  <c r="AE40" i="23"/>
  <c r="AE41" i="23"/>
  <c r="AE42" i="23"/>
  <c r="AE43" i="23"/>
  <c r="AE44" i="23"/>
  <c r="AE45" i="23"/>
  <c r="AE46" i="23"/>
  <c r="AE47" i="23"/>
  <c r="AE48" i="23"/>
  <c r="AE49" i="23"/>
  <c r="AE50" i="23"/>
  <c r="AE51" i="23"/>
  <c r="AE52" i="23"/>
  <c r="AE53" i="23"/>
  <c r="AE54" i="23"/>
  <c r="AE55" i="23"/>
  <c r="AE56" i="23"/>
  <c r="AE57" i="23"/>
  <c r="AE58" i="23"/>
  <c r="AE59" i="23"/>
  <c r="AE60" i="23"/>
  <c r="AE61" i="23"/>
  <c r="AE62" i="23"/>
  <c r="AE63" i="23"/>
  <c r="AE64" i="23"/>
  <c r="AE65" i="23"/>
  <c r="AE66" i="23"/>
  <c r="AE67" i="23"/>
  <c r="AE68" i="23"/>
  <c r="AE69" i="23"/>
  <c r="AE70" i="23"/>
  <c r="AE71" i="23"/>
  <c r="AE72" i="23"/>
  <c r="AE73" i="23"/>
  <c r="AE74" i="23"/>
  <c r="AE75" i="23"/>
  <c r="AE76" i="23"/>
  <c r="AE77" i="23"/>
  <c r="AE78" i="23"/>
  <c r="AE79" i="23"/>
  <c r="AE80" i="23"/>
  <c r="AE81" i="23"/>
  <c r="AE82" i="23"/>
  <c r="AE83" i="23"/>
  <c r="AE84" i="23"/>
  <c r="AE85" i="23"/>
  <c r="AE86" i="23"/>
  <c r="AE87" i="23"/>
  <c r="AE88" i="23"/>
  <c r="AE89" i="23"/>
  <c r="AE90" i="23"/>
  <c r="AE91" i="23"/>
  <c r="AE92" i="23"/>
  <c r="AE93" i="23"/>
  <c r="AE94" i="23"/>
  <c r="AE95" i="23"/>
  <c r="AE96" i="23"/>
  <c r="AE97" i="23"/>
  <c r="AE98" i="23"/>
  <c r="AE99" i="23"/>
  <c r="AE100" i="23"/>
  <c r="AE101" i="23"/>
  <c r="AE102" i="23"/>
  <c r="AE103" i="23"/>
  <c r="AE104" i="23"/>
  <c r="AE105" i="23"/>
  <c r="AE106" i="23"/>
  <c r="AE107" i="23"/>
  <c r="AE108" i="23"/>
  <c r="AE109" i="23"/>
  <c r="AE110" i="23"/>
  <c r="AE111" i="23"/>
  <c r="AE112" i="23"/>
  <c r="AE113" i="23"/>
  <c r="AE114" i="23"/>
  <c r="AE115" i="23"/>
  <c r="AE116" i="23"/>
  <c r="AE117" i="23"/>
  <c r="AE118" i="23"/>
  <c r="AE119" i="23"/>
  <c r="AE120" i="23"/>
  <c r="AE121" i="23"/>
  <c r="AE122" i="23"/>
  <c r="AE123" i="23"/>
  <c r="AE124" i="23"/>
  <c r="AE125" i="23"/>
  <c r="AE126" i="23"/>
  <c r="AE127" i="23"/>
  <c r="AE128" i="23"/>
  <c r="AE129" i="23"/>
  <c r="AE130" i="23"/>
  <c r="AE131" i="23"/>
  <c r="AE132" i="23"/>
  <c r="AE133" i="23"/>
  <c r="AE134" i="23"/>
  <c r="AE135" i="23"/>
  <c r="AE136" i="23"/>
  <c r="AE137" i="23"/>
  <c r="AE138" i="23"/>
  <c r="AE139" i="23"/>
  <c r="AE140" i="23"/>
  <c r="AE141" i="23"/>
  <c r="AE142" i="23"/>
  <c r="AE143" i="23"/>
  <c r="AE144" i="23"/>
  <c r="AE145" i="23"/>
  <c r="AE146" i="23"/>
  <c r="AE147" i="23"/>
  <c r="AE148" i="23"/>
  <c r="AE149" i="23"/>
  <c r="AE150" i="23"/>
  <c r="AE151" i="23"/>
  <c r="AE152" i="23"/>
  <c r="AE153" i="23"/>
  <c r="AE154" i="23"/>
  <c r="AE155" i="23"/>
  <c r="AE156" i="23"/>
  <c r="AE157" i="23"/>
  <c r="AE158" i="23"/>
  <c r="AE159" i="23"/>
  <c r="AE160" i="23"/>
  <c r="AE161" i="23"/>
  <c r="AE162" i="23"/>
  <c r="AE163" i="23"/>
  <c r="AE164" i="23"/>
  <c r="AE165" i="23"/>
  <c r="AE166" i="23"/>
  <c r="AE167" i="23"/>
  <c r="AE168" i="23"/>
  <c r="AE169" i="23"/>
  <c r="AE170" i="23"/>
  <c r="AE171" i="23"/>
  <c r="AE172" i="23"/>
  <c r="AE173" i="23"/>
  <c r="AE174" i="23"/>
  <c r="AE175" i="23"/>
  <c r="AE176" i="23"/>
  <c r="AE177" i="23"/>
  <c r="AE178" i="23"/>
  <c r="AE179" i="23"/>
  <c r="AE180" i="23"/>
  <c r="AE181" i="23"/>
  <c r="AE182" i="23"/>
  <c r="AE183" i="23"/>
  <c r="AE184" i="23"/>
  <c r="AE185" i="23"/>
  <c r="AE186" i="23"/>
  <c r="AE187" i="23"/>
  <c r="AE188" i="23"/>
  <c r="AE189" i="23"/>
  <c r="AE190" i="23"/>
  <c r="AE191" i="23"/>
  <c r="AE192" i="23"/>
  <c r="AE193" i="23"/>
  <c r="AE194" i="23"/>
  <c r="AE195" i="23"/>
  <c r="AE196" i="23"/>
  <c r="AE197" i="23"/>
  <c r="AE198" i="23"/>
  <c r="AE199" i="23"/>
  <c r="AE200" i="23"/>
  <c r="AE201" i="23"/>
  <c r="AE202" i="23"/>
  <c r="AE203" i="23"/>
  <c r="AE204" i="23"/>
  <c r="AE205" i="23"/>
  <c r="AE206" i="23"/>
  <c r="AE207" i="23"/>
  <c r="AE208" i="23"/>
  <c r="AE209" i="23"/>
  <c r="AE210" i="23"/>
  <c r="AE211" i="23"/>
  <c r="AE212" i="23"/>
  <c r="AE213" i="23"/>
  <c r="AE214" i="23"/>
  <c r="AE215" i="23"/>
  <c r="AE216" i="23"/>
  <c r="AE217" i="23"/>
  <c r="AE218" i="23"/>
  <c r="AE219" i="23"/>
  <c r="AE220" i="23"/>
  <c r="AE221" i="23"/>
  <c r="AE222" i="23"/>
  <c r="AE223" i="23"/>
  <c r="AE224" i="23"/>
  <c r="AE225" i="23"/>
  <c r="AE226" i="23"/>
  <c r="AE227" i="23"/>
  <c r="AE228" i="23"/>
  <c r="AE229" i="23"/>
  <c r="AE230" i="23"/>
  <c r="AE231" i="23"/>
  <c r="AE232" i="23"/>
  <c r="AE233" i="23"/>
  <c r="AE234" i="23"/>
  <c r="AE235" i="23"/>
  <c r="AE236" i="23"/>
  <c r="AE237" i="23"/>
  <c r="AE238" i="23"/>
  <c r="AE239" i="23"/>
  <c r="AE240" i="23"/>
  <c r="AE241" i="23"/>
  <c r="AE242" i="23"/>
  <c r="AE243" i="23"/>
  <c r="AE244" i="23"/>
  <c r="AE245" i="23"/>
  <c r="AE246" i="23"/>
  <c r="AE247" i="23"/>
  <c r="AE248" i="23"/>
  <c r="AE249" i="23"/>
  <c r="AE250" i="23"/>
  <c r="AE251" i="23"/>
  <c r="AE252" i="23"/>
  <c r="AE253" i="23"/>
  <c r="AE254" i="23"/>
  <c r="AE255" i="23"/>
  <c r="AE256" i="23"/>
  <c r="AE257" i="23"/>
  <c r="AE258" i="23"/>
  <c r="AE259" i="23"/>
  <c r="AE260" i="23"/>
  <c r="AE261" i="23"/>
  <c r="AE262" i="23"/>
  <c r="AE263" i="23"/>
  <c r="AE264" i="23"/>
  <c r="AE265" i="23"/>
  <c r="AE266" i="23"/>
  <c r="AE267" i="23"/>
  <c r="AE268" i="23"/>
  <c r="AE269" i="23"/>
  <c r="AE270" i="23"/>
  <c r="AE271" i="23"/>
  <c r="AE272" i="23"/>
  <c r="AE273" i="23"/>
  <c r="AE274" i="23"/>
  <c r="AE275" i="23"/>
  <c r="AE276" i="23"/>
  <c r="AE277" i="23"/>
  <c r="AE278" i="23"/>
  <c r="AE279" i="23"/>
  <c r="AE280" i="23"/>
  <c r="AE281" i="23"/>
  <c r="AE282" i="23"/>
  <c r="AE283" i="23"/>
  <c r="AE284" i="23"/>
  <c r="AE285" i="23"/>
  <c r="AE286" i="23"/>
  <c r="AE287" i="23"/>
  <c r="AE288" i="23"/>
  <c r="AE289" i="23"/>
  <c r="AE290" i="23"/>
  <c r="AE291" i="23"/>
  <c r="AE292" i="23"/>
  <c r="AE293" i="23"/>
  <c r="AE294" i="23"/>
  <c r="AE295" i="23"/>
  <c r="AE296" i="23"/>
  <c r="AE297" i="23"/>
  <c r="AE298" i="23"/>
  <c r="AE299" i="23"/>
  <c r="AE300" i="23"/>
  <c r="AE301" i="23"/>
  <c r="AE302" i="23"/>
  <c r="AE303" i="23"/>
  <c r="AE304" i="23"/>
  <c r="AE305" i="23"/>
  <c r="AE306" i="23"/>
  <c r="AE307" i="23"/>
  <c r="AE308" i="23"/>
  <c r="AE309" i="23"/>
  <c r="AE310" i="23"/>
  <c r="AE311" i="23"/>
  <c r="AE312" i="23"/>
  <c r="AE313" i="23"/>
  <c r="AE314" i="23"/>
  <c r="AE315" i="23"/>
  <c r="AE316" i="23"/>
  <c r="AE317" i="23"/>
  <c r="AE318" i="23"/>
  <c r="AE319" i="23"/>
  <c r="AE320" i="23"/>
  <c r="AE321" i="23"/>
  <c r="AE322" i="23"/>
  <c r="AE323" i="23"/>
  <c r="AE324" i="23"/>
  <c r="AE325" i="23"/>
  <c r="AE326" i="23"/>
  <c r="AE327" i="23"/>
  <c r="AE328" i="23"/>
  <c r="AE329" i="23"/>
  <c r="AE330" i="23"/>
  <c r="AE331" i="23"/>
  <c r="AE332" i="23"/>
  <c r="AE333" i="23"/>
  <c r="AE334" i="23"/>
  <c r="AE335" i="23"/>
  <c r="AE336" i="23"/>
  <c r="AE337" i="23"/>
  <c r="AE338" i="23"/>
  <c r="AE339" i="23"/>
  <c r="AE340" i="23"/>
  <c r="AE341" i="23"/>
  <c r="AE342" i="23"/>
  <c r="AE343" i="23"/>
  <c r="AE344" i="23"/>
  <c r="AE345" i="23"/>
  <c r="AE346" i="23"/>
  <c r="AE347" i="23"/>
  <c r="AE348" i="23"/>
  <c r="AE349" i="23"/>
  <c r="AE350" i="23"/>
  <c r="AE351" i="23"/>
  <c r="AE352" i="23"/>
  <c r="AE353" i="23"/>
  <c r="AE354" i="23"/>
  <c r="AE355" i="23"/>
  <c r="AE356" i="23"/>
  <c r="AE357" i="23"/>
  <c r="AE358" i="23"/>
  <c r="AE359" i="23"/>
  <c r="AE360" i="23"/>
  <c r="AE361" i="23"/>
  <c r="AE362" i="23"/>
  <c r="AE363" i="23"/>
  <c r="AE364" i="23"/>
  <c r="AE365" i="23"/>
  <c r="AE366" i="23"/>
  <c r="AE367" i="23"/>
  <c r="AE368" i="23"/>
  <c r="AE369" i="23"/>
  <c r="AE370" i="23"/>
  <c r="AE371" i="23"/>
  <c r="AE372" i="23"/>
  <c r="AE373" i="23"/>
  <c r="AE374" i="23"/>
  <c r="AE375" i="23"/>
  <c r="AE376" i="23"/>
  <c r="AE377" i="23"/>
  <c r="AE378" i="23"/>
  <c r="AE379" i="23"/>
  <c r="AE380" i="23"/>
  <c r="AE381" i="23"/>
  <c r="AE382" i="23"/>
  <c r="AE383" i="23"/>
  <c r="AE384" i="23"/>
  <c r="AE385" i="23"/>
  <c r="AE386" i="23"/>
  <c r="AE387" i="23"/>
  <c r="AE388" i="23"/>
  <c r="AE389" i="23"/>
  <c r="AE390" i="23"/>
  <c r="AE391" i="23"/>
  <c r="AE392" i="23"/>
  <c r="AE393" i="23"/>
  <c r="AE394" i="23"/>
  <c r="AE395" i="23"/>
  <c r="AE396" i="23"/>
  <c r="AE397" i="23"/>
  <c r="AE398" i="23"/>
  <c r="AE399" i="23"/>
  <c r="AE400" i="23"/>
  <c r="AE401" i="23"/>
  <c r="AE402" i="23"/>
  <c r="AE403" i="23"/>
  <c r="AE404" i="23"/>
  <c r="AE405" i="23"/>
  <c r="AE406" i="23"/>
  <c r="AE407" i="23"/>
  <c r="AE408" i="23"/>
  <c r="AE409" i="23"/>
  <c r="AE410" i="23"/>
  <c r="AE411" i="23"/>
  <c r="AE412" i="23"/>
  <c r="AE413" i="23"/>
  <c r="AE414" i="23"/>
  <c r="AE415" i="23"/>
  <c r="AE416" i="23"/>
  <c r="AE417" i="23"/>
  <c r="AE418" i="23"/>
  <c r="BG51" i="19" l="1"/>
  <c r="BG52" i="19"/>
  <c r="BG53" i="19"/>
  <c r="BG54" i="19"/>
  <c r="BG55" i="19"/>
  <c r="BG56" i="19"/>
  <c r="BG57" i="19"/>
  <c r="BG58" i="19"/>
  <c r="BG59" i="19"/>
  <c r="BG60" i="19"/>
  <c r="BG61" i="19"/>
  <c r="BG62" i="19"/>
  <c r="BG63" i="19"/>
  <c r="BG64" i="19"/>
  <c r="BG65" i="19"/>
  <c r="BG66" i="19"/>
  <c r="BG67" i="19"/>
  <c r="BG68" i="19"/>
  <c r="BG69" i="19"/>
  <c r="BG70" i="19"/>
  <c r="BG71" i="19"/>
  <c r="BG72" i="19"/>
  <c r="BG73" i="19"/>
  <c r="BG74" i="19"/>
  <c r="BG75" i="19"/>
  <c r="BG76" i="19"/>
  <c r="BG77" i="19"/>
  <c r="BG78" i="19"/>
  <c r="BG79" i="19"/>
  <c r="BG80" i="19"/>
  <c r="BG81" i="19"/>
  <c r="BG82" i="19"/>
  <c r="BG83" i="19"/>
  <c r="BG84" i="19"/>
  <c r="BG85" i="19"/>
  <c r="BG86" i="19"/>
  <c r="BG87" i="19"/>
  <c r="BG88" i="19"/>
  <c r="BG89" i="19"/>
  <c r="BG90" i="19"/>
  <c r="BG91" i="19"/>
  <c r="BG92" i="19"/>
  <c r="BG93" i="19"/>
  <c r="BG94" i="19"/>
  <c r="BG95" i="19"/>
  <c r="BG96" i="19"/>
  <c r="BG97" i="19"/>
  <c r="BG98" i="19"/>
  <c r="BG99" i="19"/>
  <c r="BG100" i="19"/>
  <c r="BG101" i="19"/>
  <c r="BG102" i="19"/>
  <c r="BG103" i="19"/>
  <c r="BG104" i="19"/>
  <c r="BG105" i="19"/>
  <c r="BG106" i="19"/>
  <c r="BG107" i="19"/>
  <c r="BG108" i="19"/>
  <c r="BG109" i="19"/>
  <c r="BG110" i="19"/>
  <c r="BG111" i="19"/>
  <c r="BG112" i="19"/>
  <c r="BG113" i="19"/>
  <c r="BG114" i="19"/>
  <c r="BG115" i="19"/>
  <c r="BG116" i="19"/>
  <c r="BG117" i="19"/>
  <c r="BG118" i="19"/>
  <c r="BG119" i="19"/>
  <c r="BG120" i="19"/>
  <c r="BG121" i="19"/>
  <c r="BG122" i="19"/>
  <c r="BG123" i="19"/>
  <c r="BG124" i="19"/>
  <c r="BG125" i="19"/>
  <c r="BG126" i="19"/>
  <c r="BG127" i="19"/>
  <c r="BG128" i="19"/>
  <c r="BG129" i="19"/>
  <c r="BG130" i="19"/>
  <c r="BG131" i="19"/>
  <c r="BG132" i="19"/>
  <c r="BG133" i="19"/>
  <c r="BG134" i="19"/>
  <c r="BG135" i="19"/>
  <c r="BG136" i="19"/>
  <c r="BG137" i="19"/>
  <c r="BG138" i="19"/>
  <c r="BG139" i="19"/>
  <c r="BG140" i="19"/>
  <c r="BG141" i="19"/>
  <c r="BG142" i="19"/>
  <c r="BG143" i="19"/>
  <c r="BG144" i="19"/>
  <c r="BG145" i="19"/>
  <c r="BG146" i="19"/>
  <c r="BG147" i="19"/>
  <c r="BG148" i="19"/>
  <c r="BG149" i="19"/>
  <c r="BG150" i="19"/>
  <c r="BG151" i="19"/>
  <c r="BG152" i="19"/>
  <c r="BG153" i="19"/>
  <c r="BG154" i="19"/>
  <c r="BG155" i="19"/>
  <c r="BG156" i="19"/>
  <c r="BG157" i="19"/>
  <c r="BG158" i="19"/>
  <c r="BG159" i="19"/>
  <c r="BG160" i="19"/>
  <c r="BG161" i="19"/>
  <c r="BG162" i="19"/>
  <c r="BG163" i="19"/>
  <c r="BG164" i="19"/>
  <c r="BG165" i="19"/>
  <c r="BG166" i="19"/>
  <c r="BG167" i="19"/>
  <c r="BG168" i="19"/>
  <c r="BG169" i="19"/>
  <c r="BG170" i="19"/>
  <c r="BG171" i="19"/>
  <c r="BG172" i="19"/>
  <c r="BG173" i="19"/>
  <c r="BG174" i="19"/>
  <c r="BG175" i="19"/>
  <c r="BG176" i="19"/>
  <c r="BG177" i="19"/>
  <c r="BG178" i="19"/>
  <c r="BG179" i="19"/>
  <c r="BG180" i="19"/>
  <c r="BG181" i="19"/>
  <c r="BG182" i="19"/>
  <c r="BG183" i="19"/>
  <c r="BG184" i="19"/>
  <c r="BG185" i="19"/>
  <c r="BG186" i="19"/>
  <c r="BG187" i="19"/>
  <c r="BG188" i="19"/>
  <c r="BG189" i="19"/>
  <c r="BG190" i="19"/>
  <c r="BG191" i="19"/>
  <c r="BG192" i="19"/>
  <c r="BG193" i="19"/>
  <c r="BG194" i="19"/>
  <c r="BG195" i="19"/>
  <c r="BG196" i="19"/>
  <c r="BG197" i="19"/>
  <c r="BG198" i="19"/>
  <c r="BG199" i="19"/>
  <c r="BG200" i="19"/>
  <c r="BG201" i="19"/>
  <c r="BG202" i="19"/>
  <c r="BG203" i="19"/>
  <c r="BG204" i="19"/>
  <c r="BG205" i="19"/>
  <c r="BG206" i="19"/>
  <c r="BG207" i="19"/>
  <c r="BG208" i="19"/>
  <c r="BG209" i="19"/>
  <c r="BG210" i="19"/>
  <c r="BG211" i="19"/>
  <c r="BG212" i="19"/>
  <c r="BG213" i="19"/>
  <c r="BG214" i="19"/>
  <c r="BG215" i="19"/>
  <c r="BG216" i="19"/>
  <c r="BG217" i="19"/>
  <c r="BG218" i="19"/>
  <c r="BG219" i="19"/>
  <c r="BG220" i="19"/>
  <c r="BG221" i="19"/>
  <c r="BG222" i="19"/>
  <c r="BG223" i="19"/>
  <c r="BG224" i="19"/>
  <c r="BG225" i="19"/>
  <c r="BG226" i="19"/>
  <c r="BG227" i="19"/>
  <c r="BG228" i="19"/>
  <c r="BG229" i="19"/>
  <c r="BG230" i="19"/>
  <c r="BG231" i="19"/>
  <c r="BG232" i="19"/>
  <c r="BG233" i="19"/>
  <c r="BG234" i="19"/>
  <c r="BG235" i="19"/>
  <c r="BG236" i="19"/>
  <c r="BG237" i="19"/>
  <c r="BG238" i="19"/>
  <c r="BG239" i="19"/>
  <c r="BG240" i="19"/>
  <c r="BG241" i="19"/>
  <c r="BG242" i="19"/>
  <c r="BG243" i="19"/>
  <c r="BG244" i="19"/>
  <c r="BG245" i="19"/>
  <c r="BG246" i="19"/>
  <c r="BG247" i="19"/>
  <c r="BG248" i="19"/>
  <c r="BG249" i="19"/>
  <c r="BG250" i="19"/>
  <c r="BG251" i="19"/>
  <c r="BG252" i="19"/>
  <c r="BG253" i="19"/>
  <c r="BG254" i="19"/>
  <c r="BG255" i="19"/>
  <c r="BG256" i="19"/>
  <c r="BG257" i="19"/>
  <c r="BG258" i="19"/>
  <c r="BG259" i="19"/>
  <c r="BG260" i="19"/>
  <c r="BG261" i="19"/>
  <c r="BG262" i="19"/>
  <c r="BG263" i="19"/>
  <c r="BG264" i="19"/>
  <c r="BG265" i="19"/>
  <c r="BG266" i="19"/>
  <c r="BG267" i="19"/>
  <c r="BG268" i="19"/>
  <c r="BG269" i="19"/>
  <c r="BG270" i="19"/>
  <c r="BG271" i="19"/>
  <c r="BG272" i="19"/>
  <c r="BG273" i="19"/>
  <c r="BG274" i="19"/>
  <c r="BG275" i="19"/>
  <c r="BG276" i="19"/>
  <c r="BG277" i="19"/>
  <c r="BG278" i="19"/>
  <c r="BG279" i="19"/>
  <c r="BG280" i="19"/>
  <c r="BG281" i="19"/>
  <c r="BG282" i="19"/>
  <c r="BG283" i="19"/>
  <c r="BG284" i="19"/>
  <c r="BG285" i="19"/>
  <c r="BG286" i="19"/>
  <c r="BG287" i="19"/>
  <c r="BG288" i="19"/>
  <c r="BG289" i="19"/>
  <c r="BG290" i="19"/>
  <c r="BG291" i="19"/>
  <c r="BG292" i="19"/>
  <c r="BG293" i="19"/>
  <c r="BG294" i="19"/>
  <c r="BG295" i="19"/>
  <c r="BG296" i="19"/>
  <c r="BG297" i="19"/>
  <c r="BG298" i="19"/>
  <c r="BG299" i="19"/>
  <c r="BG300" i="19"/>
  <c r="BG301" i="19"/>
  <c r="BG302" i="19"/>
  <c r="BG303" i="19"/>
  <c r="BG304" i="19"/>
  <c r="BG305" i="19"/>
  <c r="BG306" i="19"/>
  <c r="BG307" i="19"/>
  <c r="BG308" i="19"/>
  <c r="BG309" i="19"/>
  <c r="BG310" i="19"/>
  <c r="BG311" i="19"/>
  <c r="BG312" i="19"/>
  <c r="BG313" i="19"/>
  <c r="BG314" i="19"/>
  <c r="BG315" i="19"/>
  <c r="BG316" i="19"/>
  <c r="BG317" i="19"/>
  <c r="BG318" i="19"/>
  <c r="BG319" i="19"/>
  <c r="BG320" i="19"/>
  <c r="BG321" i="19"/>
  <c r="BG322" i="19"/>
  <c r="BG323" i="19"/>
  <c r="BG324" i="19"/>
  <c r="BG325" i="19"/>
  <c r="BG326" i="19"/>
  <c r="BG327" i="19"/>
  <c r="BG328" i="19"/>
  <c r="BG329" i="19"/>
  <c r="BG330" i="19"/>
  <c r="BG331" i="19"/>
  <c r="BG332" i="19"/>
  <c r="BG333" i="19"/>
  <c r="BG334" i="19"/>
  <c r="BG335" i="19"/>
  <c r="BG336" i="19"/>
  <c r="BG337" i="19"/>
  <c r="BG338" i="19"/>
  <c r="BG339" i="19"/>
  <c r="BG340" i="19"/>
  <c r="BG341" i="19"/>
  <c r="BG342" i="19"/>
  <c r="BG343" i="19"/>
  <c r="BG344" i="19"/>
  <c r="BG345" i="19"/>
  <c r="BG346" i="19"/>
  <c r="BG347" i="19"/>
  <c r="BG348" i="19"/>
  <c r="BG349" i="19"/>
  <c r="BG350" i="19"/>
  <c r="BG351" i="19"/>
  <c r="BG352" i="19"/>
  <c r="BG353" i="19"/>
  <c r="BG354" i="19"/>
  <c r="BG355" i="19"/>
  <c r="BG356" i="19"/>
  <c r="BG357" i="19"/>
  <c r="BG358" i="19"/>
  <c r="BG359" i="19"/>
  <c r="BG360" i="19"/>
  <c r="BG361" i="19"/>
  <c r="BG362" i="19"/>
  <c r="BG363" i="19"/>
  <c r="BG364" i="19"/>
  <c r="BG365" i="19"/>
  <c r="BG366" i="19"/>
  <c r="BG367" i="19"/>
  <c r="BG368" i="19"/>
  <c r="BG369" i="19"/>
  <c r="BG370" i="19"/>
  <c r="BG371" i="19"/>
  <c r="BG372" i="19"/>
  <c r="BG373" i="19"/>
  <c r="BG374" i="19"/>
  <c r="BG375" i="19"/>
  <c r="BG376" i="19"/>
  <c r="BG377" i="19"/>
  <c r="BG378" i="19"/>
  <c r="BG379" i="19"/>
  <c r="BG380" i="19"/>
  <c r="BG381" i="19"/>
  <c r="BG382" i="19"/>
  <c r="BG383" i="19"/>
  <c r="BG384" i="19"/>
  <c r="BG385" i="19"/>
  <c r="BG386" i="19"/>
  <c r="BG387" i="19"/>
  <c r="BG388" i="19"/>
  <c r="BG389" i="19"/>
  <c r="BG390" i="19"/>
  <c r="BG391" i="19"/>
  <c r="BG392" i="19"/>
  <c r="BG393" i="19"/>
  <c r="BG396" i="19"/>
  <c r="BG397" i="19"/>
  <c r="BG398" i="19"/>
  <c r="BG399" i="19"/>
  <c r="BG400" i="19"/>
  <c r="BG401" i="19"/>
  <c r="BG402" i="19"/>
  <c r="BG403" i="19"/>
  <c r="BG404" i="19"/>
  <c r="BG405" i="19"/>
  <c r="BG406" i="19"/>
  <c r="BG407" i="19"/>
  <c r="BG408" i="19"/>
  <c r="BG409" i="19"/>
  <c r="BG410" i="19"/>
  <c r="BG411" i="19"/>
  <c r="BG412" i="19"/>
  <c r="BG413" i="19"/>
  <c r="BG414" i="19"/>
  <c r="BG415" i="19"/>
  <c r="BG416" i="19"/>
  <c r="BG417" i="19"/>
  <c r="BG418" i="19"/>
  <c r="AQ20" i="19" l="1"/>
  <c r="AQ21" i="19"/>
  <c r="AQ22" i="19"/>
  <c r="AQ23" i="19"/>
  <c r="AQ24" i="19"/>
  <c r="AQ25" i="19"/>
  <c r="AQ26" i="19"/>
  <c r="AQ27" i="19"/>
  <c r="AQ28" i="19"/>
  <c r="AQ29" i="19"/>
  <c r="AQ30" i="19"/>
  <c r="AQ31" i="19"/>
  <c r="AQ32" i="19"/>
  <c r="AQ33" i="19"/>
  <c r="AQ34" i="19"/>
  <c r="AQ35" i="19"/>
  <c r="AQ36" i="19"/>
  <c r="AQ37" i="19"/>
  <c r="AQ38" i="19"/>
  <c r="AQ39" i="19"/>
  <c r="AQ40" i="19"/>
  <c r="AQ41" i="19"/>
  <c r="AQ42" i="19"/>
  <c r="AQ43" i="19"/>
  <c r="AQ44" i="19"/>
  <c r="AQ45" i="19"/>
  <c r="AQ46" i="19"/>
  <c r="AQ47" i="19"/>
  <c r="AQ48" i="19"/>
  <c r="AQ49" i="19"/>
  <c r="AQ50" i="19"/>
  <c r="AQ51" i="19"/>
  <c r="AQ52" i="19"/>
  <c r="AQ53" i="19"/>
  <c r="AQ54" i="19"/>
  <c r="AQ55" i="19"/>
  <c r="AQ56" i="19"/>
  <c r="AQ57" i="19"/>
  <c r="AQ58" i="19"/>
  <c r="AQ59" i="19"/>
  <c r="AQ60" i="19"/>
  <c r="AQ61" i="19"/>
  <c r="AQ62" i="19"/>
  <c r="AQ63" i="19"/>
  <c r="AQ64" i="19"/>
  <c r="AQ65" i="19"/>
  <c r="AQ66" i="19"/>
  <c r="AQ67" i="19"/>
  <c r="AQ68" i="19"/>
  <c r="AQ69" i="19"/>
  <c r="AQ70" i="19"/>
  <c r="AQ71" i="19"/>
  <c r="AQ72" i="19"/>
  <c r="AQ73" i="19"/>
  <c r="AQ74" i="19"/>
  <c r="AQ75" i="19"/>
  <c r="AQ76" i="19"/>
  <c r="AQ77" i="19"/>
  <c r="AQ78" i="19"/>
  <c r="AQ79" i="19"/>
  <c r="AQ80" i="19"/>
  <c r="AQ81" i="19"/>
  <c r="AQ82" i="19"/>
  <c r="AQ83" i="19"/>
  <c r="AQ84" i="19"/>
  <c r="AQ85" i="19"/>
  <c r="AQ86" i="19"/>
  <c r="AQ87" i="19"/>
  <c r="AQ88" i="19"/>
  <c r="AQ89" i="19"/>
  <c r="AQ90" i="19"/>
  <c r="AQ91" i="19"/>
  <c r="AQ92" i="19"/>
  <c r="AQ93" i="19"/>
  <c r="AQ94" i="19"/>
  <c r="AQ95" i="19"/>
  <c r="AQ96" i="19"/>
  <c r="AQ97" i="19"/>
  <c r="AQ98" i="19"/>
  <c r="AQ99" i="19"/>
  <c r="AQ100" i="19"/>
  <c r="AQ101" i="19"/>
  <c r="AQ102" i="19"/>
  <c r="AQ103" i="19"/>
  <c r="AQ104" i="19"/>
  <c r="AQ105" i="19"/>
  <c r="AQ106" i="19"/>
  <c r="AQ107" i="19"/>
  <c r="AQ108" i="19"/>
  <c r="AQ109" i="19"/>
  <c r="AQ110" i="19"/>
  <c r="AQ111" i="19"/>
  <c r="AQ112" i="19"/>
  <c r="AQ113" i="19"/>
  <c r="AQ114" i="19"/>
  <c r="AQ115" i="19"/>
  <c r="AQ116" i="19"/>
  <c r="AQ117" i="19"/>
  <c r="AQ118" i="19"/>
  <c r="AQ119" i="19"/>
  <c r="AQ120" i="19"/>
  <c r="AQ121" i="19"/>
  <c r="AQ122" i="19"/>
  <c r="AQ123" i="19"/>
  <c r="AQ124" i="19"/>
  <c r="AQ125" i="19"/>
  <c r="AQ126" i="19"/>
  <c r="AQ127" i="19"/>
  <c r="AQ128" i="19"/>
  <c r="AQ129" i="19"/>
  <c r="AQ130" i="19"/>
  <c r="AQ131" i="19"/>
  <c r="AQ132" i="19"/>
  <c r="AQ133" i="19"/>
  <c r="AQ134" i="19"/>
  <c r="AQ135" i="19"/>
  <c r="AQ136" i="19"/>
  <c r="AQ137" i="19"/>
  <c r="AQ138" i="19"/>
  <c r="AQ139" i="19"/>
  <c r="AQ140" i="19"/>
  <c r="AQ141" i="19"/>
  <c r="AQ142" i="19"/>
  <c r="AQ143" i="19"/>
  <c r="AQ144" i="19"/>
  <c r="AQ145" i="19"/>
  <c r="AQ146" i="19"/>
  <c r="AQ147" i="19"/>
  <c r="AQ148" i="19"/>
  <c r="AQ149" i="19"/>
  <c r="AQ150" i="19"/>
  <c r="AQ151" i="19"/>
  <c r="AQ152" i="19"/>
  <c r="AQ153" i="19"/>
  <c r="AQ154" i="19"/>
  <c r="AQ155" i="19"/>
  <c r="AQ156" i="19"/>
  <c r="AQ157" i="19"/>
  <c r="AQ158" i="19"/>
  <c r="AQ159" i="19"/>
  <c r="AQ160" i="19"/>
  <c r="AQ161" i="19"/>
  <c r="AQ162" i="19"/>
  <c r="AQ163" i="19"/>
  <c r="AQ164" i="19"/>
  <c r="AQ165" i="19"/>
  <c r="AQ166" i="19"/>
  <c r="AQ167" i="19"/>
  <c r="AQ168" i="19"/>
  <c r="AQ169" i="19"/>
  <c r="AQ170" i="19"/>
  <c r="AQ171" i="19"/>
  <c r="AQ172" i="19"/>
  <c r="AQ173" i="19"/>
  <c r="AQ174" i="19"/>
  <c r="AQ175" i="19"/>
  <c r="AQ176" i="19"/>
  <c r="AQ177" i="19"/>
  <c r="AQ178" i="19"/>
  <c r="AQ179" i="19"/>
  <c r="AQ180" i="19"/>
  <c r="AQ181" i="19"/>
  <c r="AQ182" i="19"/>
  <c r="AQ183" i="19"/>
  <c r="AQ184" i="19"/>
  <c r="AQ185" i="19"/>
  <c r="AQ186" i="19"/>
  <c r="AQ187" i="19"/>
  <c r="AQ188" i="19"/>
  <c r="AQ189" i="19"/>
  <c r="AQ190" i="19"/>
  <c r="AQ191" i="19"/>
  <c r="AQ192" i="19"/>
  <c r="AQ193" i="19"/>
  <c r="AQ194" i="19"/>
  <c r="AQ195" i="19"/>
  <c r="AQ196" i="19"/>
  <c r="AQ197" i="19"/>
  <c r="AQ198" i="19"/>
  <c r="AQ199" i="19"/>
  <c r="AQ200" i="19"/>
  <c r="AQ201" i="19"/>
  <c r="AQ202" i="19"/>
  <c r="AQ203" i="19"/>
  <c r="AQ204" i="19"/>
  <c r="AQ205" i="19"/>
  <c r="AQ206" i="19"/>
  <c r="AQ207" i="19"/>
  <c r="AQ208" i="19"/>
  <c r="AQ209" i="19"/>
  <c r="AQ210" i="19"/>
  <c r="AQ211" i="19"/>
  <c r="AQ212" i="19"/>
  <c r="AQ213" i="19"/>
  <c r="AQ214" i="19"/>
  <c r="AQ215" i="19"/>
  <c r="AQ216" i="19"/>
  <c r="AQ217" i="19"/>
  <c r="AQ218" i="19"/>
  <c r="AQ219" i="19"/>
  <c r="AQ220" i="19"/>
  <c r="AQ221" i="19"/>
  <c r="AQ222" i="19"/>
  <c r="AQ223" i="19"/>
  <c r="AQ224" i="19"/>
  <c r="AQ225" i="19"/>
  <c r="AQ226" i="19"/>
  <c r="AQ227" i="19"/>
  <c r="AQ228" i="19"/>
  <c r="AQ229" i="19"/>
  <c r="AQ230" i="19"/>
  <c r="AQ231" i="19"/>
  <c r="AQ232" i="19"/>
  <c r="AQ233" i="19"/>
  <c r="AQ234" i="19"/>
  <c r="AQ235" i="19"/>
  <c r="AQ236" i="19"/>
  <c r="AQ237" i="19"/>
  <c r="AQ238" i="19"/>
  <c r="AQ239" i="19"/>
  <c r="AQ240" i="19"/>
  <c r="AQ241" i="19"/>
  <c r="AQ242" i="19"/>
  <c r="AQ243" i="19"/>
  <c r="AQ244" i="19"/>
  <c r="AQ245" i="19"/>
  <c r="AQ246" i="19"/>
  <c r="AQ247" i="19"/>
  <c r="AQ248" i="19"/>
  <c r="AQ249" i="19"/>
  <c r="AQ250" i="19"/>
  <c r="AQ251" i="19"/>
  <c r="AQ252" i="19"/>
  <c r="AQ253" i="19"/>
  <c r="AQ254" i="19"/>
  <c r="AQ255" i="19"/>
  <c r="AQ256" i="19"/>
  <c r="AQ257" i="19"/>
  <c r="AQ258" i="19"/>
  <c r="AQ259" i="19"/>
  <c r="AQ260" i="19"/>
  <c r="AQ261" i="19"/>
  <c r="AQ262" i="19"/>
  <c r="AQ263" i="19"/>
  <c r="AQ264" i="19"/>
  <c r="AQ265" i="19"/>
  <c r="AQ266" i="19"/>
  <c r="AQ267" i="19"/>
  <c r="AQ268" i="19"/>
  <c r="AQ269" i="19"/>
  <c r="AQ270" i="19"/>
  <c r="AQ271" i="19"/>
  <c r="AQ272" i="19"/>
  <c r="AQ273" i="19"/>
  <c r="AQ274" i="19"/>
  <c r="AQ275" i="19"/>
  <c r="AQ276" i="19"/>
  <c r="AQ277" i="19"/>
  <c r="AQ278" i="19"/>
  <c r="AQ279" i="19"/>
  <c r="AQ280" i="19"/>
  <c r="AQ281" i="19"/>
  <c r="AQ282" i="19"/>
  <c r="AQ283" i="19"/>
  <c r="AQ284" i="19"/>
  <c r="AQ285" i="19"/>
  <c r="AQ286" i="19"/>
  <c r="AQ287" i="19"/>
  <c r="AQ288" i="19"/>
  <c r="AQ289" i="19"/>
  <c r="AQ290" i="19"/>
  <c r="AQ291" i="19"/>
  <c r="AQ292" i="19"/>
  <c r="AQ293" i="19"/>
  <c r="AQ294" i="19"/>
  <c r="AQ295" i="19"/>
  <c r="AQ296" i="19"/>
  <c r="AQ297" i="19"/>
  <c r="AQ298" i="19"/>
  <c r="AQ299" i="19"/>
  <c r="AQ300" i="19"/>
  <c r="AQ301" i="19"/>
  <c r="AQ302" i="19"/>
  <c r="AQ303" i="19"/>
  <c r="AQ304" i="19"/>
  <c r="AQ305" i="19"/>
  <c r="AQ306" i="19"/>
  <c r="AQ307" i="19"/>
  <c r="AQ308" i="19"/>
  <c r="AQ309" i="19"/>
  <c r="AQ310" i="19"/>
  <c r="AQ311" i="19"/>
  <c r="AQ312" i="19"/>
  <c r="AQ313" i="19"/>
  <c r="AQ314" i="19"/>
  <c r="AQ315" i="19"/>
  <c r="AQ316" i="19"/>
  <c r="AQ317" i="19"/>
  <c r="AQ318" i="19"/>
  <c r="AQ319" i="19"/>
  <c r="AQ320" i="19"/>
  <c r="AQ321" i="19"/>
  <c r="AQ322" i="19"/>
  <c r="AQ323" i="19"/>
  <c r="AQ324" i="19"/>
  <c r="AQ325" i="19"/>
  <c r="AQ326" i="19"/>
  <c r="AQ327" i="19"/>
  <c r="AQ328" i="19"/>
  <c r="AQ329" i="19"/>
  <c r="AQ330" i="19"/>
  <c r="AQ331" i="19"/>
  <c r="AQ332" i="19"/>
  <c r="AQ333" i="19"/>
  <c r="AQ334" i="19"/>
  <c r="AQ335" i="19"/>
  <c r="AQ336" i="19"/>
  <c r="AQ337" i="19"/>
  <c r="AQ338" i="19"/>
  <c r="AQ339" i="19"/>
  <c r="AQ340" i="19"/>
  <c r="AQ341" i="19"/>
  <c r="AQ342" i="19"/>
  <c r="AQ343" i="19"/>
  <c r="AQ344" i="19"/>
  <c r="AQ345" i="19"/>
  <c r="AQ346" i="19"/>
  <c r="AQ347" i="19"/>
  <c r="AQ348" i="19"/>
  <c r="AQ349" i="19"/>
  <c r="AQ350" i="19"/>
  <c r="AQ351" i="19"/>
  <c r="AQ352" i="19"/>
  <c r="AQ353" i="19"/>
  <c r="AQ354" i="19"/>
  <c r="AQ355" i="19"/>
  <c r="AQ356" i="19"/>
  <c r="AQ357" i="19"/>
  <c r="AQ358" i="19"/>
  <c r="AQ359" i="19"/>
  <c r="AQ360" i="19"/>
  <c r="AQ361" i="19"/>
  <c r="AQ362" i="19"/>
  <c r="AQ363" i="19"/>
  <c r="AQ364" i="19"/>
  <c r="AQ365" i="19"/>
  <c r="AQ366" i="19"/>
  <c r="AQ367" i="19"/>
  <c r="AQ368" i="19"/>
  <c r="AQ369" i="19"/>
  <c r="AQ370" i="19"/>
  <c r="AQ371" i="19"/>
  <c r="AQ372" i="19"/>
  <c r="AQ373" i="19"/>
  <c r="AQ374" i="19"/>
  <c r="AQ375" i="19"/>
  <c r="AQ376" i="19"/>
  <c r="AQ377" i="19"/>
  <c r="AQ378" i="19"/>
  <c r="AQ379" i="19"/>
  <c r="AQ380" i="19"/>
  <c r="AQ381" i="19"/>
  <c r="AQ382" i="19"/>
  <c r="AQ383" i="19"/>
  <c r="AQ384" i="19"/>
  <c r="AQ385" i="19"/>
  <c r="AQ386" i="19"/>
  <c r="AQ387" i="19"/>
  <c r="AQ388" i="19"/>
  <c r="AQ389" i="19"/>
  <c r="AQ390" i="19"/>
  <c r="AQ391" i="19"/>
  <c r="AQ392" i="19"/>
  <c r="AQ393" i="19"/>
  <c r="AQ394" i="19"/>
  <c r="AQ395" i="19"/>
  <c r="AQ396" i="19"/>
  <c r="AQ397" i="19"/>
  <c r="AQ398" i="19"/>
  <c r="AQ399" i="19"/>
  <c r="AQ400" i="19"/>
  <c r="AQ401" i="19"/>
  <c r="AQ402" i="19"/>
  <c r="AQ403" i="19"/>
  <c r="AQ404" i="19"/>
  <c r="AQ405" i="19"/>
  <c r="AQ406" i="19"/>
  <c r="AQ407" i="19"/>
  <c r="AQ408" i="19"/>
  <c r="AQ409" i="19"/>
  <c r="AQ410" i="19"/>
  <c r="AQ411" i="19"/>
  <c r="AQ412" i="19"/>
  <c r="AQ413" i="19"/>
  <c r="AQ414" i="19"/>
  <c r="AQ415" i="19"/>
  <c r="AQ416" i="19"/>
  <c r="AQ417" i="19"/>
  <c r="AQ418" i="19"/>
  <c r="BA20" i="19"/>
  <c r="BA21" i="19"/>
  <c r="BA22" i="19"/>
  <c r="BA23" i="19"/>
  <c r="BA24" i="19"/>
  <c r="BA25" i="19"/>
  <c r="BA26" i="19"/>
  <c r="BA27" i="19"/>
  <c r="BA28" i="19"/>
  <c r="BA29" i="19"/>
  <c r="BA30" i="19"/>
  <c r="BA31" i="19"/>
  <c r="BA32" i="19"/>
  <c r="BA33" i="19"/>
  <c r="BA34" i="19"/>
  <c r="BA35" i="19"/>
  <c r="BA36" i="19"/>
  <c r="BA37" i="19"/>
  <c r="BA38" i="19"/>
  <c r="BA39" i="19"/>
  <c r="BA40" i="19"/>
  <c r="BA41" i="19"/>
  <c r="BA42" i="19"/>
  <c r="BA43" i="19"/>
  <c r="BA44" i="19"/>
  <c r="BA45" i="19"/>
  <c r="BA46" i="19"/>
  <c r="BA47" i="19"/>
  <c r="BA48" i="19"/>
  <c r="BA49" i="19"/>
  <c r="BA50" i="19"/>
  <c r="BA51" i="19"/>
  <c r="BA52" i="19"/>
  <c r="BA53" i="19"/>
  <c r="BA54" i="19"/>
  <c r="BA55" i="19"/>
  <c r="BA56" i="19"/>
  <c r="BA57" i="19"/>
  <c r="BA58" i="19"/>
  <c r="BA59" i="19"/>
  <c r="BA60" i="19"/>
  <c r="BA61" i="19"/>
  <c r="BA62" i="19"/>
  <c r="BA63" i="19"/>
  <c r="BA64" i="19"/>
  <c r="BA65" i="19"/>
  <c r="BA66" i="19"/>
  <c r="BA67" i="19"/>
  <c r="BA68" i="19"/>
  <c r="BA69" i="19"/>
  <c r="BA70" i="19"/>
  <c r="BA71" i="19"/>
  <c r="BA72" i="19"/>
  <c r="BA73" i="19"/>
  <c r="BA74" i="19"/>
  <c r="BA75" i="19"/>
  <c r="BA76" i="19"/>
  <c r="BA77" i="19"/>
  <c r="BA78" i="19"/>
  <c r="BA79" i="19"/>
  <c r="BA80" i="19"/>
  <c r="BA81" i="19"/>
  <c r="BA82" i="19"/>
  <c r="BA83" i="19"/>
  <c r="BA84" i="19"/>
  <c r="BA85" i="19"/>
  <c r="BA86" i="19"/>
  <c r="BA87" i="19"/>
  <c r="BA88" i="19"/>
  <c r="BA89" i="19"/>
  <c r="BA90" i="19"/>
  <c r="BA91" i="19"/>
  <c r="BA92" i="19"/>
  <c r="BA93" i="19"/>
  <c r="BA94" i="19"/>
  <c r="BA95" i="19"/>
  <c r="BA96" i="19"/>
  <c r="BA97" i="19"/>
  <c r="BA98" i="19"/>
  <c r="BA99" i="19"/>
  <c r="BA100" i="19"/>
  <c r="BA101" i="19"/>
  <c r="BA102" i="19"/>
  <c r="BA103" i="19"/>
  <c r="BA104" i="19"/>
  <c r="BA105" i="19"/>
  <c r="BA106" i="19"/>
  <c r="BA107" i="19"/>
  <c r="BA108" i="19"/>
  <c r="BA109" i="19"/>
  <c r="BA110" i="19"/>
  <c r="BA111" i="19"/>
  <c r="BA112" i="19"/>
  <c r="BA113" i="19"/>
  <c r="BA114" i="19"/>
  <c r="BA115" i="19"/>
  <c r="BA116" i="19"/>
  <c r="BA117" i="19"/>
  <c r="BA118" i="19"/>
  <c r="BA119" i="19"/>
  <c r="BA120" i="19"/>
  <c r="BA121" i="19"/>
  <c r="BA122" i="19"/>
  <c r="BA123" i="19"/>
  <c r="BA124" i="19"/>
  <c r="BA125" i="19"/>
  <c r="BA126" i="19"/>
  <c r="BA127" i="19"/>
  <c r="BA128" i="19"/>
  <c r="BA129" i="19"/>
  <c r="BA130" i="19"/>
  <c r="BA131" i="19"/>
  <c r="BA132" i="19"/>
  <c r="BA133" i="19"/>
  <c r="BA134" i="19"/>
  <c r="BA135" i="19"/>
  <c r="BA136" i="19"/>
  <c r="BA137" i="19"/>
  <c r="BA138" i="19"/>
  <c r="BA139" i="19"/>
  <c r="BA140" i="19"/>
  <c r="BA141" i="19"/>
  <c r="BA142" i="19"/>
  <c r="BA143" i="19"/>
  <c r="BA144" i="19"/>
  <c r="BA145" i="19"/>
  <c r="BA146" i="19"/>
  <c r="BA147" i="19"/>
  <c r="BA148" i="19"/>
  <c r="BA149" i="19"/>
  <c r="BA150" i="19"/>
  <c r="BA151" i="19"/>
  <c r="BA152" i="19"/>
  <c r="BA153" i="19"/>
  <c r="BA154" i="19"/>
  <c r="BA155" i="19"/>
  <c r="BA156" i="19"/>
  <c r="BA157" i="19"/>
  <c r="BA158" i="19"/>
  <c r="BA159" i="19"/>
  <c r="BA160" i="19"/>
  <c r="BA161" i="19"/>
  <c r="BA162" i="19"/>
  <c r="BA163" i="19"/>
  <c r="BA164" i="19"/>
  <c r="BA165" i="19"/>
  <c r="BA166" i="19"/>
  <c r="BA167" i="19"/>
  <c r="BA168" i="19"/>
  <c r="BA169" i="19"/>
  <c r="BA170" i="19"/>
  <c r="BA171" i="19"/>
  <c r="BA172" i="19"/>
  <c r="BA173" i="19"/>
  <c r="BA174" i="19"/>
  <c r="BA175" i="19"/>
  <c r="BA176" i="19"/>
  <c r="BA177" i="19"/>
  <c r="BA178" i="19"/>
  <c r="BA179" i="19"/>
  <c r="BA180" i="19"/>
  <c r="BA181" i="19"/>
  <c r="BA182" i="19"/>
  <c r="BA183" i="19"/>
  <c r="BA184" i="19"/>
  <c r="BA185" i="19"/>
  <c r="BA186" i="19"/>
  <c r="BA187" i="19"/>
  <c r="BA188" i="19"/>
  <c r="BA189" i="19"/>
  <c r="BA190" i="19"/>
  <c r="BA191" i="19"/>
  <c r="BA192" i="19"/>
  <c r="BA193" i="19"/>
  <c r="BA194" i="19"/>
  <c r="BA195" i="19"/>
  <c r="BA196" i="19"/>
  <c r="BA197" i="19"/>
  <c r="BA198" i="19"/>
  <c r="BA199" i="19"/>
  <c r="BA200" i="19"/>
  <c r="BA201" i="19"/>
  <c r="BA202" i="19"/>
  <c r="BA203" i="19"/>
  <c r="BA204" i="19"/>
  <c r="BA205" i="19"/>
  <c r="BA206" i="19"/>
  <c r="BA207" i="19"/>
  <c r="BA208" i="19"/>
  <c r="BA209" i="19"/>
  <c r="BA210" i="19"/>
  <c r="BA211" i="19"/>
  <c r="BA212" i="19"/>
  <c r="BA213" i="19"/>
  <c r="BA214" i="19"/>
  <c r="BA215" i="19"/>
  <c r="BA216" i="19"/>
  <c r="BA217" i="19"/>
  <c r="BA218" i="19"/>
  <c r="BA219" i="19"/>
  <c r="BA220" i="19"/>
  <c r="BA221" i="19"/>
  <c r="BA222" i="19"/>
  <c r="BA223" i="19"/>
  <c r="BA224" i="19"/>
  <c r="BA225" i="19"/>
  <c r="BA226" i="19"/>
  <c r="BA227" i="19"/>
  <c r="BA228" i="19"/>
  <c r="BA229" i="19"/>
  <c r="BA230" i="19"/>
  <c r="BA231" i="19"/>
  <c r="BA232" i="19"/>
  <c r="BA233" i="19"/>
  <c r="BA234" i="19"/>
  <c r="BA235" i="19"/>
  <c r="BA236" i="19"/>
  <c r="BA237" i="19"/>
  <c r="BA238" i="19"/>
  <c r="BA239" i="19"/>
  <c r="BA240" i="19"/>
  <c r="BA241" i="19"/>
  <c r="BA242" i="19"/>
  <c r="BA243" i="19"/>
  <c r="BA244" i="19"/>
  <c r="BA245" i="19"/>
  <c r="BA246" i="19"/>
  <c r="BA247" i="19"/>
  <c r="BA248" i="19"/>
  <c r="BA249" i="19"/>
  <c r="BA250" i="19"/>
  <c r="BA251" i="19"/>
  <c r="BA252" i="19"/>
  <c r="BA253" i="19"/>
  <c r="BA254" i="19"/>
  <c r="BA255" i="19"/>
  <c r="BA256" i="19"/>
  <c r="BA257" i="19"/>
  <c r="BA258" i="19"/>
  <c r="BA259" i="19"/>
  <c r="BA260" i="19"/>
  <c r="BA261" i="19"/>
  <c r="BA262" i="19"/>
  <c r="BA263" i="19"/>
  <c r="BA264" i="19"/>
  <c r="BA265" i="19"/>
  <c r="BA266" i="19"/>
  <c r="BA267" i="19"/>
  <c r="BA268" i="19"/>
  <c r="BA269" i="19"/>
  <c r="BA270" i="19"/>
  <c r="BA271" i="19"/>
  <c r="BA272" i="19"/>
  <c r="BA273" i="19"/>
  <c r="BA274" i="19"/>
  <c r="BA275" i="19"/>
  <c r="BA276" i="19"/>
  <c r="BA277" i="19"/>
  <c r="BA278" i="19"/>
  <c r="BA279" i="19"/>
  <c r="BA280" i="19"/>
  <c r="BA281" i="19"/>
  <c r="BA282" i="19"/>
  <c r="BA283" i="19"/>
  <c r="BA284" i="19"/>
  <c r="BA285" i="19"/>
  <c r="BA286" i="19"/>
  <c r="BA287" i="19"/>
  <c r="BA288" i="19"/>
  <c r="BA289" i="19"/>
  <c r="BA290" i="19"/>
  <c r="BA291" i="19"/>
  <c r="BA292" i="19"/>
  <c r="BA293" i="19"/>
  <c r="BA294" i="19"/>
  <c r="BA295" i="19"/>
  <c r="BA296" i="19"/>
  <c r="BA297" i="19"/>
  <c r="BA298" i="19"/>
  <c r="BA299" i="19"/>
  <c r="BA300" i="19"/>
  <c r="BA301" i="19"/>
  <c r="BA302" i="19"/>
  <c r="BA303" i="19"/>
  <c r="BA304" i="19"/>
  <c r="BA305" i="19"/>
  <c r="BA306" i="19"/>
  <c r="BA307" i="19"/>
  <c r="BA308" i="19"/>
  <c r="BA309" i="19"/>
  <c r="BA310" i="19"/>
  <c r="BA311" i="19"/>
  <c r="BA312" i="19"/>
  <c r="BA313" i="19"/>
  <c r="BA314" i="19"/>
  <c r="BA315" i="19"/>
  <c r="BA316" i="19"/>
  <c r="BA317" i="19"/>
  <c r="BA318" i="19"/>
  <c r="BA319" i="19"/>
  <c r="BA320" i="19"/>
  <c r="BA321" i="19"/>
  <c r="BA322" i="19"/>
  <c r="BA323" i="19"/>
  <c r="BA324" i="19"/>
  <c r="BA325" i="19"/>
  <c r="BA326" i="19"/>
  <c r="BA327" i="19"/>
  <c r="BA328" i="19"/>
  <c r="BA329" i="19"/>
  <c r="BA330" i="19"/>
  <c r="BA331" i="19"/>
  <c r="BA332" i="19"/>
  <c r="BA333" i="19"/>
  <c r="BA334" i="19"/>
  <c r="BA335" i="19"/>
  <c r="BA336" i="19"/>
  <c r="BA337" i="19"/>
  <c r="BA338" i="19"/>
  <c r="BA339" i="19"/>
  <c r="BA340" i="19"/>
  <c r="BA341" i="19"/>
  <c r="BA342" i="19"/>
  <c r="BA343" i="19"/>
  <c r="BA344" i="19"/>
  <c r="BA345" i="19"/>
  <c r="BA346" i="19"/>
  <c r="BA347" i="19"/>
  <c r="BA348" i="19"/>
  <c r="BA349" i="19"/>
  <c r="BA350" i="19"/>
  <c r="BA351" i="19"/>
  <c r="BA352" i="19"/>
  <c r="BA353" i="19"/>
  <c r="BA354" i="19"/>
  <c r="BA355" i="19"/>
  <c r="BA356" i="19"/>
  <c r="BA357" i="19"/>
  <c r="BA358" i="19"/>
  <c r="BA359" i="19"/>
  <c r="BA360" i="19"/>
  <c r="BA361" i="19"/>
  <c r="BA362" i="19"/>
  <c r="BA363" i="19"/>
  <c r="BA364" i="19"/>
  <c r="BA365" i="19"/>
  <c r="BA366" i="19"/>
  <c r="BA367" i="19"/>
  <c r="BA368" i="19"/>
  <c r="BA369" i="19"/>
  <c r="BA370" i="19"/>
  <c r="BA371" i="19"/>
  <c r="BA372" i="19"/>
  <c r="BA373" i="19"/>
  <c r="BA374" i="19"/>
  <c r="BA375" i="19"/>
  <c r="BA376" i="19"/>
  <c r="BA377" i="19"/>
  <c r="BA378" i="19"/>
  <c r="BA379" i="19"/>
  <c r="BA380" i="19"/>
  <c r="BA381" i="19"/>
  <c r="BA382" i="19"/>
  <c r="BA383" i="19"/>
  <c r="BA384" i="19"/>
  <c r="BA385" i="19"/>
  <c r="BA386" i="19"/>
  <c r="BA387" i="19"/>
  <c r="BA388" i="19"/>
  <c r="BA389" i="19"/>
  <c r="BA390" i="19"/>
  <c r="BA391" i="19"/>
  <c r="BA392" i="19"/>
  <c r="BA393" i="19"/>
  <c r="BA394" i="19"/>
  <c r="BA395" i="19"/>
  <c r="BA396" i="19"/>
  <c r="BA397" i="19"/>
  <c r="BA398" i="19"/>
  <c r="BA399" i="19"/>
  <c r="BA400" i="19"/>
  <c r="BA401" i="19"/>
  <c r="BA402" i="19"/>
  <c r="BA403" i="19"/>
  <c r="BA404" i="19"/>
  <c r="BA405" i="19"/>
  <c r="BA406" i="19"/>
  <c r="BA407" i="19"/>
  <c r="BA408" i="19"/>
  <c r="BA409" i="19"/>
  <c r="BA410" i="19"/>
  <c r="BA411" i="19"/>
  <c r="BA412" i="19"/>
  <c r="BA413" i="19"/>
  <c r="BA414" i="19"/>
  <c r="BA415" i="19"/>
  <c r="BA416" i="19"/>
  <c r="BA417" i="19"/>
  <c r="BA418" i="19"/>
  <c r="AY20" i="19"/>
  <c r="AY21" i="19"/>
  <c r="AY22" i="19"/>
  <c r="AY23" i="19"/>
  <c r="AY24" i="19"/>
  <c r="AY25" i="19"/>
  <c r="AY26" i="19"/>
  <c r="AY27" i="19"/>
  <c r="AY28" i="19"/>
  <c r="AY29" i="19"/>
  <c r="AY30" i="19"/>
  <c r="AY31" i="19"/>
  <c r="AY32" i="19"/>
  <c r="AY33" i="19"/>
  <c r="AY34" i="19"/>
  <c r="AY35" i="19"/>
  <c r="AY36" i="19"/>
  <c r="AY37" i="19"/>
  <c r="AY38" i="19"/>
  <c r="AY39" i="19"/>
  <c r="AY40" i="19"/>
  <c r="AY41" i="19"/>
  <c r="AY42" i="19"/>
  <c r="AY43" i="19"/>
  <c r="AY44" i="19"/>
  <c r="AY45" i="19"/>
  <c r="AY46" i="19"/>
  <c r="AY47" i="19"/>
  <c r="AY48" i="19"/>
  <c r="AY49" i="19"/>
  <c r="AY50" i="19"/>
  <c r="AY51" i="19"/>
  <c r="AY52" i="19"/>
  <c r="AY53" i="19"/>
  <c r="AY54" i="19"/>
  <c r="AY55" i="19"/>
  <c r="AY56" i="19"/>
  <c r="AY57" i="19"/>
  <c r="AY58" i="19"/>
  <c r="AY59" i="19"/>
  <c r="AY60" i="19"/>
  <c r="AY61" i="19"/>
  <c r="AY62" i="19"/>
  <c r="AY63" i="19"/>
  <c r="AY64" i="19"/>
  <c r="AY65" i="19"/>
  <c r="AY66" i="19"/>
  <c r="AY67" i="19"/>
  <c r="AY68" i="19"/>
  <c r="AY69" i="19"/>
  <c r="AY70" i="19"/>
  <c r="AY71" i="19"/>
  <c r="AY72" i="19"/>
  <c r="AY73" i="19"/>
  <c r="AY74" i="19"/>
  <c r="AY75" i="19"/>
  <c r="AY76" i="19"/>
  <c r="AY77" i="19"/>
  <c r="AY78" i="19"/>
  <c r="AY79" i="19"/>
  <c r="AY80" i="19"/>
  <c r="AY81" i="19"/>
  <c r="AY82" i="19"/>
  <c r="AY83" i="19"/>
  <c r="AY84" i="19"/>
  <c r="AY85" i="19"/>
  <c r="AY86" i="19"/>
  <c r="AY87" i="19"/>
  <c r="AY88" i="19"/>
  <c r="AY89" i="19"/>
  <c r="AY90" i="19"/>
  <c r="AY91" i="19"/>
  <c r="AY92" i="19"/>
  <c r="AY93" i="19"/>
  <c r="AY94" i="19"/>
  <c r="AY95" i="19"/>
  <c r="AY96" i="19"/>
  <c r="AY97" i="19"/>
  <c r="AY98" i="19"/>
  <c r="AY99" i="19"/>
  <c r="AY100" i="19"/>
  <c r="AY101" i="19"/>
  <c r="AY102" i="19"/>
  <c r="AY103" i="19"/>
  <c r="AY104" i="19"/>
  <c r="AY105" i="19"/>
  <c r="AY106" i="19"/>
  <c r="AY107" i="19"/>
  <c r="AY108" i="19"/>
  <c r="AY109" i="19"/>
  <c r="AY110" i="19"/>
  <c r="AY111" i="19"/>
  <c r="AY112" i="19"/>
  <c r="AY113" i="19"/>
  <c r="AY114" i="19"/>
  <c r="AY115" i="19"/>
  <c r="AY116" i="19"/>
  <c r="AY117" i="19"/>
  <c r="AY118" i="19"/>
  <c r="AY119" i="19"/>
  <c r="AY120" i="19"/>
  <c r="AY121" i="19"/>
  <c r="AY122" i="19"/>
  <c r="AY123" i="19"/>
  <c r="AY124" i="19"/>
  <c r="AY125" i="19"/>
  <c r="AY126" i="19"/>
  <c r="AY127" i="19"/>
  <c r="AY128" i="19"/>
  <c r="AY129" i="19"/>
  <c r="AY130" i="19"/>
  <c r="AY131" i="19"/>
  <c r="AY132" i="19"/>
  <c r="AY133" i="19"/>
  <c r="AY134" i="19"/>
  <c r="AY135" i="19"/>
  <c r="AY136" i="19"/>
  <c r="AY137" i="19"/>
  <c r="AY138" i="19"/>
  <c r="AY139" i="19"/>
  <c r="AY140" i="19"/>
  <c r="AY141" i="19"/>
  <c r="AY142" i="19"/>
  <c r="AY143" i="19"/>
  <c r="AY144" i="19"/>
  <c r="AY145" i="19"/>
  <c r="AY146" i="19"/>
  <c r="AY147" i="19"/>
  <c r="AY148" i="19"/>
  <c r="AY149" i="19"/>
  <c r="AY150" i="19"/>
  <c r="AY151" i="19"/>
  <c r="AY152" i="19"/>
  <c r="AY153" i="19"/>
  <c r="AY154" i="19"/>
  <c r="AY155" i="19"/>
  <c r="AY156" i="19"/>
  <c r="AY157" i="19"/>
  <c r="AY158" i="19"/>
  <c r="AY159" i="19"/>
  <c r="AY160" i="19"/>
  <c r="AY161" i="19"/>
  <c r="AY162" i="19"/>
  <c r="AY163" i="19"/>
  <c r="AY164" i="19"/>
  <c r="AY165" i="19"/>
  <c r="AY166" i="19"/>
  <c r="AY167" i="19"/>
  <c r="AY168" i="19"/>
  <c r="AY169" i="19"/>
  <c r="AY170" i="19"/>
  <c r="AY171" i="19"/>
  <c r="AY172" i="19"/>
  <c r="AY173" i="19"/>
  <c r="AY174" i="19"/>
  <c r="AY175" i="19"/>
  <c r="AY176" i="19"/>
  <c r="AY177" i="19"/>
  <c r="AY178" i="19"/>
  <c r="AY179" i="19"/>
  <c r="AY180" i="19"/>
  <c r="AY181" i="19"/>
  <c r="AY182" i="19"/>
  <c r="AY183" i="19"/>
  <c r="AY184" i="19"/>
  <c r="AY185" i="19"/>
  <c r="AY186" i="19"/>
  <c r="AY187" i="19"/>
  <c r="AY188" i="19"/>
  <c r="AY189" i="19"/>
  <c r="AY190" i="19"/>
  <c r="AY191" i="19"/>
  <c r="AY192" i="19"/>
  <c r="AY193" i="19"/>
  <c r="AY194" i="19"/>
  <c r="AY195" i="19"/>
  <c r="AY196" i="19"/>
  <c r="AY197" i="19"/>
  <c r="AY198" i="19"/>
  <c r="AY199" i="19"/>
  <c r="AY200" i="19"/>
  <c r="AY201" i="19"/>
  <c r="AY202" i="19"/>
  <c r="AY203" i="19"/>
  <c r="AY204" i="19"/>
  <c r="AY205" i="19"/>
  <c r="AY206" i="19"/>
  <c r="AY207" i="19"/>
  <c r="AY208" i="19"/>
  <c r="AY209" i="19"/>
  <c r="AY210" i="19"/>
  <c r="AY211" i="19"/>
  <c r="AY212" i="19"/>
  <c r="AY213" i="19"/>
  <c r="AY214" i="19"/>
  <c r="AY215" i="19"/>
  <c r="AY216" i="19"/>
  <c r="AY217" i="19"/>
  <c r="AY218" i="19"/>
  <c r="AY219" i="19"/>
  <c r="AY220" i="19"/>
  <c r="AY221" i="19"/>
  <c r="AY222" i="19"/>
  <c r="AY223" i="19"/>
  <c r="AY224" i="19"/>
  <c r="AY225" i="19"/>
  <c r="AY226" i="19"/>
  <c r="AY227" i="19"/>
  <c r="AY228" i="19"/>
  <c r="AY229" i="19"/>
  <c r="AY230" i="19"/>
  <c r="AY231" i="19"/>
  <c r="AY232" i="19"/>
  <c r="AY233" i="19"/>
  <c r="AY234" i="19"/>
  <c r="AY235" i="19"/>
  <c r="AY236" i="19"/>
  <c r="AY237" i="19"/>
  <c r="AY238" i="19"/>
  <c r="AY239" i="19"/>
  <c r="AY240" i="19"/>
  <c r="AY241" i="19"/>
  <c r="AY242" i="19"/>
  <c r="AY243" i="19"/>
  <c r="AY244" i="19"/>
  <c r="AY245" i="19"/>
  <c r="AY246" i="19"/>
  <c r="AY247" i="19"/>
  <c r="AY248" i="19"/>
  <c r="AY249" i="19"/>
  <c r="AY250" i="19"/>
  <c r="AY251" i="19"/>
  <c r="AY252" i="19"/>
  <c r="AY253" i="19"/>
  <c r="AY254" i="19"/>
  <c r="AY255" i="19"/>
  <c r="AY256" i="19"/>
  <c r="AY257" i="19"/>
  <c r="AY258" i="19"/>
  <c r="AY259" i="19"/>
  <c r="AY260" i="19"/>
  <c r="AY261" i="19"/>
  <c r="AY262" i="19"/>
  <c r="AY263" i="19"/>
  <c r="AY264" i="19"/>
  <c r="AY265" i="19"/>
  <c r="AY266" i="19"/>
  <c r="AY267" i="19"/>
  <c r="AY268" i="19"/>
  <c r="AY269" i="19"/>
  <c r="AY270" i="19"/>
  <c r="AY271" i="19"/>
  <c r="AY272" i="19"/>
  <c r="AY273" i="19"/>
  <c r="AY274" i="19"/>
  <c r="AY275" i="19"/>
  <c r="AY276" i="19"/>
  <c r="AY277" i="19"/>
  <c r="AY278" i="19"/>
  <c r="AY279" i="19"/>
  <c r="AY280" i="19"/>
  <c r="AY281" i="19"/>
  <c r="AY282" i="19"/>
  <c r="AY283" i="19"/>
  <c r="AY284" i="19"/>
  <c r="AY285" i="19"/>
  <c r="AY286" i="19"/>
  <c r="AY287" i="19"/>
  <c r="AY288" i="19"/>
  <c r="AY289" i="19"/>
  <c r="AY290" i="19"/>
  <c r="AY291" i="19"/>
  <c r="AY292" i="19"/>
  <c r="AY293" i="19"/>
  <c r="AY294" i="19"/>
  <c r="AY295" i="19"/>
  <c r="AY296" i="19"/>
  <c r="AY297" i="19"/>
  <c r="AY298" i="19"/>
  <c r="AY299" i="19"/>
  <c r="AY300" i="19"/>
  <c r="AY301" i="19"/>
  <c r="AY302" i="19"/>
  <c r="AY303" i="19"/>
  <c r="AY304" i="19"/>
  <c r="AY305" i="19"/>
  <c r="AY306" i="19"/>
  <c r="AY307" i="19"/>
  <c r="AY308" i="19"/>
  <c r="AY309" i="19"/>
  <c r="AY310" i="19"/>
  <c r="AY311" i="19"/>
  <c r="AY312" i="19"/>
  <c r="AY313" i="19"/>
  <c r="AY314" i="19"/>
  <c r="AY315" i="19"/>
  <c r="AY316" i="19"/>
  <c r="AY317" i="19"/>
  <c r="AY318" i="19"/>
  <c r="AY319" i="19"/>
  <c r="AY320" i="19"/>
  <c r="AY321" i="19"/>
  <c r="AY322" i="19"/>
  <c r="AY323" i="19"/>
  <c r="AY324" i="19"/>
  <c r="AY325" i="19"/>
  <c r="AY326" i="19"/>
  <c r="AY327" i="19"/>
  <c r="AY328" i="19"/>
  <c r="AY329" i="19"/>
  <c r="AY330" i="19"/>
  <c r="AY331" i="19"/>
  <c r="AY332" i="19"/>
  <c r="AY333" i="19"/>
  <c r="AY334" i="19"/>
  <c r="AY335" i="19"/>
  <c r="AY336" i="19"/>
  <c r="AY337" i="19"/>
  <c r="AY338" i="19"/>
  <c r="AY339" i="19"/>
  <c r="AY340" i="19"/>
  <c r="AY341" i="19"/>
  <c r="AY342" i="19"/>
  <c r="AY343" i="19"/>
  <c r="AY344" i="19"/>
  <c r="AY345" i="19"/>
  <c r="AY346" i="19"/>
  <c r="AY347" i="19"/>
  <c r="AY348" i="19"/>
  <c r="AY349" i="19"/>
  <c r="AY350" i="19"/>
  <c r="AY351" i="19"/>
  <c r="AY352" i="19"/>
  <c r="AY353" i="19"/>
  <c r="AY354" i="19"/>
  <c r="AY355" i="19"/>
  <c r="AY356" i="19"/>
  <c r="AY357" i="19"/>
  <c r="AY358" i="19"/>
  <c r="AY359" i="19"/>
  <c r="AY360" i="19"/>
  <c r="AY361" i="19"/>
  <c r="AY362" i="19"/>
  <c r="AY363" i="19"/>
  <c r="AY364" i="19"/>
  <c r="AY365" i="19"/>
  <c r="AY366" i="19"/>
  <c r="AY367" i="19"/>
  <c r="AY368" i="19"/>
  <c r="AY369" i="19"/>
  <c r="AY370" i="19"/>
  <c r="AY371" i="19"/>
  <c r="AY372" i="19"/>
  <c r="AY373" i="19"/>
  <c r="AY374" i="19"/>
  <c r="AY375" i="19"/>
  <c r="AY376" i="19"/>
  <c r="AY377" i="19"/>
  <c r="AY378" i="19"/>
  <c r="AY379" i="19"/>
  <c r="AY380" i="19"/>
  <c r="AY381" i="19"/>
  <c r="AY382" i="19"/>
  <c r="AY383" i="19"/>
  <c r="AY384" i="19"/>
  <c r="AY385" i="19"/>
  <c r="AY386" i="19"/>
  <c r="AY387" i="19"/>
  <c r="AY388" i="19"/>
  <c r="AY389" i="19"/>
  <c r="AY390" i="19"/>
  <c r="AY391" i="19"/>
  <c r="AY392" i="19"/>
  <c r="AY393" i="19"/>
  <c r="AY394" i="19"/>
  <c r="AY395" i="19"/>
  <c r="AY396" i="19"/>
  <c r="AY397" i="19"/>
  <c r="AY398" i="19"/>
  <c r="AY399" i="19"/>
  <c r="AY400" i="19"/>
  <c r="AY401" i="19"/>
  <c r="AY402" i="19"/>
  <c r="AY403" i="19"/>
  <c r="AY404" i="19"/>
  <c r="AY405" i="19"/>
  <c r="AY406" i="19"/>
  <c r="AY407" i="19"/>
  <c r="AY408" i="19"/>
  <c r="AY409" i="19"/>
  <c r="AY410" i="19"/>
  <c r="AY411" i="19"/>
  <c r="AY412" i="19"/>
  <c r="AY413" i="19"/>
  <c r="AY414" i="19"/>
  <c r="AY415" i="19"/>
  <c r="AY416" i="19"/>
  <c r="AY417" i="19"/>
  <c r="AY418" i="19"/>
  <c r="BE20" i="19"/>
  <c r="BE21" i="19"/>
  <c r="BE22" i="19"/>
  <c r="BE23" i="19"/>
  <c r="BE24" i="19"/>
  <c r="BE25" i="19"/>
  <c r="BE26" i="19"/>
  <c r="BE27" i="19"/>
  <c r="BE28" i="19"/>
  <c r="BE29" i="19"/>
  <c r="BE30" i="19"/>
  <c r="BE31" i="19"/>
  <c r="BE32" i="19"/>
  <c r="BE33" i="19"/>
  <c r="BE34" i="19"/>
  <c r="BE35" i="19"/>
  <c r="BE36" i="19"/>
  <c r="BE37" i="19"/>
  <c r="BE38" i="19"/>
  <c r="BE39" i="19"/>
  <c r="BE40" i="19"/>
  <c r="BE41" i="19"/>
  <c r="BE42" i="19"/>
  <c r="BE43" i="19"/>
  <c r="BE44" i="19"/>
  <c r="BE45" i="19"/>
  <c r="BE46" i="19"/>
  <c r="BE47" i="19"/>
  <c r="BE48" i="19"/>
  <c r="BE49" i="19"/>
  <c r="BE50" i="19"/>
  <c r="BE51" i="19"/>
  <c r="BE52" i="19"/>
  <c r="BE53" i="19"/>
  <c r="BE54" i="19"/>
  <c r="BE55" i="19"/>
  <c r="BE56" i="19"/>
  <c r="BE57" i="19"/>
  <c r="BE58" i="19"/>
  <c r="BE59" i="19"/>
  <c r="BE60" i="19"/>
  <c r="BE61" i="19"/>
  <c r="BE62" i="19"/>
  <c r="BE63" i="19"/>
  <c r="BE64" i="19"/>
  <c r="BE65" i="19"/>
  <c r="BE66" i="19"/>
  <c r="BE67" i="19"/>
  <c r="BE68" i="19"/>
  <c r="BE69" i="19"/>
  <c r="BE70" i="19"/>
  <c r="BE71" i="19"/>
  <c r="BE72" i="19"/>
  <c r="BE73" i="19"/>
  <c r="BE74" i="19"/>
  <c r="BE75" i="19"/>
  <c r="BE76" i="19"/>
  <c r="BE77" i="19"/>
  <c r="BE78" i="19"/>
  <c r="BE79" i="19"/>
  <c r="BE80" i="19"/>
  <c r="BE81" i="19"/>
  <c r="BE82" i="19"/>
  <c r="BE83" i="19"/>
  <c r="BE84" i="19"/>
  <c r="BE85" i="19"/>
  <c r="BE86" i="19"/>
  <c r="BE87" i="19"/>
  <c r="BE88" i="19"/>
  <c r="BE89" i="19"/>
  <c r="BE90" i="19"/>
  <c r="BE91" i="19"/>
  <c r="BE92" i="19"/>
  <c r="BE93" i="19"/>
  <c r="BE94" i="19"/>
  <c r="BE95" i="19"/>
  <c r="BE96" i="19"/>
  <c r="BE97" i="19"/>
  <c r="BE98" i="19"/>
  <c r="BE99" i="19"/>
  <c r="BE100" i="19"/>
  <c r="BE101" i="19"/>
  <c r="BE102" i="19"/>
  <c r="BE103" i="19"/>
  <c r="BE104" i="19"/>
  <c r="BE105" i="19"/>
  <c r="BE106" i="19"/>
  <c r="BE107" i="19"/>
  <c r="BE108" i="19"/>
  <c r="BE109" i="19"/>
  <c r="BE110" i="19"/>
  <c r="BE111" i="19"/>
  <c r="BE112" i="19"/>
  <c r="BE113" i="19"/>
  <c r="BE114" i="19"/>
  <c r="BE115" i="19"/>
  <c r="BE116" i="19"/>
  <c r="BE117" i="19"/>
  <c r="BE118" i="19"/>
  <c r="BE119" i="19"/>
  <c r="BE120" i="19"/>
  <c r="BE121" i="19"/>
  <c r="BE122" i="19"/>
  <c r="BE123" i="19"/>
  <c r="BE124" i="19"/>
  <c r="BE125" i="19"/>
  <c r="BE126" i="19"/>
  <c r="BE127" i="19"/>
  <c r="BE128" i="19"/>
  <c r="BE129" i="19"/>
  <c r="BE130" i="19"/>
  <c r="BE131" i="19"/>
  <c r="BE132" i="19"/>
  <c r="BE133" i="19"/>
  <c r="BE134" i="19"/>
  <c r="BE135" i="19"/>
  <c r="BE136" i="19"/>
  <c r="BE137" i="19"/>
  <c r="BE138" i="19"/>
  <c r="BE139" i="19"/>
  <c r="BE140" i="19"/>
  <c r="BE141" i="19"/>
  <c r="BE142" i="19"/>
  <c r="BE143" i="19"/>
  <c r="BE144" i="19"/>
  <c r="BE145" i="19"/>
  <c r="BE146" i="19"/>
  <c r="BE147" i="19"/>
  <c r="BE148" i="19"/>
  <c r="BE149" i="19"/>
  <c r="BE150" i="19"/>
  <c r="BE151" i="19"/>
  <c r="BE152" i="19"/>
  <c r="BE153" i="19"/>
  <c r="BE154" i="19"/>
  <c r="BE155" i="19"/>
  <c r="BE156" i="19"/>
  <c r="BE157" i="19"/>
  <c r="BE158" i="19"/>
  <c r="BE159" i="19"/>
  <c r="BE160" i="19"/>
  <c r="BE161" i="19"/>
  <c r="BE162" i="19"/>
  <c r="BE163" i="19"/>
  <c r="BE164" i="19"/>
  <c r="BE165" i="19"/>
  <c r="BE166" i="19"/>
  <c r="BE167" i="19"/>
  <c r="BE168" i="19"/>
  <c r="BE169" i="19"/>
  <c r="BE170" i="19"/>
  <c r="BE171" i="19"/>
  <c r="BE172" i="19"/>
  <c r="BE173" i="19"/>
  <c r="BE174" i="19"/>
  <c r="BE175" i="19"/>
  <c r="BE176" i="19"/>
  <c r="BE177" i="19"/>
  <c r="BE178" i="19"/>
  <c r="BE179" i="19"/>
  <c r="BE180" i="19"/>
  <c r="BE181" i="19"/>
  <c r="BE182" i="19"/>
  <c r="BE183" i="19"/>
  <c r="BE184" i="19"/>
  <c r="BE185" i="19"/>
  <c r="BE186" i="19"/>
  <c r="BE187" i="19"/>
  <c r="BE188" i="19"/>
  <c r="BE189" i="19"/>
  <c r="BE190" i="19"/>
  <c r="BE191" i="19"/>
  <c r="BE192" i="19"/>
  <c r="BE193" i="19"/>
  <c r="BE194" i="19"/>
  <c r="BE195" i="19"/>
  <c r="BE196" i="19"/>
  <c r="BE197" i="19"/>
  <c r="BE198" i="19"/>
  <c r="BE199" i="19"/>
  <c r="BE200" i="19"/>
  <c r="BE201" i="19"/>
  <c r="BE202" i="19"/>
  <c r="BE203" i="19"/>
  <c r="BE204" i="19"/>
  <c r="BE205" i="19"/>
  <c r="BE206" i="19"/>
  <c r="BE207" i="19"/>
  <c r="BE208" i="19"/>
  <c r="BE209" i="19"/>
  <c r="BE210" i="19"/>
  <c r="BE211" i="19"/>
  <c r="BE212" i="19"/>
  <c r="BE213" i="19"/>
  <c r="BE214" i="19"/>
  <c r="BE215" i="19"/>
  <c r="BE216" i="19"/>
  <c r="BE217" i="19"/>
  <c r="BE218" i="19"/>
  <c r="BE219" i="19"/>
  <c r="BE220" i="19"/>
  <c r="BE221" i="19"/>
  <c r="BE222" i="19"/>
  <c r="BE223" i="19"/>
  <c r="BE224" i="19"/>
  <c r="BE225" i="19"/>
  <c r="BE226" i="19"/>
  <c r="BE227" i="19"/>
  <c r="BE228" i="19"/>
  <c r="BE229" i="19"/>
  <c r="BE230" i="19"/>
  <c r="BE231" i="19"/>
  <c r="BE232" i="19"/>
  <c r="BE233" i="19"/>
  <c r="BE234" i="19"/>
  <c r="BE235" i="19"/>
  <c r="BE236" i="19"/>
  <c r="BE237" i="19"/>
  <c r="BE238" i="19"/>
  <c r="BE239" i="19"/>
  <c r="BE240" i="19"/>
  <c r="BE241" i="19"/>
  <c r="BE242" i="19"/>
  <c r="BE243" i="19"/>
  <c r="BE244" i="19"/>
  <c r="BE245" i="19"/>
  <c r="BE246" i="19"/>
  <c r="BE247" i="19"/>
  <c r="BE248" i="19"/>
  <c r="BE249" i="19"/>
  <c r="BE250" i="19"/>
  <c r="BE251" i="19"/>
  <c r="BE252" i="19"/>
  <c r="BE253" i="19"/>
  <c r="BE254" i="19"/>
  <c r="BE255" i="19"/>
  <c r="BE256" i="19"/>
  <c r="BE257" i="19"/>
  <c r="BE258" i="19"/>
  <c r="BE259" i="19"/>
  <c r="BE260" i="19"/>
  <c r="BE261" i="19"/>
  <c r="BE262" i="19"/>
  <c r="BE263" i="19"/>
  <c r="BE264" i="19"/>
  <c r="BE265" i="19"/>
  <c r="BE266" i="19"/>
  <c r="BE267" i="19"/>
  <c r="BE268" i="19"/>
  <c r="BE269" i="19"/>
  <c r="BE270" i="19"/>
  <c r="BE271" i="19"/>
  <c r="BE272" i="19"/>
  <c r="BE273" i="19"/>
  <c r="BE274" i="19"/>
  <c r="BE275" i="19"/>
  <c r="BE276" i="19"/>
  <c r="BE277" i="19"/>
  <c r="BE278" i="19"/>
  <c r="BE279" i="19"/>
  <c r="BE280" i="19"/>
  <c r="BE281" i="19"/>
  <c r="BE282" i="19"/>
  <c r="BE283" i="19"/>
  <c r="BE284" i="19"/>
  <c r="BE285" i="19"/>
  <c r="BE286" i="19"/>
  <c r="BE287" i="19"/>
  <c r="BE288" i="19"/>
  <c r="BE289" i="19"/>
  <c r="BE290" i="19"/>
  <c r="BE291" i="19"/>
  <c r="BE292" i="19"/>
  <c r="BE293" i="19"/>
  <c r="BE294" i="19"/>
  <c r="BE295" i="19"/>
  <c r="BE296" i="19"/>
  <c r="BE297" i="19"/>
  <c r="BE298" i="19"/>
  <c r="BE299" i="19"/>
  <c r="BE300" i="19"/>
  <c r="BE301" i="19"/>
  <c r="BE302" i="19"/>
  <c r="BE303" i="19"/>
  <c r="BE304" i="19"/>
  <c r="BE305" i="19"/>
  <c r="BE306" i="19"/>
  <c r="BE307" i="19"/>
  <c r="BE308" i="19"/>
  <c r="BE309" i="19"/>
  <c r="BE310" i="19"/>
  <c r="BE311" i="19"/>
  <c r="BE312" i="19"/>
  <c r="BE313" i="19"/>
  <c r="BE314" i="19"/>
  <c r="BE315" i="19"/>
  <c r="BE316" i="19"/>
  <c r="BE317" i="19"/>
  <c r="BE318" i="19"/>
  <c r="BE319" i="19"/>
  <c r="BE320" i="19"/>
  <c r="BE321" i="19"/>
  <c r="BE322" i="19"/>
  <c r="BE323" i="19"/>
  <c r="BE324" i="19"/>
  <c r="BE325" i="19"/>
  <c r="BE326" i="19"/>
  <c r="BE327" i="19"/>
  <c r="BE328" i="19"/>
  <c r="BE329" i="19"/>
  <c r="BE330" i="19"/>
  <c r="BE331" i="19"/>
  <c r="BE332" i="19"/>
  <c r="BE333" i="19"/>
  <c r="BE334" i="19"/>
  <c r="BE335" i="19"/>
  <c r="BE336" i="19"/>
  <c r="BE337" i="19"/>
  <c r="BE338" i="19"/>
  <c r="BE339" i="19"/>
  <c r="BE340" i="19"/>
  <c r="BE341" i="19"/>
  <c r="BE342" i="19"/>
  <c r="BE343" i="19"/>
  <c r="BE344" i="19"/>
  <c r="BE345" i="19"/>
  <c r="BE346" i="19"/>
  <c r="BE347" i="19"/>
  <c r="BE348" i="19"/>
  <c r="BE349" i="19"/>
  <c r="BE350" i="19"/>
  <c r="BE351" i="19"/>
  <c r="BE352" i="19"/>
  <c r="BE353" i="19"/>
  <c r="BE354" i="19"/>
  <c r="BE355" i="19"/>
  <c r="BE356" i="19"/>
  <c r="BE357" i="19"/>
  <c r="BE358" i="19"/>
  <c r="BE359" i="19"/>
  <c r="BE360" i="19"/>
  <c r="BE361" i="19"/>
  <c r="BE362" i="19"/>
  <c r="BE363" i="19"/>
  <c r="BE364" i="19"/>
  <c r="BE365" i="19"/>
  <c r="BE366" i="19"/>
  <c r="BE367" i="19"/>
  <c r="BE368" i="19"/>
  <c r="BE369" i="19"/>
  <c r="BE370" i="19"/>
  <c r="BE371" i="19"/>
  <c r="BE372" i="19"/>
  <c r="BE373" i="19"/>
  <c r="BE374" i="19"/>
  <c r="BE375" i="19"/>
  <c r="BE376" i="19"/>
  <c r="BE377" i="19"/>
  <c r="BE378" i="19"/>
  <c r="BE379" i="19"/>
  <c r="BE380" i="19"/>
  <c r="BE381" i="19"/>
  <c r="BE382" i="19"/>
  <c r="BE383" i="19"/>
  <c r="BE384" i="19"/>
  <c r="BE385" i="19"/>
  <c r="BE386" i="19"/>
  <c r="BE387" i="19"/>
  <c r="BE388" i="19"/>
  <c r="BE389" i="19"/>
  <c r="BE390" i="19"/>
  <c r="BE391" i="19"/>
  <c r="BE392" i="19"/>
  <c r="BE393" i="19"/>
  <c r="BE394" i="19"/>
  <c r="BE395" i="19"/>
  <c r="BE396" i="19"/>
  <c r="BE397" i="19"/>
  <c r="BE398" i="19"/>
  <c r="BE399" i="19"/>
  <c r="BE400" i="19"/>
  <c r="BE401" i="19"/>
  <c r="BE402" i="19"/>
  <c r="BE403" i="19"/>
  <c r="BE404" i="19"/>
  <c r="BE405" i="19"/>
  <c r="BE406" i="19"/>
  <c r="BE407" i="19"/>
  <c r="BE408" i="19"/>
  <c r="BE409" i="19"/>
  <c r="BE410" i="19"/>
  <c r="BE411" i="19"/>
  <c r="BE412" i="19"/>
  <c r="BE413" i="19"/>
  <c r="BE414" i="19"/>
  <c r="BE415" i="19"/>
  <c r="BE416" i="19"/>
  <c r="BE417" i="19"/>
  <c r="BE418" i="19"/>
  <c r="AK51" i="19"/>
  <c r="AK52" i="19"/>
  <c r="AK53" i="19"/>
  <c r="AK54" i="19"/>
  <c r="AK55" i="19"/>
  <c r="AK56" i="19"/>
  <c r="AK57" i="19"/>
  <c r="AK58" i="19"/>
  <c r="AK59" i="19"/>
  <c r="AK60" i="19"/>
  <c r="AK61" i="19"/>
  <c r="AK62" i="19"/>
  <c r="AK63" i="19"/>
  <c r="AK64" i="19"/>
  <c r="AK65" i="19"/>
  <c r="AK66" i="19"/>
  <c r="AK67" i="19"/>
  <c r="AK68" i="19"/>
  <c r="AK69" i="19"/>
  <c r="AK70" i="19"/>
  <c r="AK71" i="19"/>
  <c r="AK72" i="19"/>
  <c r="AK73" i="19"/>
  <c r="AK74" i="19"/>
  <c r="AK75" i="19"/>
  <c r="AK76" i="19"/>
  <c r="AK77" i="19"/>
  <c r="AK78" i="19"/>
  <c r="AK79" i="19"/>
  <c r="AK80" i="19"/>
  <c r="AK81" i="19"/>
  <c r="AK82" i="19"/>
  <c r="AK83" i="19"/>
  <c r="AK84" i="19"/>
  <c r="AK85" i="19"/>
  <c r="AK86" i="19"/>
  <c r="AK87" i="19"/>
  <c r="AK88" i="19"/>
  <c r="AK89" i="19"/>
  <c r="AK90" i="19"/>
  <c r="AK91" i="19"/>
  <c r="AK92" i="19"/>
  <c r="AK93" i="19"/>
  <c r="AK94" i="19"/>
  <c r="AK95" i="19"/>
  <c r="AK96" i="19"/>
  <c r="AK97" i="19"/>
  <c r="AK98" i="19"/>
  <c r="AK99" i="19"/>
  <c r="AK100" i="19"/>
  <c r="AK101" i="19"/>
  <c r="AK102" i="19"/>
  <c r="AK103" i="19"/>
  <c r="AK104" i="19"/>
  <c r="AK105" i="19"/>
  <c r="AK106" i="19"/>
  <c r="AK107" i="19"/>
  <c r="AK108" i="19"/>
  <c r="AK109" i="19"/>
  <c r="AK110" i="19"/>
  <c r="AK111" i="19"/>
  <c r="AK112" i="19"/>
  <c r="AK113" i="19"/>
  <c r="AK114" i="19"/>
  <c r="AK115" i="19"/>
  <c r="AK116" i="19"/>
  <c r="AK117" i="19"/>
  <c r="AK118" i="19"/>
  <c r="AK119" i="19"/>
  <c r="AK120" i="19"/>
  <c r="AK121" i="19"/>
  <c r="AK122" i="19"/>
  <c r="AK123" i="19"/>
  <c r="AK124" i="19"/>
  <c r="AK125" i="19"/>
  <c r="AK126" i="19"/>
  <c r="AK127" i="19"/>
  <c r="AK128" i="19"/>
  <c r="AK129" i="19"/>
  <c r="AK130" i="19"/>
  <c r="AK131" i="19"/>
  <c r="AK132" i="19"/>
  <c r="AK133" i="19"/>
  <c r="AK134" i="19"/>
  <c r="AK135" i="19"/>
  <c r="AK136" i="19"/>
  <c r="AK137" i="19"/>
  <c r="AK138" i="19"/>
  <c r="AK139" i="19"/>
  <c r="AK140" i="19"/>
  <c r="AK141" i="19"/>
  <c r="AK142" i="19"/>
  <c r="AK143" i="19"/>
  <c r="AK144" i="19"/>
  <c r="AK145" i="19"/>
  <c r="AK146" i="19"/>
  <c r="AK147" i="19"/>
  <c r="AK148" i="19"/>
  <c r="AK149" i="19"/>
  <c r="AK150" i="19"/>
  <c r="AK151" i="19"/>
  <c r="AK152" i="19"/>
  <c r="AK153" i="19"/>
  <c r="AK154" i="19"/>
  <c r="AK155" i="19"/>
  <c r="AK156" i="19"/>
  <c r="AK157" i="19"/>
  <c r="AK158" i="19"/>
  <c r="AK159" i="19"/>
  <c r="AK160" i="19"/>
  <c r="AK161" i="19"/>
  <c r="AK162" i="19"/>
  <c r="AK163" i="19"/>
  <c r="AK164" i="19"/>
  <c r="AK165" i="19"/>
  <c r="AK166" i="19"/>
  <c r="AK167" i="19"/>
  <c r="AK168" i="19"/>
  <c r="AK169" i="19"/>
  <c r="AK170" i="19"/>
  <c r="AK171" i="19"/>
  <c r="AK172" i="19"/>
  <c r="AK173" i="19"/>
  <c r="AK174" i="19"/>
  <c r="AK175" i="19"/>
  <c r="AK176" i="19"/>
  <c r="AK177" i="19"/>
  <c r="AK178" i="19"/>
  <c r="AK179" i="19"/>
  <c r="AK180" i="19"/>
  <c r="AK181" i="19"/>
  <c r="AK182" i="19"/>
  <c r="AK183" i="19"/>
  <c r="AK184" i="19"/>
  <c r="AK185" i="19"/>
  <c r="AK186" i="19"/>
  <c r="AK187" i="19"/>
  <c r="AK188" i="19"/>
  <c r="AK189" i="19"/>
  <c r="AK190" i="19"/>
  <c r="AK191" i="19"/>
  <c r="AK192" i="19"/>
  <c r="AK193" i="19"/>
  <c r="AK194" i="19"/>
  <c r="AK195" i="19"/>
  <c r="AK196" i="19"/>
  <c r="AK197" i="19"/>
  <c r="AK198" i="19"/>
  <c r="AK199" i="19"/>
  <c r="AK200" i="19"/>
  <c r="AK201" i="19"/>
  <c r="AK202" i="19"/>
  <c r="AK203" i="19"/>
  <c r="AK204" i="19"/>
  <c r="AK205" i="19"/>
  <c r="AK206" i="19"/>
  <c r="AK207" i="19"/>
  <c r="AK208" i="19"/>
  <c r="AK209" i="19"/>
  <c r="AK210" i="19"/>
  <c r="AK211" i="19"/>
  <c r="AK212" i="19"/>
  <c r="AK213" i="19"/>
  <c r="AK214" i="19"/>
  <c r="AK215" i="19"/>
  <c r="AK216" i="19"/>
  <c r="AK217" i="19"/>
  <c r="AK218" i="19"/>
  <c r="AK219" i="19"/>
  <c r="AK220" i="19"/>
  <c r="AK221" i="19"/>
  <c r="AK222" i="19"/>
  <c r="AK223" i="19"/>
  <c r="AK224" i="19"/>
  <c r="AK225" i="19"/>
  <c r="AK226" i="19"/>
  <c r="AK227" i="19"/>
  <c r="AK228" i="19"/>
  <c r="AK229" i="19"/>
  <c r="AK230" i="19"/>
  <c r="AK231" i="19"/>
  <c r="AK232" i="19"/>
  <c r="AK233" i="19"/>
  <c r="AK234" i="19"/>
  <c r="AK235" i="19"/>
  <c r="AK236" i="19"/>
  <c r="AK237" i="19"/>
  <c r="AK238" i="19"/>
  <c r="AK239" i="19"/>
  <c r="AK240" i="19"/>
  <c r="AK241" i="19"/>
  <c r="AK242" i="19"/>
  <c r="AK243" i="19"/>
  <c r="AK244" i="19"/>
  <c r="AK245" i="19"/>
  <c r="AK246" i="19"/>
  <c r="AK247" i="19"/>
  <c r="AK248" i="19"/>
  <c r="AK249" i="19"/>
  <c r="AK250" i="19"/>
  <c r="AK251" i="19"/>
  <c r="AK252" i="19"/>
  <c r="AK253" i="19"/>
  <c r="AK254" i="19"/>
  <c r="AK255" i="19"/>
  <c r="AK256" i="19"/>
  <c r="AK257" i="19"/>
  <c r="AK258" i="19"/>
  <c r="AK259" i="19"/>
  <c r="AK260" i="19"/>
  <c r="AK261" i="19"/>
  <c r="AK262" i="19"/>
  <c r="AK263" i="19"/>
  <c r="AK264" i="19"/>
  <c r="AK265" i="19"/>
  <c r="AK266" i="19"/>
  <c r="AK267" i="19"/>
  <c r="AK268" i="19"/>
  <c r="AK269" i="19"/>
  <c r="AK270" i="19"/>
  <c r="AK271" i="19"/>
  <c r="AK272" i="19"/>
  <c r="AK273" i="19"/>
  <c r="AK274" i="19"/>
  <c r="AK275" i="19"/>
  <c r="AK276" i="19"/>
  <c r="AK277" i="19"/>
  <c r="AK278" i="19"/>
  <c r="AK279" i="19"/>
  <c r="AK280" i="19"/>
  <c r="AK281" i="19"/>
  <c r="AK282" i="19"/>
  <c r="AK283" i="19"/>
  <c r="AK284" i="19"/>
  <c r="AK285" i="19"/>
  <c r="AK286" i="19"/>
  <c r="AK287" i="19"/>
  <c r="AK288" i="19"/>
  <c r="AK289" i="19"/>
  <c r="AK290" i="19"/>
  <c r="AK291" i="19"/>
  <c r="AK292" i="19"/>
  <c r="AK293" i="19"/>
  <c r="AK294" i="19"/>
  <c r="AK295" i="19"/>
  <c r="AK296" i="19"/>
  <c r="AK297" i="19"/>
  <c r="AK298" i="19"/>
  <c r="AK299" i="19"/>
  <c r="AK300" i="19"/>
  <c r="AK301" i="19"/>
  <c r="AK302" i="19"/>
  <c r="AK303" i="19"/>
  <c r="AK304" i="19"/>
  <c r="AK305" i="19"/>
  <c r="AK306" i="19"/>
  <c r="AK307" i="19"/>
  <c r="AK308" i="19"/>
  <c r="AK309" i="19"/>
  <c r="AK310" i="19"/>
  <c r="AK311" i="19"/>
  <c r="AK312" i="19"/>
  <c r="AK313" i="19"/>
  <c r="AK314" i="19"/>
  <c r="AK315" i="19"/>
  <c r="AK316" i="19"/>
  <c r="AK317" i="19"/>
  <c r="AK318" i="19"/>
  <c r="AK319" i="19"/>
  <c r="AK320" i="19"/>
  <c r="AK321" i="19"/>
  <c r="AK322" i="19"/>
  <c r="AK323" i="19"/>
  <c r="AK324" i="19"/>
  <c r="AK325" i="19"/>
  <c r="AK326" i="19"/>
  <c r="AK327" i="19"/>
  <c r="AK328" i="19"/>
  <c r="AK329" i="19"/>
  <c r="AK330" i="19"/>
  <c r="AK331" i="19"/>
  <c r="AK332" i="19"/>
  <c r="AK333" i="19"/>
  <c r="AK334" i="19"/>
  <c r="AK335" i="19"/>
  <c r="AK336" i="19"/>
  <c r="AK337" i="19"/>
  <c r="AK338" i="19"/>
  <c r="AK339" i="19"/>
  <c r="AK340" i="19"/>
  <c r="AK341" i="19"/>
  <c r="AK342" i="19"/>
  <c r="AK343" i="19"/>
  <c r="AK344" i="19"/>
  <c r="AK345" i="19"/>
  <c r="AK346" i="19"/>
  <c r="AK347" i="19"/>
  <c r="AK348" i="19"/>
  <c r="AK349" i="19"/>
  <c r="AK350" i="19"/>
  <c r="AK351" i="19"/>
  <c r="AK352" i="19"/>
  <c r="AK353" i="19"/>
  <c r="AK354" i="19"/>
  <c r="AK355" i="19"/>
  <c r="AK356" i="19"/>
  <c r="AK357" i="19"/>
  <c r="AK358" i="19"/>
  <c r="AK359" i="19"/>
  <c r="AK360" i="19"/>
  <c r="AK361" i="19"/>
  <c r="AK362" i="19"/>
  <c r="AK363" i="19"/>
  <c r="AK364" i="19"/>
  <c r="AK365" i="19"/>
  <c r="AK366" i="19"/>
  <c r="AK367" i="19"/>
  <c r="AK368" i="19"/>
  <c r="AK369" i="19"/>
  <c r="AK370" i="19"/>
  <c r="AK371" i="19"/>
  <c r="AK372" i="19"/>
  <c r="AK373" i="19"/>
  <c r="AK374" i="19"/>
  <c r="AK375" i="19"/>
  <c r="AK376" i="19"/>
  <c r="AK377" i="19"/>
  <c r="AK378" i="19"/>
  <c r="AK379" i="19"/>
  <c r="AK380" i="19"/>
  <c r="AK381" i="19"/>
  <c r="AK382" i="19"/>
  <c r="AK383" i="19"/>
  <c r="AK384" i="19"/>
  <c r="AK385" i="19"/>
  <c r="AK386" i="19"/>
  <c r="AK387" i="19"/>
  <c r="AK388" i="19"/>
  <c r="AK389" i="19"/>
  <c r="AK390" i="19"/>
  <c r="AK391" i="19"/>
  <c r="AK392" i="19"/>
  <c r="AK393" i="19"/>
  <c r="AK396" i="19"/>
  <c r="AK397" i="19"/>
  <c r="AK398" i="19"/>
  <c r="AK399" i="19"/>
  <c r="AK400" i="19"/>
  <c r="AK401" i="19"/>
  <c r="AK402" i="19"/>
  <c r="AK403" i="19"/>
  <c r="AK404" i="19"/>
  <c r="AK405" i="19"/>
  <c r="AK406" i="19"/>
  <c r="AK407" i="19"/>
  <c r="AK408" i="19"/>
  <c r="AK409" i="19"/>
  <c r="AK410" i="19"/>
  <c r="AK411" i="19"/>
  <c r="AK412" i="19"/>
  <c r="AK413" i="19"/>
  <c r="AK414" i="19"/>
  <c r="AK415" i="19"/>
  <c r="AK416" i="19"/>
  <c r="AK417" i="19"/>
  <c r="AK418" i="19"/>
  <c r="D39" i="20" l="1"/>
  <c r="D28" i="20"/>
  <c r="D34" i="20"/>
  <c r="AM20" i="19" l="1"/>
  <c r="D25" i="20" s="1"/>
  <c r="F25" i="20" s="1"/>
  <c r="X20" i="23"/>
  <c r="AX20" i="19" s="1"/>
  <c r="X21" i="23"/>
  <c r="AX21" i="19" s="1"/>
  <c r="X22" i="23"/>
  <c r="AX22" i="19" s="1"/>
  <c r="X23" i="23"/>
  <c r="AX23" i="19" s="1"/>
  <c r="X24" i="23"/>
  <c r="AX24" i="19" s="1"/>
  <c r="X25" i="23"/>
  <c r="AX25" i="19" s="1"/>
  <c r="X26" i="23"/>
  <c r="AX26" i="19" s="1"/>
  <c r="X27" i="23"/>
  <c r="AX27" i="19" s="1"/>
  <c r="X28" i="23"/>
  <c r="AX28" i="19" s="1"/>
  <c r="X29" i="23"/>
  <c r="AX29" i="19" s="1"/>
  <c r="X30" i="23"/>
  <c r="AX30" i="19" s="1"/>
  <c r="X31" i="23"/>
  <c r="AX31" i="19" s="1"/>
  <c r="X32" i="23"/>
  <c r="AX32" i="19" s="1"/>
  <c r="X33" i="23"/>
  <c r="AX33" i="19" s="1"/>
  <c r="X34" i="23"/>
  <c r="AX34" i="19" s="1"/>
  <c r="X35" i="23"/>
  <c r="AX35" i="19" s="1"/>
  <c r="X36" i="23"/>
  <c r="AX36" i="19" s="1"/>
  <c r="X37" i="23"/>
  <c r="AX37" i="19" s="1"/>
  <c r="X38" i="23"/>
  <c r="AX38" i="19" s="1"/>
  <c r="X39" i="23"/>
  <c r="AX39" i="19" s="1"/>
  <c r="X40" i="23"/>
  <c r="X41" i="23"/>
  <c r="X42" i="23"/>
  <c r="X43" i="23"/>
  <c r="X44" i="23"/>
  <c r="X45" i="23"/>
  <c r="X46" i="23"/>
  <c r="X47" i="23"/>
  <c r="X48" i="23"/>
  <c r="X49" i="23"/>
  <c r="X50" i="23"/>
  <c r="X51" i="23"/>
  <c r="X52" i="23"/>
  <c r="X53" i="23"/>
  <c r="X54" i="23"/>
  <c r="X55" i="23"/>
  <c r="X56" i="23"/>
  <c r="X57" i="23"/>
  <c r="X58" i="23"/>
  <c r="X59" i="23"/>
  <c r="X60" i="23"/>
  <c r="X61" i="23"/>
  <c r="X62" i="23"/>
  <c r="X63" i="23"/>
  <c r="X64" i="23"/>
  <c r="X65" i="23"/>
  <c r="X66" i="23"/>
  <c r="X67" i="23"/>
  <c r="X68" i="23"/>
  <c r="X69" i="23"/>
  <c r="X70" i="23"/>
  <c r="X71" i="23"/>
  <c r="X72" i="23"/>
  <c r="X73" i="23"/>
  <c r="X74" i="23"/>
  <c r="X75" i="23"/>
  <c r="X76" i="23"/>
  <c r="X77" i="23"/>
  <c r="X78" i="23"/>
  <c r="X79" i="23"/>
  <c r="X80" i="23"/>
  <c r="X81" i="23"/>
  <c r="X82" i="23"/>
  <c r="X83" i="23"/>
  <c r="X84" i="23"/>
  <c r="X85" i="23"/>
  <c r="X86" i="23"/>
  <c r="X87" i="23"/>
  <c r="X88" i="23"/>
  <c r="X89" i="23"/>
  <c r="X90" i="23"/>
  <c r="X91" i="23"/>
  <c r="X92" i="23"/>
  <c r="X93" i="23"/>
  <c r="X94" i="23"/>
  <c r="X95" i="23"/>
  <c r="X96" i="23"/>
  <c r="X97" i="23"/>
  <c r="X98" i="23"/>
  <c r="X99" i="23"/>
  <c r="X100" i="23"/>
  <c r="X101" i="23"/>
  <c r="X102" i="23"/>
  <c r="X103" i="23"/>
  <c r="X104" i="23"/>
  <c r="X105" i="23"/>
  <c r="X106" i="23"/>
  <c r="X107" i="23"/>
  <c r="X108" i="23"/>
  <c r="X109" i="23"/>
  <c r="X110" i="23"/>
  <c r="X111" i="23"/>
  <c r="X112" i="23"/>
  <c r="X113" i="23"/>
  <c r="X114" i="23"/>
  <c r="X115" i="23"/>
  <c r="X116" i="23"/>
  <c r="X117" i="23"/>
  <c r="X118" i="23"/>
  <c r="X119" i="23"/>
  <c r="X120" i="23"/>
  <c r="X121" i="23"/>
  <c r="X122" i="23"/>
  <c r="X123" i="23"/>
  <c r="X124" i="23"/>
  <c r="X125" i="23"/>
  <c r="X126" i="23"/>
  <c r="X127" i="23"/>
  <c r="X128" i="23"/>
  <c r="X129" i="23"/>
  <c r="X130" i="23"/>
  <c r="X131" i="23"/>
  <c r="X132" i="23"/>
  <c r="X133" i="23"/>
  <c r="X134" i="23"/>
  <c r="X135" i="23"/>
  <c r="X136" i="23"/>
  <c r="X137" i="23"/>
  <c r="X138" i="23"/>
  <c r="X139" i="23"/>
  <c r="X140" i="23"/>
  <c r="X141" i="23"/>
  <c r="X142" i="23"/>
  <c r="X143" i="23"/>
  <c r="X144" i="23"/>
  <c r="X145" i="23"/>
  <c r="X146" i="23"/>
  <c r="X147" i="23"/>
  <c r="X148" i="23"/>
  <c r="X149" i="23"/>
  <c r="X150" i="23"/>
  <c r="X151" i="23"/>
  <c r="X152" i="23"/>
  <c r="X153" i="23"/>
  <c r="X154" i="23"/>
  <c r="X155" i="23"/>
  <c r="X156" i="23"/>
  <c r="X157" i="23"/>
  <c r="X158" i="23"/>
  <c r="X159" i="23"/>
  <c r="X160" i="23"/>
  <c r="X161" i="23"/>
  <c r="X162" i="23"/>
  <c r="X163" i="23"/>
  <c r="X164" i="23"/>
  <c r="X165" i="23"/>
  <c r="X166" i="23"/>
  <c r="X167" i="23"/>
  <c r="X168" i="23"/>
  <c r="X169" i="23"/>
  <c r="X170" i="23"/>
  <c r="X171" i="23"/>
  <c r="X172" i="23"/>
  <c r="X173" i="23"/>
  <c r="X174" i="23"/>
  <c r="X175" i="23"/>
  <c r="X176" i="23"/>
  <c r="X177" i="23"/>
  <c r="X178" i="23"/>
  <c r="X179" i="23"/>
  <c r="X180" i="23"/>
  <c r="X181" i="23"/>
  <c r="X182" i="23"/>
  <c r="X183" i="23"/>
  <c r="X184" i="23"/>
  <c r="X185" i="23"/>
  <c r="X186" i="23"/>
  <c r="X187" i="23"/>
  <c r="X188" i="23"/>
  <c r="X189" i="23"/>
  <c r="X190" i="23"/>
  <c r="X191" i="23"/>
  <c r="X192" i="23"/>
  <c r="X193" i="23"/>
  <c r="X194" i="23"/>
  <c r="X195" i="23"/>
  <c r="X196" i="23"/>
  <c r="X197" i="23"/>
  <c r="X198" i="23"/>
  <c r="X199" i="23"/>
  <c r="X200" i="23"/>
  <c r="X201" i="23"/>
  <c r="X202" i="23"/>
  <c r="X203" i="23"/>
  <c r="X204" i="23"/>
  <c r="X205" i="23"/>
  <c r="X206" i="23"/>
  <c r="X207" i="23"/>
  <c r="X208" i="23"/>
  <c r="X209" i="23"/>
  <c r="X210" i="23"/>
  <c r="X211" i="23"/>
  <c r="X212" i="23"/>
  <c r="X213" i="23"/>
  <c r="X214" i="23"/>
  <c r="X215" i="23"/>
  <c r="X216" i="23"/>
  <c r="X217" i="23"/>
  <c r="X218" i="23"/>
  <c r="X219" i="23"/>
  <c r="X220" i="23"/>
  <c r="X221" i="23"/>
  <c r="X222" i="23"/>
  <c r="X223" i="23"/>
  <c r="X224" i="23"/>
  <c r="X225" i="23"/>
  <c r="X226" i="23"/>
  <c r="X227" i="23"/>
  <c r="X228" i="23"/>
  <c r="X229" i="23"/>
  <c r="X230" i="23"/>
  <c r="X231" i="23"/>
  <c r="X232" i="23"/>
  <c r="X233" i="23"/>
  <c r="X234" i="23"/>
  <c r="X235" i="23"/>
  <c r="X236" i="23"/>
  <c r="X237" i="23"/>
  <c r="X238" i="23"/>
  <c r="X239" i="23"/>
  <c r="X240" i="23"/>
  <c r="X241" i="23"/>
  <c r="X242" i="23"/>
  <c r="X243" i="23"/>
  <c r="X244" i="23"/>
  <c r="X245" i="23"/>
  <c r="X246" i="23"/>
  <c r="X247" i="23"/>
  <c r="X248" i="23"/>
  <c r="X249" i="23"/>
  <c r="X250" i="23"/>
  <c r="X251" i="23"/>
  <c r="X252" i="23"/>
  <c r="X253" i="23"/>
  <c r="X254" i="23"/>
  <c r="X255" i="23"/>
  <c r="X256" i="23"/>
  <c r="X257" i="23"/>
  <c r="X258" i="23"/>
  <c r="X259" i="23"/>
  <c r="X260" i="23"/>
  <c r="X261" i="23"/>
  <c r="X262" i="23"/>
  <c r="X263" i="23"/>
  <c r="X264" i="23"/>
  <c r="X265" i="23"/>
  <c r="X266" i="23"/>
  <c r="X267" i="23"/>
  <c r="X268" i="23"/>
  <c r="X269" i="23"/>
  <c r="X270" i="23"/>
  <c r="X271" i="23"/>
  <c r="X272" i="23"/>
  <c r="X273" i="23"/>
  <c r="X274" i="23"/>
  <c r="X275" i="23"/>
  <c r="X276" i="23"/>
  <c r="X277" i="23"/>
  <c r="X278" i="23"/>
  <c r="X279" i="23"/>
  <c r="X280" i="23"/>
  <c r="X281" i="23"/>
  <c r="X282" i="23"/>
  <c r="X283" i="23"/>
  <c r="X284" i="23"/>
  <c r="X285" i="23"/>
  <c r="X286" i="23"/>
  <c r="X287" i="23"/>
  <c r="X288" i="23"/>
  <c r="X289" i="23"/>
  <c r="X290" i="23"/>
  <c r="X291" i="23"/>
  <c r="X292" i="23"/>
  <c r="X293" i="23"/>
  <c r="X294" i="23"/>
  <c r="X295" i="23"/>
  <c r="X296" i="23"/>
  <c r="X297" i="23"/>
  <c r="X298" i="23"/>
  <c r="X299" i="23"/>
  <c r="X300" i="23"/>
  <c r="X301" i="23"/>
  <c r="X302" i="23"/>
  <c r="X303" i="23"/>
  <c r="X304" i="23"/>
  <c r="X305" i="23"/>
  <c r="X306" i="23"/>
  <c r="X307" i="23"/>
  <c r="X308" i="23"/>
  <c r="X309" i="23"/>
  <c r="X310" i="23"/>
  <c r="X311" i="23"/>
  <c r="X312" i="23"/>
  <c r="X313" i="23"/>
  <c r="X314" i="23"/>
  <c r="X315" i="23"/>
  <c r="X316" i="23"/>
  <c r="X317" i="23"/>
  <c r="X318" i="23"/>
  <c r="X319" i="23"/>
  <c r="X320" i="23"/>
  <c r="X321" i="23"/>
  <c r="X322" i="23"/>
  <c r="X323" i="23"/>
  <c r="X324" i="23"/>
  <c r="X325" i="23"/>
  <c r="X326" i="23"/>
  <c r="X327" i="23"/>
  <c r="X328" i="23"/>
  <c r="X329" i="23"/>
  <c r="X330" i="23"/>
  <c r="X331" i="23"/>
  <c r="X332" i="23"/>
  <c r="X333" i="23"/>
  <c r="X334" i="23"/>
  <c r="X335" i="23"/>
  <c r="X336" i="23"/>
  <c r="X337" i="23"/>
  <c r="X338" i="23"/>
  <c r="X339" i="23"/>
  <c r="X340" i="23"/>
  <c r="X341" i="23"/>
  <c r="X342" i="23"/>
  <c r="X343" i="23"/>
  <c r="X344" i="23"/>
  <c r="X345" i="23"/>
  <c r="X346" i="23"/>
  <c r="X347" i="23"/>
  <c r="X348" i="23"/>
  <c r="X349" i="23"/>
  <c r="X350" i="23"/>
  <c r="X351" i="23"/>
  <c r="X352" i="23"/>
  <c r="X353" i="23"/>
  <c r="X354" i="23"/>
  <c r="X355" i="23"/>
  <c r="X356" i="23"/>
  <c r="X357" i="23"/>
  <c r="X358" i="23"/>
  <c r="X359" i="23"/>
  <c r="X360" i="23"/>
  <c r="X361" i="23"/>
  <c r="X362" i="23"/>
  <c r="X363" i="23"/>
  <c r="X364" i="23"/>
  <c r="X365" i="23"/>
  <c r="X366" i="23"/>
  <c r="X367" i="23"/>
  <c r="X368" i="23"/>
  <c r="X369" i="23"/>
  <c r="X370" i="23"/>
  <c r="X371" i="23"/>
  <c r="X372" i="23"/>
  <c r="X373" i="23"/>
  <c r="X374" i="23"/>
  <c r="X375" i="23"/>
  <c r="X376" i="23"/>
  <c r="X377" i="23"/>
  <c r="X378" i="23"/>
  <c r="X379" i="23"/>
  <c r="X380" i="23"/>
  <c r="X381" i="23"/>
  <c r="X382" i="23"/>
  <c r="X383" i="23"/>
  <c r="X384" i="23"/>
  <c r="X385" i="23"/>
  <c r="X386" i="23"/>
  <c r="X387" i="23"/>
  <c r="X388" i="23"/>
  <c r="X389" i="23"/>
  <c r="X390" i="23"/>
  <c r="X391" i="23"/>
  <c r="X392" i="23"/>
  <c r="X393" i="23"/>
  <c r="X394" i="23"/>
  <c r="X395" i="23"/>
  <c r="X396" i="23"/>
  <c r="X397" i="23"/>
  <c r="X398" i="23"/>
  <c r="X399" i="23"/>
  <c r="X400" i="23"/>
  <c r="X401" i="23"/>
  <c r="X402" i="23"/>
  <c r="X403" i="23"/>
  <c r="X404" i="23"/>
  <c r="X405" i="23"/>
  <c r="X406" i="23"/>
  <c r="X407" i="23"/>
  <c r="X408" i="23"/>
  <c r="X409" i="23"/>
  <c r="X410" i="23"/>
  <c r="X411" i="23"/>
  <c r="X412" i="23"/>
  <c r="X413" i="23"/>
  <c r="X414" i="23"/>
  <c r="X415" i="23"/>
  <c r="X416" i="23"/>
  <c r="X417" i="23"/>
  <c r="X418" i="23"/>
  <c r="X19" i="23"/>
  <c r="W20" i="23"/>
  <c r="W21" i="23"/>
  <c r="W22" i="23"/>
  <c r="W23" i="23"/>
  <c r="W24" i="23"/>
  <c r="W25" i="23"/>
  <c r="W26" i="23"/>
  <c r="W27" i="23"/>
  <c r="W28" i="23"/>
  <c r="W29" i="23"/>
  <c r="W30" i="23"/>
  <c r="W31" i="23"/>
  <c r="W32" i="23"/>
  <c r="W33" i="23"/>
  <c r="W34" i="23"/>
  <c r="W35" i="23"/>
  <c r="W36" i="23"/>
  <c r="W37" i="23"/>
  <c r="W38" i="23"/>
  <c r="W39" i="23"/>
  <c r="W40" i="23"/>
  <c r="W41" i="23"/>
  <c r="W42" i="23"/>
  <c r="W43" i="23"/>
  <c r="W44" i="23"/>
  <c r="W45" i="23"/>
  <c r="W46" i="23"/>
  <c r="W47" i="23"/>
  <c r="W48" i="23"/>
  <c r="W49" i="23"/>
  <c r="W50" i="23"/>
  <c r="W51" i="23"/>
  <c r="W52" i="23"/>
  <c r="W53" i="23"/>
  <c r="W54" i="23"/>
  <c r="W55" i="23"/>
  <c r="W56" i="23"/>
  <c r="W57" i="23"/>
  <c r="W58" i="23"/>
  <c r="W59" i="23"/>
  <c r="W60" i="23"/>
  <c r="W61" i="23"/>
  <c r="W62" i="23"/>
  <c r="W63" i="23"/>
  <c r="W64" i="23"/>
  <c r="W65" i="23"/>
  <c r="W66" i="23"/>
  <c r="W67" i="23"/>
  <c r="W68" i="23"/>
  <c r="W69" i="23"/>
  <c r="W70" i="23"/>
  <c r="W71" i="23"/>
  <c r="W72" i="23"/>
  <c r="W73" i="23"/>
  <c r="W74" i="23"/>
  <c r="W75" i="23"/>
  <c r="W76" i="23"/>
  <c r="W77" i="23"/>
  <c r="W78" i="23"/>
  <c r="W79" i="23"/>
  <c r="W80" i="23"/>
  <c r="W81" i="23"/>
  <c r="W82" i="23"/>
  <c r="W83" i="23"/>
  <c r="W84" i="23"/>
  <c r="W85" i="23"/>
  <c r="W86" i="23"/>
  <c r="W87" i="23"/>
  <c r="W88" i="23"/>
  <c r="W89" i="23"/>
  <c r="W90" i="23"/>
  <c r="W91" i="23"/>
  <c r="W92" i="23"/>
  <c r="W93" i="23"/>
  <c r="W94" i="23"/>
  <c r="W95" i="23"/>
  <c r="W96" i="23"/>
  <c r="W97" i="23"/>
  <c r="W98" i="23"/>
  <c r="W99" i="23"/>
  <c r="W100" i="23"/>
  <c r="W101" i="23"/>
  <c r="W102" i="23"/>
  <c r="W103" i="23"/>
  <c r="W104" i="23"/>
  <c r="W105" i="23"/>
  <c r="W106" i="23"/>
  <c r="W107" i="23"/>
  <c r="W108" i="23"/>
  <c r="W109" i="23"/>
  <c r="W110" i="23"/>
  <c r="W111" i="23"/>
  <c r="W112" i="23"/>
  <c r="W113" i="23"/>
  <c r="W114" i="23"/>
  <c r="W115" i="23"/>
  <c r="W116" i="23"/>
  <c r="W117" i="23"/>
  <c r="W118" i="23"/>
  <c r="W119" i="23"/>
  <c r="W120" i="23"/>
  <c r="W121" i="23"/>
  <c r="W122" i="23"/>
  <c r="W123" i="23"/>
  <c r="W124" i="23"/>
  <c r="W125" i="23"/>
  <c r="W126" i="23"/>
  <c r="W127" i="23"/>
  <c r="W128" i="23"/>
  <c r="W129" i="23"/>
  <c r="W130" i="23"/>
  <c r="W131" i="23"/>
  <c r="W132" i="23"/>
  <c r="W133" i="23"/>
  <c r="W134" i="23"/>
  <c r="W135" i="23"/>
  <c r="W136" i="23"/>
  <c r="W137" i="23"/>
  <c r="W138" i="23"/>
  <c r="W139" i="23"/>
  <c r="W140" i="23"/>
  <c r="W141" i="23"/>
  <c r="W142" i="23"/>
  <c r="W143" i="23"/>
  <c r="W144" i="23"/>
  <c r="W145" i="23"/>
  <c r="W146" i="23"/>
  <c r="W147" i="23"/>
  <c r="W148" i="23"/>
  <c r="W149" i="23"/>
  <c r="W150" i="23"/>
  <c r="W151" i="23"/>
  <c r="W152" i="23"/>
  <c r="W153" i="23"/>
  <c r="W154" i="23"/>
  <c r="W155" i="23"/>
  <c r="W156" i="23"/>
  <c r="W157" i="23"/>
  <c r="W158" i="23"/>
  <c r="W159" i="23"/>
  <c r="W160" i="23"/>
  <c r="W161" i="23"/>
  <c r="W162" i="23"/>
  <c r="W163" i="23"/>
  <c r="W164" i="23"/>
  <c r="W165" i="23"/>
  <c r="W166" i="23"/>
  <c r="W167" i="23"/>
  <c r="W168" i="23"/>
  <c r="W169" i="23"/>
  <c r="W170" i="23"/>
  <c r="W171" i="23"/>
  <c r="W172" i="23"/>
  <c r="W173" i="23"/>
  <c r="W174" i="23"/>
  <c r="W175" i="23"/>
  <c r="W176" i="23"/>
  <c r="W177" i="23"/>
  <c r="W178" i="23"/>
  <c r="W179" i="23"/>
  <c r="W180" i="23"/>
  <c r="W181" i="23"/>
  <c r="W182" i="23"/>
  <c r="W183" i="23"/>
  <c r="W184" i="23"/>
  <c r="W185" i="23"/>
  <c r="W186" i="23"/>
  <c r="W187" i="23"/>
  <c r="W188" i="23"/>
  <c r="W189" i="23"/>
  <c r="W190" i="23"/>
  <c r="W191" i="23"/>
  <c r="W192" i="23"/>
  <c r="W193" i="23"/>
  <c r="W194" i="23"/>
  <c r="W195" i="23"/>
  <c r="W196" i="23"/>
  <c r="W197" i="23"/>
  <c r="W198" i="23"/>
  <c r="W199" i="23"/>
  <c r="W200" i="23"/>
  <c r="W201" i="23"/>
  <c r="W202" i="23"/>
  <c r="W203" i="23"/>
  <c r="W204" i="23"/>
  <c r="W205" i="23"/>
  <c r="W206" i="23"/>
  <c r="W207" i="23"/>
  <c r="W208" i="23"/>
  <c r="W209" i="23"/>
  <c r="W210" i="23"/>
  <c r="W211" i="23"/>
  <c r="W212" i="23"/>
  <c r="W213" i="23"/>
  <c r="W214" i="23"/>
  <c r="W215" i="23"/>
  <c r="W216" i="23"/>
  <c r="W217" i="23"/>
  <c r="W218" i="23"/>
  <c r="W219" i="23"/>
  <c r="W220" i="23"/>
  <c r="W221" i="23"/>
  <c r="W222" i="23"/>
  <c r="W223" i="23"/>
  <c r="W224" i="23"/>
  <c r="W225" i="23"/>
  <c r="W226" i="23"/>
  <c r="W227" i="23"/>
  <c r="W228" i="23"/>
  <c r="W229" i="23"/>
  <c r="W230" i="23"/>
  <c r="W231" i="23"/>
  <c r="W232" i="23"/>
  <c r="W233" i="23"/>
  <c r="W234" i="23"/>
  <c r="W235" i="23"/>
  <c r="W236" i="23"/>
  <c r="W237" i="23"/>
  <c r="W238" i="23"/>
  <c r="W239" i="23"/>
  <c r="W240" i="23"/>
  <c r="W241" i="23"/>
  <c r="W242" i="23"/>
  <c r="W243" i="23"/>
  <c r="W244" i="23"/>
  <c r="W245" i="23"/>
  <c r="W246" i="23"/>
  <c r="W247" i="23"/>
  <c r="W248" i="23"/>
  <c r="W249" i="23"/>
  <c r="W250" i="23"/>
  <c r="W251" i="23"/>
  <c r="W252" i="23"/>
  <c r="W253" i="23"/>
  <c r="W254" i="23"/>
  <c r="W255" i="23"/>
  <c r="W256" i="23"/>
  <c r="W257" i="23"/>
  <c r="W258" i="23"/>
  <c r="W259" i="23"/>
  <c r="W260" i="23"/>
  <c r="W261" i="23"/>
  <c r="W262" i="23"/>
  <c r="W263" i="23"/>
  <c r="W264" i="23"/>
  <c r="W265" i="23"/>
  <c r="W266" i="23"/>
  <c r="W267" i="23"/>
  <c r="W268" i="23"/>
  <c r="W269" i="23"/>
  <c r="W270" i="23"/>
  <c r="W271" i="23"/>
  <c r="W272" i="23"/>
  <c r="W273" i="23"/>
  <c r="W274" i="23"/>
  <c r="W275" i="23"/>
  <c r="W276" i="23"/>
  <c r="W277" i="23"/>
  <c r="W278" i="23"/>
  <c r="W279" i="23"/>
  <c r="W280" i="23"/>
  <c r="W281" i="23"/>
  <c r="W282" i="23"/>
  <c r="W283" i="23"/>
  <c r="W284" i="23"/>
  <c r="W285" i="23"/>
  <c r="W286" i="23"/>
  <c r="W287" i="23"/>
  <c r="W288" i="23"/>
  <c r="W289" i="23"/>
  <c r="W290" i="23"/>
  <c r="W291" i="23"/>
  <c r="W292" i="23"/>
  <c r="W293" i="23"/>
  <c r="W294" i="23"/>
  <c r="W295" i="23"/>
  <c r="W296" i="23"/>
  <c r="W297" i="23"/>
  <c r="W298" i="23"/>
  <c r="W299" i="23"/>
  <c r="W300" i="23"/>
  <c r="W301" i="23"/>
  <c r="W302" i="23"/>
  <c r="W303" i="23"/>
  <c r="W304" i="23"/>
  <c r="W305" i="23"/>
  <c r="W306" i="23"/>
  <c r="W307" i="23"/>
  <c r="W308" i="23"/>
  <c r="W309" i="23"/>
  <c r="W310" i="23"/>
  <c r="W311" i="23"/>
  <c r="W312" i="23"/>
  <c r="W313" i="23"/>
  <c r="W314" i="23"/>
  <c r="W315" i="23"/>
  <c r="W316" i="23"/>
  <c r="W317" i="23"/>
  <c r="W318" i="23"/>
  <c r="W319" i="23"/>
  <c r="W320" i="23"/>
  <c r="W321" i="23"/>
  <c r="W322" i="23"/>
  <c r="W323" i="23"/>
  <c r="W324" i="23"/>
  <c r="W325" i="23"/>
  <c r="W326" i="23"/>
  <c r="W327" i="23"/>
  <c r="W328" i="23"/>
  <c r="W329" i="23"/>
  <c r="W330" i="23"/>
  <c r="W331" i="23"/>
  <c r="W332" i="23"/>
  <c r="W333" i="23"/>
  <c r="W334" i="23"/>
  <c r="W335" i="23"/>
  <c r="W336" i="23"/>
  <c r="W337" i="23"/>
  <c r="W338" i="23"/>
  <c r="W339" i="23"/>
  <c r="W340" i="23"/>
  <c r="W341" i="23"/>
  <c r="W342" i="23"/>
  <c r="W343" i="23"/>
  <c r="W344" i="23"/>
  <c r="W345" i="23"/>
  <c r="W346" i="23"/>
  <c r="W347" i="23"/>
  <c r="W348" i="23"/>
  <c r="W349" i="23"/>
  <c r="W350" i="23"/>
  <c r="W351" i="23"/>
  <c r="W352" i="23"/>
  <c r="W353" i="23"/>
  <c r="W354" i="23"/>
  <c r="W355" i="23"/>
  <c r="W356" i="23"/>
  <c r="W357" i="23"/>
  <c r="W358" i="23"/>
  <c r="W359" i="23"/>
  <c r="W360" i="23"/>
  <c r="W361" i="23"/>
  <c r="W362" i="23"/>
  <c r="W363" i="23"/>
  <c r="W364" i="23"/>
  <c r="W365" i="23"/>
  <c r="W366" i="23"/>
  <c r="W367" i="23"/>
  <c r="W368" i="23"/>
  <c r="W369" i="23"/>
  <c r="W370" i="23"/>
  <c r="W371" i="23"/>
  <c r="W372" i="23"/>
  <c r="W373" i="23"/>
  <c r="W374" i="23"/>
  <c r="W375" i="23"/>
  <c r="W376" i="23"/>
  <c r="W377" i="23"/>
  <c r="W378" i="23"/>
  <c r="W379" i="23"/>
  <c r="W380" i="23"/>
  <c r="W381" i="23"/>
  <c r="W382" i="23"/>
  <c r="W383" i="23"/>
  <c r="W384" i="23"/>
  <c r="W385" i="23"/>
  <c r="W386" i="23"/>
  <c r="W387" i="23"/>
  <c r="W388" i="23"/>
  <c r="W389" i="23"/>
  <c r="W390" i="23"/>
  <c r="W391" i="23"/>
  <c r="W392" i="23"/>
  <c r="W393" i="23"/>
  <c r="W394" i="23"/>
  <c r="W395" i="23"/>
  <c r="W396" i="23"/>
  <c r="W397" i="23"/>
  <c r="W398" i="23"/>
  <c r="W399" i="23"/>
  <c r="W400" i="23"/>
  <c r="W401" i="23"/>
  <c r="W402" i="23"/>
  <c r="W403" i="23"/>
  <c r="W404" i="23"/>
  <c r="W405" i="23"/>
  <c r="W406" i="23"/>
  <c r="W407" i="23"/>
  <c r="W408" i="23"/>
  <c r="W409" i="23"/>
  <c r="W410" i="23"/>
  <c r="W411" i="23"/>
  <c r="W412" i="23"/>
  <c r="W413" i="23"/>
  <c r="W414" i="23"/>
  <c r="W415" i="23"/>
  <c r="W416" i="23"/>
  <c r="W417" i="23"/>
  <c r="W418" i="23"/>
  <c r="W19" i="23"/>
  <c r="V20" i="23"/>
  <c r="V21" i="23"/>
  <c r="V22" i="23"/>
  <c r="V23" i="23"/>
  <c r="V24" i="23"/>
  <c r="V25" i="23"/>
  <c r="V26" i="23"/>
  <c r="V27" i="23"/>
  <c r="V28" i="23"/>
  <c r="V29" i="23"/>
  <c r="V30" i="23"/>
  <c r="V31" i="23"/>
  <c r="V32" i="23"/>
  <c r="V33" i="23"/>
  <c r="V34" i="23"/>
  <c r="V35" i="23"/>
  <c r="V36" i="23"/>
  <c r="V37" i="23"/>
  <c r="V38" i="23"/>
  <c r="V39" i="23"/>
  <c r="V40" i="23"/>
  <c r="V41" i="23"/>
  <c r="V42" i="23"/>
  <c r="V43" i="23"/>
  <c r="V44" i="23"/>
  <c r="V45" i="23"/>
  <c r="V46" i="23"/>
  <c r="V47" i="23"/>
  <c r="V48" i="23"/>
  <c r="V49" i="23"/>
  <c r="V50" i="23"/>
  <c r="V51" i="23"/>
  <c r="V52" i="23"/>
  <c r="V53" i="23"/>
  <c r="V54" i="23"/>
  <c r="V55" i="23"/>
  <c r="V56" i="23"/>
  <c r="V57" i="23"/>
  <c r="V58" i="23"/>
  <c r="V59" i="23"/>
  <c r="V60" i="23"/>
  <c r="V61" i="23"/>
  <c r="V62" i="23"/>
  <c r="V63" i="23"/>
  <c r="V64" i="23"/>
  <c r="V65" i="23"/>
  <c r="V66" i="23"/>
  <c r="V67" i="23"/>
  <c r="V68" i="23"/>
  <c r="V69" i="23"/>
  <c r="V70" i="23"/>
  <c r="V71" i="23"/>
  <c r="V72" i="23"/>
  <c r="V73" i="23"/>
  <c r="V74" i="23"/>
  <c r="V75" i="23"/>
  <c r="V76" i="23"/>
  <c r="V77" i="23"/>
  <c r="V78" i="23"/>
  <c r="V79" i="23"/>
  <c r="V80" i="23"/>
  <c r="V81" i="23"/>
  <c r="V82" i="23"/>
  <c r="V83" i="23"/>
  <c r="V84" i="23"/>
  <c r="V85" i="23"/>
  <c r="V86" i="23"/>
  <c r="V87" i="23"/>
  <c r="V88" i="23"/>
  <c r="V89" i="23"/>
  <c r="V90" i="23"/>
  <c r="V91" i="23"/>
  <c r="V92" i="23"/>
  <c r="V93" i="23"/>
  <c r="V94" i="23"/>
  <c r="V95" i="23"/>
  <c r="V96" i="23"/>
  <c r="V97" i="23"/>
  <c r="V98" i="23"/>
  <c r="V99" i="23"/>
  <c r="V100" i="23"/>
  <c r="V101" i="23"/>
  <c r="V102" i="23"/>
  <c r="V103" i="23"/>
  <c r="V104" i="23"/>
  <c r="V105" i="23"/>
  <c r="V106" i="23"/>
  <c r="V107" i="23"/>
  <c r="V108" i="23"/>
  <c r="V109" i="23"/>
  <c r="V110" i="23"/>
  <c r="V111" i="23"/>
  <c r="V112" i="23"/>
  <c r="V113" i="23"/>
  <c r="V114" i="23"/>
  <c r="V115" i="23"/>
  <c r="V116" i="23"/>
  <c r="V117" i="23"/>
  <c r="V118" i="23"/>
  <c r="V119" i="23"/>
  <c r="V120" i="23"/>
  <c r="V121" i="23"/>
  <c r="V122" i="23"/>
  <c r="V123" i="23"/>
  <c r="V124" i="23"/>
  <c r="V125" i="23"/>
  <c r="V126" i="23"/>
  <c r="V127" i="23"/>
  <c r="V128" i="23"/>
  <c r="V129" i="23"/>
  <c r="V130" i="23"/>
  <c r="V131" i="23"/>
  <c r="V132" i="23"/>
  <c r="V133" i="23"/>
  <c r="V134" i="23"/>
  <c r="V135" i="23"/>
  <c r="V136" i="23"/>
  <c r="V137" i="23"/>
  <c r="V138" i="23"/>
  <c r="V139" i="23"/>
  <c r="V140" i="23"/>
  <c r="V141" i="23"/>
  <c r="V142" i="23"/>
  <c r="V143" i="23"/>
  <c r="V144" i="23"/>
  <c r="V145" i="23"/>
  <c r="V146" i="23"/>
  <c r="V147" i="23"/>
  <c r="V148" i="23"/>
  <c r="V149" i="23"/>
  <c r="V150" i="23"/>
  <c r="V151" i="23"/>
  <c r="V152" i="23"/>
  <c r="V153" i="23"/>
  <c r="V154" i="23"/>
  <c r="V155" i="23"/>
  <c r="V156" i="23"/>
  <c r="V157" i="23"/>
  <c r="V158" i="23"/>
  <c r="V159" i="23"/>
  <c r="V160" i="23"/>
  <c r="V161" i="23"/>
  <c r="V162" i="23"/>
  <c r="V163" i="23"/>
  <c r="V164" i="23"/>
  <c r="V165" i="23"/>
  <c r="V166" i="23"/>
  <c r="V167" i="23"/>
  <c r="V168" i="23"/>
  <c r="V169" i="23"/>
  <c r="V170" i="23"/>
  <c r="V171" i="23"/>
  <c r="V172" i="23"/>
  <c r="V173" i="23"/>
  <c r="V174" i="23"/>
  <c r="V175" i="23"/>
  <c r="V176" i="23"/>
  <c r="V177" i="23"/>
  <c r="V178" i="23"/>
  <c r="V179" i="23"/>
  <c r="V180" i="23"/>
  <c r="V181" i="23"/>
  <c r="V182" i="23"/>
  <c r="V183" i="23"/>
  <c r="V184" i="23"/>
  <c r="V185" i="23"/>
  <c r="V186" i="23"/>
  <c r="V187" i="23"/>
  <c r="V188" i="23"/>
  <c r="V189" i="23"/>
  <c r="V190" i="23"/>
  <c r="V191" i="23"/>
  <c r="V192" i="23"/>
  <c r="V193" i="23"/>
  <c r="V194" i="23"/>
  <c r="V195" i="23"/>
  <c r="V196" i="23"/>
  <c r="V197" i="23"/>
  <c r="V198" i="23"/>
  <c r="V199" i="23"/>
  <c r="V200" i="23"/>
  <c r="V201" i="23"/>
  <c r="V202" i="23"/>
  <c r="V203" i="23"/>
  <c r="V204" i="23"/>
  <c r="V205" i="23"/>
  <c r="V206" i="23"/>
  <c r="V207" i="23"/>
  <c r="V208" i="23"/>
  <c r="V209" i="23"/>
  <c r="V210" i="23"/>
  <c r="V211" i="23"/>
  <c r="V212" i="23"/>
  <c r="V213" i="23"/>
  <c r="V214" i="23"/>
  <c r="V215" i="23"/>
  <c r="V216" i="23"/>
  <c r="V217" i="23"/>
  <c r="V218" i="23"/>
  <c r="V219" i="23"/>
  <c r="V220" i="23"/>
  <c r="V221" i="23"/>
  <c r="V222" i="23"/>
  <c r="V223" i="23"/>
  <c r="V224" i="23"/>
  <c r="V225" i="23"/>
  <c r="V226" i="23"/>
  <c r="V227" i="23"/>
  <c r="V228" i="23"/>
  <c r="V229" i="23"/>
  <c r="V230" i="23"/>
  <c r="V231" i="23"/>
  <c r="V232" i="23"/>
  <c r="V233" i="23"/>
  <c r="V234" i="23"/>
  <c r="V235" i="23"/>
  <c r="V236" i="23"/>
  <c r="V237" i="23"/>
  <c r="V238" i="23"/>
  <c r="V239" i="23"/>
  <c r="V240" i="23"/>
  <c r="V241" i="23"/>
  <c r="V242" i="23"/>
  <c r="V243" i="23"/>
  <c r="V244" i="23"/>
  <c r="V245" i="23"/>
  <c r="V246" i="23"/>
  <c r="V247" i="23"/>
  <c r="V248" i="23"/>
  <c r="V249" i="23"/>
  <c r="V250" i="23"/>
  <c r="V251" i="23"/>
  <c r="V252" i="23"/>
  <c r="V253" i="23"/>
  <c r="V254" i="23"/>
  <c r="V255" i="23"/>
  <c r="V256" i="23"/>
  <c r="V257" i="23"/>
  <c r="V258" i="23"/>
  <c r="V259" i="23"/>
  <c r="V260" i="23"/>
  <c r="V261" i="23"/>
  <c r="V262" i="23"/>
  <c r="V263" i="23"/>
  <c r="V264" i="23"/>
  <c r="V265" i="23"/>
  <c r="V266" i="23"/>
  <c r="V267" i="23"/>
  <c r="V268" i="23"/>
  <c r="V269" i="23"/>
  <c r="V270" i="23"/>
  <c r="V271" i="23"/>
  <c r="V272" i="23"/>
  <c r="V273" i="23"/>
  <c r="V274" i="23"/>
  <c r="V275" i="23"/>
  <c r="V276" i="23"/>
  <c r="V277" i="23"/>
  <c r="V278" i="23"/>
  <c r="V279" i="23"/>
  <c r="V280" i="23"/>
  <c r="V281" i="23"/>
  <c r="V282" i="23"/>
  <c r="V283" i="23"/>
  <c r="V284" i="23"/>
  <c r="V285" i="23"/>
  <c r="V286" i="23"/>
  <c r="V287" i="23"/>
  <c r="V288" i="23"/>
  <c r="V289" i="23"/>
  <c r="V290" i="23"/>
  <c r="V291" i="23"/>
  <c r="V292" i="23"/>
  <c r="V293" i="23"/>
  <c r="V294" i="23"/>
  <c r="V295" i="23"/>
  <c r="V296" i="23"/>
  <c r="V297" i="23"/>
  <c r="V298" i="23"/>
  <c r="V299" i="23"/>
  <c r="V300" i="23"/>
  <c r="V301" i="23"/>
  <c r="V302" i="23"/>
  <c r="V303" i="23"/>
  <c r="V304" i="23"/>
  <c r="V305" i="23"/>
  <c r="V306" i="23"/>
  <c r="V307" i="23"/>
  <c r="V308" i="23"/>
  <c r="V309" i="23"/>
  <c r="V310" i="23"/>
  <c r="V311" i="23"/>
  <c r="V312" i="23"/>
  <c r="V313" i="23"/>
  <c r="V314" i="23"/>
  <c r="V315" i="23"/>
  <c r="V316" i="23"/>
  <c r="V317" i="23"/>
  <c r="V318" i="23"/>
  <c r="V319" i="23"/>
  <c r="V320" i="23"/>
  <c r="V321" i="23"/>
  <c r="V322" i="23"/>
  <c r="V323" i="23"/>
  <c r="V324" i="23"/>
  <c r="V325" i="23"/>
  <c r="V326" i="23"/>
  <c r="V327" i="23"/>
  <c r="V328" i="23"/>
  <c r="V329" i="23"/>
  <c r="V330" i="23"/>
  <c r="V331" i="23"/>
  <c r="V332" i="23"/>
  <c r="V333" i="23"/>
  <c r="V334" i="23"/>
  <c r="V335" i="23"/>
  <c r="V336" i="23"/>
  <c r="V337" i="23"/>
  <c r="V338" i="23"/>
  <c r="V339" i="23"/>
  <c r="V340" i="23"/>
  <c r="V341" i="23"/>
  <c r="V342" i="23"/>
  <c r="V343" i="23"/>
  <c r="V344" i="23"/>
  <c r="V345" i="23"/>
  <c r="V346" i="23"/>
  <c r="V347" i="23"/>
  <c r="V348" i="23"/>
  <c r="V349" i="23"/>
  <c r="V350" i="23"/>
  <c r="V351" i="23"/>
  <c r="V352" i="23"/>
  <c r="V353" i="23"/>
  <c r="V354" i="23"/>
  <c r="V355" i="23"/>
  <c r="V356" i="23"/>
  <c r="V357" i="23"/>
  <c r="V358" i="23"/>
  <c r="V359" i="23"/>
  <c r="V360" i="23"/>
  <c r="V361" i="23"/>
  <c r="V362" i="23"/>
  <c r="V363" i="23"/>
  <c r="V364" i="23"/>
  <c r="V365" i="23"/>
  <c r="V366" i="23"/>
  <c r="V367" i="23"/>
  <c r="V368" i="23"/>
  <c r="V369" i="23"/>
  <c r="V370" i="23"/>
  <c r="V371" i="23"/>
  <c r="V372" i="23"/>
  <c r="V373" i="23"/>
  <c r="V374" i="23"/>
  <c r="V375" i="23"/>
  <c r="V376" i="23"/>
  <c r="V377" i="23"/>
  <c r="V378" i="23"/>
  <c r="V379" i="23"/>
  <c r="V380" i="23"/>
  <c r="V381" i="23"/>
  <c r="V382" i="23"/>
  <c r="V383" i="23"/>
  <c r="V384" i="23"/>
  <c r="V385" i="23"/>
  <c r="V386" i="23"/>
  <c r="V387" i="23"/>
  <c r="V388" i="23"/>
  <c r="V389" i="23"/>
  <c r="V390" i="23"/>
  <c r="V391" i="23"/>
  <c r="V392" i="23"/>
  <c r="V393" i="23"/>
  <c r="V394" i="23"/>
  <c r="V395" i="23"/>
  <c r="V396" i="23"/>
  <c r="V397" i="23"/>
  <c r="V398" i="23"/>
  <c r="V399" i="23"/>
  <c r="V400" i="23"/>
  <c r="V401" i="23"/>
  <c r="V402" i="23"/>
  <c r="V403" i="23"/>
  <c r="V404" i="23"/>
  <c r="V405" i="23"/>
  <c r="V406" i="23"/>
  <c r="V407" i="23"/>
  <c r="V408" i="23"/>
  <c r="V409" i="23"/>
  <c r="V410" i="23"/>
  <c r="V411" i="23"/>
  <c r="V412" i="23"/>
  <c r="V413" i="23"/>
  <c r="V414" i="23"/>
  <c r="V415" i="23"/>
  <c r="V416" i="23"/>
  <c r="V417" i="23"/>
  <c r="V418" i="23"/>
  <c r="C20" i="23"/>
  <c r="C21" i="23"/>
  <c r="AG21" i="23" s="1"/>
  <c r="C22" i="23"/>
  <c r="C23" i="23"/>
  <c r="C24" i="23"/>
  <c r="C25" i="23"/>
  <c r="C26" i="23"/>
  <c r="C27" i="23"/>
  <c r="C28" i="23"/>
  <c r="C29" i="23"/>
  <c r="C30" i="23"/>
  <c r="C31" i="23"/>
  <c r="C32" i="23"/>
  <c r="C33" i="23"/>
  <c r="C34" i="23"/>
  <c r="C35" i="23"/>
  <c r="C36" i="23"/>
  <c r="C37" i="23"/>
  <c r="C38" i="23"/>
  <c r="C39" i="23"/>
  <c r="C40" i="23"/>
  <c r="AG40" i="23" s="1"/>
  <c r="C41" i="23"/>
  <c r="AG41" i="23" s="1"/>
  <c r="C42" i="23"/>
  <c r="AG42" i="23" s="1"/>
  <c r="C43" i="23"/>
  <c r="AG43" i="23" s="1"/>
  <c r="C44" i="23"/>
  <c r="AG44" i="23" s="1"/>
  <c r="C45" i="23"/>
  <c r="AG45" i="23" s="1"/>
  <c r="C46" i="23"/>
  <c r="AG46" i="23" s="1"/>
  <c r="C47" i="23"/>
  <c r="AG47" i="23" s="1"/>
  <c r="C48" i="23"/>
  <c r="AG48" i="23" s="1"/>
  <c r="C49" i="23"/>
  <c r="AG49" i="23" s="1"/>
  <c r="C50" i="23"/>
  <c r="AG50" i="23" s="1"/>
  <c r="C51" i="23"/>
  <c r="AG51" i="23" s="1"/>
  <c r="C52" i="23"/>
  <c r="AG52" i="23" s="1"/>
  <c r="C53" i="23"/>
  <c r="AG53" i="23" s="1"/>
  <c r="C54" i="23"/>
  <c r="AG54" i="23" s="1"/>
  <c r="C55" i="23"/>
  <c r="AG55" i="23" s="1"/>
  <c r="C56" i="23"/>
  <c r="AG56" i="23" s="1"/>
  <c r="C57" i="23"/>
  <c r="AG57" i="23" s="1"/>
  <c r="C58" i="23"/>
  <c r="AG58" i="23" s="1"/>
  <c r="C59" i="23"/>
  <c r="AG59" i="23" s="1"/>
  <c r="C60" i="23"/>
  <c r="AG60" i="23" s="1"/>
  <c r="C61" i="23"/>
  <c r="AG61" i="23" s="1"/>
  <c r="C62" i="23"/>
  <c r="AG62" i="23" s="1"/>
  <c r="C63" i="23"/>
  <c r="AG63" i="23" s="1"/>
  <c r="C64" i="23"/>
  <c r="AG64" i="23" s="1"/>
  <c r="C65" i="23"/>
  <c r="AG65" i="23" s="1"/>
  <c r="C66" i="23"/>
  <c r="AG66" i="23" s="1"/>
  <c r="C67" i="23"/>
  <c r="AG67" i="23" s="1"/>
  <c r="C68" i="23"/>
  <c r="AG68" i="23" s="1"/>
  <c r="C69" i="23"/>
  <c r="AG69" i="23" s="1"/>
  <c r="C70" i="23"/>
  <c r="AG70" i="23" s="1"/>
  <c r="C71" i="23"/>
  <c r="AG71" i="23" s="1"/>
  <c r="C72" i="23"/>
  <c r="AG72" i="23" s="1"/>
  <c r="C73" i="23"/>
  <c r="AG73" i="23" s="1"/>
  <c r="C74" i="23"/>
  <c r="AG74" i="23" s="1"/>
  <c r="C75" i="23"/>
  <c r="AG75" i="23" s="1"/>
  <c r="C76" i="23"/>
  <c r="AG76" i="23" s="1"/>
  <c r="C77" i="23"/>
  <c r="AG77" i="23" s="1"/>
  <c r="C78" i="23"/>
  <c r="AG78" i="23" s="1"/>
  <c r="C79" i="23"/>
  <c r="AG79" i="23" s="1"/>
  <c r="C80" i="23"/>
  <c r="AG80" i="23" s="1"/>
  <c r="C81" i="23"/>
  <c r="AG81" i="23" s="1"/>
  <c r="C82" i="23"/>
  <c r="AG82" i="23" s="1"/>
  <c r="C83" i="23"/>
  <c r="AG83" i="23" s="1"/>
  <c r="C84" i="23"/>
  <c r="AG84" i="23" s="1"/>
  <c r="C85" i="23"/>
  <c r="AG85" i="23" s="1"/>
  <c r="C86" i="23"/>
  <c r="AG86" i="23" s="1"/>
  <c r="C87" i="23"/>
  <c r="AG87" i="23" s="1"/>
  <c r="C88" i="23"/>
  <c r="AG88" i="23" s="1"/>
  <c r="C89" i="23"/>
  <c r="AG89" i="23" s="1"/>
  <c r="C90" i="23"/>
  <c r="AG90" i="23" s="1"/>
  <c r="C91" i="23"/>
  <c r="AG91" i="23" s="1"/>
  <c r="C92" i="23"/>
  <c r="AG92" i="23" s="1"/>
  <c r="C93" i="23"/>
  <c r="AG93" i="23" s="1"/>
  <c r="C94" i="23"/>
  <c r="AG94" i="23" s="1"/>
  <c r="C95" i="23"/>
  <c r="AG95" i="23" s="1"/>
  <c r="C96" i="23"/>
  <c r="AG96" i="23" s="1"/>
  <c r="C97" i="23"/>
  <c r="AG97" i="23" s="1"/>
  <c r="C98" i="23"/>
  <c r="AG98" i="23" s="1"/>
  <c r="C99" i="23"/>
  <c r="AG99" i="23" s="1"/>
  <c r="C100" i="23"/>
  <c r="AG100" i="23" s="1"/>
  <c r="C101" i="23"/>
  <c r="AG101" i="23" s="1"/>
  <c r="C102" i="23"/>
  <c r="AG102" i="23" s="1"/>
  <c r="C103" i="23"/>
  <c r="AG103" i="23" s="1"/>
  <c r="C104" i="23"/>
  <c r="AG104" i="23" s="1"/>
  <c r="C105" i="23"/>
  <c r="AG105" i="23" s="1"/>
  <c r="C106" i="23"/>
  <c r="AG106" i="23" s="1"/>
  <c r="C107" i="23"/>
  <c r="AG107" i="23" s="1"/>
  <c r="C108" i="23"/>
  <c r="AG108" i="23" s="1"/>
  <c r="C109" i="23"/>
  <c r="AG109" i="23" s="1"/>
  <c r="C110" i="23"/>
  <c r="AG110" i="23" s="1"/>
  <c r="C111" i="23"/>
  <c r="AG111" i="23" s="1"/>
  <c r="C112" i="23"/>
  <c r="AG112" i="23" s="1"/>
  <c r="C113" i="23"/>
  <c r="AG113" i="23" s="1"/>
  <c r="C114" i="23"/>
  <c r="AG114" i="23" s="1"/>
  <c r="C115" i="23"/>
  <c r="AG115" i="23" s="1"/>
  <c r="C116" i="23"/>
  <c r="AG116" i="23" s="1"/>
  <c r="C117" i="23"/>
  <c r="AG117" i="23" s="1"/>
  <c r="C118" i="23"/>
  <c r="AG118" i="23" s="1"/>
  <c r="C119" i="23"/>
  <c r="AG119" i="23" s="1"/>
  <c r="C120" i="23"/>
  <c r="AG120" i="23" s="1"/>
  <c r="C121" i="23"/>
  <c r="AG121" i="23" s="1"/>
  <c r="C122" i="23"/>
  <c r="AG122" i="23" s="1"/>
  <c r="C123" i="23"/>
  <c r="AG123" i="23" s="1"/>
  <c r="C124" i="23"/>
  <c r="AG124" i="23" s="1"/>
  <c r="C125" i="23"/>
  <c r="AG125" i="23" s="1"/>
  <c r="C126" i="23"/>
  <c r="AG126" i="23" s="1"/>
  <c r="C127" i="23"/>
  <c r="AG127" i="23" s="1"/>
  <c r="C128" i="23"/>
  <c r="AG128" i="23" s="1"/>
  <c r="C129" i="23"/>
  <c r="AG129" i="23" s="1"/>
  <c r="C130" i="23"/>
  <c r="AG130" i="23" s="1"/>
  <c r="C131" i="23"/>
  <c r="AG131" i="23" s="1"/>
  <c r="C132" i="23"/>
  <c r="AG132" i="23" s="1"/>
  <c r="C133" i="23"/>
  <c r="AG133" i="23" s="1"/>
  <c r="C134" i="23"/>
  <c r="AG134" i="23" s="1"/>
  <c r="C135" i="23"/>
  <c r="AG135" i="23" s="1"/>
  <c r="C136" i="23"/>
  <c r="AG136" i="23" s="1"/>
  <c r="C137" i="23"/>
  <c r="AG137" i="23" s="1"/>
  <c r="C138" i="23"/>
  <c r="AG138" i="23" s="1"/>
  <c r="C139" i="23"/>
  <c r="AG139" i="23" s="1"/>
  <c r="C140" i="23"/>
  <c r="AG140" i="23" s="1"/>
  <c r="C141" i="23"/>
  <c r="AG141" i="23" s="1"/>
  <c r="C142" i="23"/>
  <c r="AG142" i="23" s="1"/>
  <c r="C143" i="23"/>
  <c r="AG143" i="23" s="1"/>
  <c r="C144" i="23"/>
  <c r="AG144" i="23" s="1"/>
  <c r="C145" i="23"/>
  <c r="AG145" i="23" s="1"/>
  <c r="C146" i="23"/>
  <c r="AG146" i="23" s="1"/>
  <c r="C147" i="23"/>
  <c r="AG147" i="23" s="1"/>
  <c r="C148" i="23"/>
  <c r="AG148" i="23" s="1"/>
  <c r="C149" i="23"/>
  <c r="AG149" i="23" s="1"/>
  <c r="C150" i="23"/>
  <c r="AG150" i="23" s="1"/>
  <c r="C151" i="23"/>
  <c r="AG151" i="23" s="1"/>
  <c r="C152" i="23"/>
  <c r="AG152" i="23" s="1"/>
  <c r="C153" i="23"/>
  <c r="AG153" i="23" s="1"/>
  <c r="C154" i="23"/>
  <c r="AG154" i="23" s="1"/>
  <c r="C155" i="23"/>
  <c r="AG155" i="23" s="1"/>
  <c r="C156" i="23"/>
  <c r="AG156" i="23" s="1"/>
  <c r="C157" i="23"/>
  <c r="AG157" i="23" s="1"/>
  <c r="C158" i="23"/>
  <c r="AG158" i="23" s="1"/>
  <c r="C159" i="23"/>
  <c r="AG159" i="23" s="1"/>
  <c r="C160" i="23"/>
  <c r="AG160" i="23" s="1"/>
  <c r="C161" i="23"/>
  <c r="AG161" i="23" s="1"/>
  <c r="C162" i="23"/>
  <c r="AG162" i="23" s="1"/>
  <c r="C163" i="23"/>
  <c r="AG163" i="23" s="1"/>
  <c r="C164" i="23"/>
  <c r="AG164" i="23" s="1"/>
  <c r="C165" i="23"/>
  <c r="AG165" i="23" s="1"/>
  <c r="C166" i="23"/>
  <c r="AG166" i="23" s="1"/>
  <c r="C167" i="23"/>
  <c r="AG167" i="23" s="1"/>
  <c r="C168" i="23"/>
  <c r="AG168" i="23" s="1"/>
  <c r="C169" i="23"/>
  <c r="AG169" i="23" s="1"/>
  <c r="C170" i="23"/>
  <c r="AG170" i="23" s="1"/>
  <c r="C171" i="23"/>
  <c r="AG171" i="23" s="1"/>
  <c r="C172" i="23"/>
  <c r="AG172" i="23" s="1"/>
  <c r="C173" i="23"/>
  <c r="AG173" i="23" s="1"/>
  <c r="C174" i="23"/>
  <c r="AG174" i="23" s="1"/>
  <c r="C175" i="23"/>
  <c r="AG175" i="23" s="1"/>
  <c r="C176" i="23"/>
  <c r="AG176" i="23" s="1"/>
  <c r="C177" i="23"/>
  <c r="AG177" i="23" s="1"/>
  <c r="C178" i="23"/>
  <c r="AG178" i="23" s="1"/>
  <c r="C179" i="23"/>
  <c r="AG179" i="23" s="1"/>
  <c r="C180" i="23"/>
  <c r="AG180" i="23" s="1"/>
  <c r="C181" i="23"/>
  <c r="AG181" i="23" s="1"/>
  <c r="C182" i="23"/>
  <c r="AG182" i="23" s="1"/>
  <c r="C183" i="23"/>
  <c r="AG183" i="23" s="1"/>
  <c r="C184" i="23"/>
  <c r="AG184" i="23" s="1"/>
  <c r="C185" i="23"/>
  <c r="AG185" i="23" s="1"/>
  <c r="C186" i="23"/>
  <c r="AG186" i="23" s="1"/>
  <c r="C187" i="23"/>
  <c r="AG187" i="23" s="1"/>
  <c r="C188" i="23"/>
  <c r="AG188" i="23" s="1"/>
  <c r="C189" i="23"/>
  <c r="AG189" i="23" s="1"/>
  <c r="C190" i="23"/>
  <c r="AG190" i="23" s="1"/>
  <c r="C191" i="23"/>
  <c r="AG191" i="23" s="1"/>
  <c r="C192" i="23"/>
  <c r="AG192" i="23" s="1"/>
  <c r="C193" i="23"/>
  <c r="AG193" i="23" s="1"/>
  <c r="C194" i="23"/>
  <c r="AG194" i="23" s="1"/>
  <c r="C195" i="23"/>
  <c r="AG195" i="23" s="1"/>
  <c r="C196" i="23"/>
  <c r="AG196" i="23" s="1"/>
  <c r="C197" i="23"/>
  <c r="AG197" i="23" s="1"/>
  <c r="C198" i="23"/>
  <c r="AG198" i="23" s="1"/>
  <c r="C199" i="23"/>
  <c r="AG199" i="23" s="1"/>
  <c r="C200" i="23"/>
  <c r="AG200" i="23" s="1"/>
  <c r="C201" i="23"/>
  <c r="AG201" i="23" s="1"/>
  <c r="C202" i="23"/>
  <c r="AG202" i="23" s="1"/>
  <c r="C203" i="23"/>
  <c r="AG203" i="23" s="1"/>
  <c r="C204" i="23"/>
  <c r="AG204" i="23" s="1"/>
  <c r="C205" i="23"/>
  <c r="AG205" i="23" s="1"/>
  <c r="C206" i="23"/>
  <c r="AG206" i="23" s="1"/>
  <c r="C207" i="23"/>
  <c r="AG207" i="23" s="1"/>
  <c r="C208" i="23"/>
  <c r="AG208" i="23" s="1"/>
  <c r="C209" i="23"/>
  <c r="AG209" i="23" s="1"/>
  <c r="C210" i="23"/>
  <c r="AG210" i="23" s="1"/>
  <c r="C211" i="23"/>
  <c r="AG211" i="23" s="1"/>
  <c r="C212" i="23"/>
  <c r="AG212" i="23" s="1"/>
  <c r="C213" i="23"/>
  <c r="AG213" i="23" s="1"/>
  <c r="C214" i="23"/>
  <c r="AG214" i="23" s="1"/>
  <c r="C215" i="23"/>
  <c r="AG215" i="23" s="1"/>
  <c r="C216" i="23"/>
  <c r="AG216" i="23" s="1"/>
  <c r="C217" i="23"/>
  <c r="AG217" i="23" s="1"/>
  <c r="C218" i="23"/>
  <c r="AG218" i="23" s="1"/>
  <c r="C219" i="23"/>
  <c r="AG219" i="23" s="1"/>
  <c r="C220" i="23"/>
  <c r="AG220" i="23" s="1"/>
  <c r="C221" i="23"/>
  <c r="AG221" i="23" s="1"/>
  <c r="C222" i="23"/>
  <c r="AG222" i="23" s="1"/>
  <c r="C223" i="23"/>
  <c r="AG223" i="23" s="1"/>
  <c r="C224" i="23"/>
  <c r="AG224" i="23" s="1"/>
  <c r="C225" i="23"/>
  <c r="AG225" i="23" s="1"/>
  <c r="C226" i="23"/>
  <c r="AG226" i="23" s="1"/>
  <c r="C227" i="23"/>
  <c r="AG227" i="23" s="1"/>
  <c r="C228" i="23"/>
  <c r="AG228" i="23" s="1"/>
  <c r="C229" i="23"/>
  <c r="AG229" i="23" s="1"/>
  <c r="C230" i="23"/>
  <c r="AG230" i="23" s="1"/>
  <c r="C231" i="23"/>
  <c r="AG231" i="23" s="1"/>
  <c r="C232" i="23"/>
  <c r="AG232" i="23" s="1"/>
  <c r="C233" i="23"/>
  <c r="AG233" i="23" s="1"/>
  <c r="C234" i="23"/>
  <c r="AG234" i="23" s="1"/>
  <c r="C235" i="23"/>
  <c r="AG235" i="23" s="1"/>
  <c r="C236" i="23"/>
  <c r="AG236" i="23" s="1"/>
  <c r="C237" i="23"/>
  <c r="AG237" i="23" s="1"/>
  <c r="C238" i="23"/>
  <c r="AG238" i="23" s="1"/>
  <c r="C239" i="23"/>
  <c r="AG239" i="23" s="1"/>
  <c r="C240" i="23"/>
  <c r="AG240" i="23" s="1"/>
  <c r="C241" i="23"/>
  <c r="AG241" i="23" s="1"/>
  <c r="C242" i="23"/>
  <c r="AG242" i="23" s="1"/>
  <c r="C243" i="23"/>
  <c r="AG243" i="23" s="1"/>
  <c r="C244" i="23"/>
  <c r="AG244" i="23" s="1"/>
  <c r="C245" i="23"/>
  <c r="AG245" i="23" s="1"/>
  <c r="C246" i="23"/>
  <c r="AG246" i="23" s="1"/>
  <c r="C247" i="23"/>
  <c r="AG247" i="23" s="1"/>
  <c r="C248" i="23"/>
  <c r="AG248" i="23" s="1"/>
  <c r="C249" i="23"/>
  <c r="AG249" i="23" s="1"/>
  <c r="C250" i="23"/>
  <c r="AG250" i="23" s="1"/>
  <c r="C251" i="23"/>
  <c r="AG251" i="23" s="1"/>
  <c r="C252" i="23"/>
  <c r="AG252" i="23" s="1"/>
  <c r="C253" i="23"/>
  <c r="AG253" i="23" s="1"/>
  <c r="C254" i="23"/>
  <c r="AG254" i="23" s="1"/>
  <c r="C255" i="23"/>
  <c r="AG255" i="23" s="1"/>
  <c r="C256" i="23"/>
  <c r="AG256" i="23" s="1"/>
  <c r="C257" i="23"/>
  <c r="AG257" i="23" s="1"/>
  <c r="C258" i="23"/>
  <c r="AG258" i="23" s="1"/>
  <c r="C259" i="23"/>
  <c r="AG259" i="23" s="1"/>
  <c r="C260" i="23"/>
  <c r="AG260" i="23" s="1"/>
  <c r="C261" i="23"/>
  <c r="AG261" i="23" s="1"/>
  <c r="C262" i="23"/>
  <c r="AG262" i="23" s="1"/>
  <c r="C263" i="23"/>
  <c r="AG263" i="23" s="1"/>
  <c r="C264" i="23"/>
  <c r="AG264" i="23" s="1"/>
  <c r="C265" i="23"/>
  <c r="AG265" i="23" s="1"/>
  <c r="C266" i="23"/>
  <c r="AG266" i="23" s="1"/>
  <c r="C267" i="23"/>
  <c r="AG267" i="23" s="1"/>
  <c r="C268" i="23"/>
  <c r="AG268" i="23" s="1"/>
  <c r="C269" i="23"/>
  <c r="AG269" i="23" s="1"/>
  <c r="C270" i="23"/>
  <c r="AG270" i="23" s="1"/>
  <c r="C271" i="23"/>
  <c r="AG271" i="23" s="1"/>
  <c r="C272" i="23"/>
  <c r="AG272" i="23" s="1"/>
  <c r="C273" i="23"/>
  <c r="AG273" i="23" s="1"/>
  <c r="C274" i="23"/>
  <c r="AG274" i="23" s="1"/>
  <c r="C275" i="23"/>
  <c r="AG275" i="23" s="1"/>
  <c r="C276" i="23"/>
  <c r="AG276" i="23" s="1"/>
  <c r="C277" i="23"/>
  <c r="AG277" i="23" s="1"/>
  <c r="C278" i="23"/>
  <c r="AG278" i="23" s="1"/>
  <c r="C279" i="23"/>
  <c r="AG279" i="23" s="1"/>
  <c r="C280" i="23"/>
  <c r="AG280" i="23" s="1"/>
  <c r="C281" i="23"/>
  <c r="AG281" i="23" s="1"/>
  <c r="C282" i="23"/>
  <c r="AG282" i="23" s="1"/>
  <c r="C283" i="23"/>
  <c r="AG283" i="23" s="1"/>
  <c r="C284" i="23"/>
  <c r="AG284" i="23" s="1"/>
  <c r="C285" i="23"/>
  <c r="AG285" i="23" s="1"/>
  <c r="C286" i="23"/>
  <c r="AG286" i="23" s="1"/>
  <c r="C287" i="23"/>
  <c r="AG287" i="23" s="1"/>
  <c r="C288" i="23"/>
  <c r="AG288" i="23" s="1"/>
  <c r="C289" i="23"/>
  <c r="AG289" i="23" s="1"/>
  <c r="C290" i="23"/>
  <c r="AG290" i="23" s="1"/>
  <c r="C291" i="23"/>
  <c r="AG291" i="23" s="1"/>
  <c r="C292" i="23"/>
  <c r="AG292" i="23" s="1"/>
  <c r="C293" i="23"/>
  <c r="AG293" i="23" s="1"/>
  <c r="C294" i="23"/>
  <c r="AG294" i="23" s="1"/>
  <c r="C295" i="23"/>
  <c r="AG295" i="23" s="1"/>
  <c r="C296" i="23"/>
  <c r="AG296" i="23" s="1"/>
  <c r="C297" i="23"/>
  <c r="AG297" i="23" s="1"/>
  <c r="C298" i="23"/>
  <c r="AG298" i="23" s="1"/>
  <c r="C299" i="23"/>
  <c r="AG299" i="23" s="1"/>
  <c r="C300" i="23"/>
  <c r="AG300" i="23" s="1"/>
  <c r="C301" i="23"/>
  <c r="AG301" i="23" s="1"/>
  <c r="C302" i="23"/>
  <c r="AG302" i="23" s="1"/>
  <c r="C303" i="23"/>
  <c r="AG303" i="23" s="1"/>
  <c r="C304" i="23"/>
  <c r="AG304" i="23" s="1"/>
  <c r="C305" i="23"/>
  <c r="AG305" i="23" s="1"/>
  <c r="C306" i="23"/>
  <c r="AG306" i="23" s="1"/>
  <c r="C307" i="23"/>
  <c r="AG307" i="23" s="1"/>
  <c r="C308" i="23"/>
  <c r="AG308" i="23" s="1"/>
  <c r="C309" i="23"/>
  <c r="AG309" i="23" s="1"/>
  <c r="C310" i="23"/>
  <c r="AG310" i="23" s="1"/>
  <c r="C311" i="23"/>
  <c r="AG311" i="23" s="1"/>
  <c r="C312" i="23"/>
  <c r="AG312" i="23" s="1"/>
  <c r="C313" i="23"/>
  <c r="AG313" i="23" s="1"/>
  <c r="C314" i="23"/>
  <c r="AG314" i="23" s="1"/>
  <c r="C315" i="23"/>
  <c r="AG315" i="23" s="1"/>
  <c r="C316" i="23"/>
  <c r="AG316" i="23" s="1"/>
  <c r="C317" i="23"/>
  <c r="AG317" i="23" s="1"/>
  <c r="C318" i="23"/>
  <c r="AG318" i="23" s="1"/>
  <c r="C319" i="23"/>
  <c r="AG319" i="23" s="1"/>
  <c r="C320" i="23"/>
  <c r="AG320" i="23" s="1"/>
  <c r="C321" i="23"/>
  <c r="AG321" i="23" s="1"/>
  <c r="C322" i="23"/>
  <c r="AG322" i="23" s="1"/>
  <c r="C323" i="23"/>
  <c r="AG323" i="23" s="1"/>
  <c r="C324" i="23"/>
  <c r="AG324" i="23" s="1"/>
  <c r="C325" i="23"/>
  <c r="AG325" i="23" s="1"/>
  <c r="C326" i="23"/>
  <c r="AG326" i="23" s="1"/>
  <c r="C327" i="23"/>
  <c r="AG327" i="23" s="1"/>
  <c r="C328" i="23"/>
  <c r="AG328" i="23" s="1"/>
  <c r="C329" i="23"/>
  <c r="AG329" i="23" s="1"/>
  <c r="C330" i="23"/>
  <c r="AG330" i="23" s="1"/>
  <c r="C331" i="23"/>
  <c r="AG331" i="23" s="1"/>
  <c r="C332" i="23"/>
  <c r="AG332" i="23" s="1"/>
  <c r="C333" i="23"/>
  <c r="AG333" i="23" s="1"/>
  <c r="C334" i="23"/>
  <c r="AG334" i="23" s="1"/>
  <c r="C335" i="23"/>
  <c r="AG335" i="23" s="1"/>
  <c r="C336" i="23"/>
  <c r="AG336" i="23" s="1"/>
  <c r="C337" i="23"/>
  <c r="AG337" i="23" s="1"/>
  <c r="C338" i="23"/>
  <c r="AG338" i="23" s="1"/>
  <c r="C339" i="23"/>
  <c r="AG339" i="23" s="1"/>
  <c r="C340" i="23"/>
  <c r="AG340" i="23" s="1"/>
  <c r="C341" i="23"/>
  <c r="AG341" i="23" s="1"/>
  <c r="C342" i="23"/>
  <c r="AG342" i="23" s="1"/>
  <c r="C343" i="23"/>
  <c r="AG343" i="23" s="1"/>
  <c r="C344" i="23"/>
  <c r="AG344" i="23" s="1"/>
  <c r="C345" i="23"/>
  <c r="AG345" i="23" s="1"/>
  <c r="C346" i="23"/>
  <c r="AG346" i="23" s="1"/>
  <c r="C347" i="23"/>
  <c r="AG347" i="23" s="1"/>
  <c r="C348" i="23"/>
  <c r="AG348" i="23" s="1"/>
  <c r="C349" i="23"/>
  <c r="AG349" i="23" s="1"/>
  <c r="C350" i="23"/>
  <c r="AG350" i="23" s="1"/>
  <c r="C351" i="23"/>
  <c r="AG351" i="23" s="1"/>
  <c r="C352" i="23"/>
  <c r="AG352" i="23" s="1"/>
  <c r="C353" i="23"/>
  <c r="AG353" i="23" s="1"/>
  <c r="C354" i="23"/>
  <c r="AG354" i="23" s="1"/>
  <c r="C355" i="23"/>
  <c r="AG355" i="23" s="1"/>
  <c r="C356" i="23"/>
  <c r="AG356" i="23" s="1"/>
  <c r="C357" i="23"/>
  <c r="AG357" i="23" s="1"/>
  <c r="C358" i="23"/>
  <c r="AG358" i="23" s="1"/>
  <c r="C359" i="23"/>
  <c r="AG359" i="23" s="1"/>
  <c r="C360" i="23"/>
  <c r="AG360" i="23" s="1"/>
  <c r="C361" i="23"/>
  <c r="AG361" i="23" s="1"/>
  <c r="C362" i="23"/>
  <c r="AG362" i="23" s="1"/>
  <c r="C363" i="23"/>
  <c r="AG363" i="23" s="1"/>
  <c r="C364" i="23"/>
  <c r="AG364" i="23" s="1"/>
  <c r="C365" i="23"/>
  <c r="AG365" i="23" s="1"/>
  <c r="C366" i="23"/>
  <c r="AG366" i="23" s="1"/>
  <c r="C367" i="23"/>
  <c r="AG367" i="23" s="1"/>
  <c r="C368" i="23"/>
  <c r="AG368" i="23" s="1"/>
  <c r="C369" i="23"/>
  <c r="AG369" i="23" s="1"/>
  <c r="C370" i="23"/>
  <c r="AG370" i="23" s="1"/>
  <c r="C371" i="23"/>
  <c r="AG371" i="23" s="1"/>
  <c r="C372" i="23"/>
  <c r="AG372" i="23" s="1"/>
  <c r="C373" i="23"/>
  <c r="AG373" i="23" s="1"/>
  <c r="C374" i="23"/>
  <c r="AG374" i="23" s="1"/>
  <c r="C375" i="23"/>
  <c r="AG375" i="23" s="1"/>
  <c r="C376" i="23"/>
  <c r="AG376" i="23" s="1"/>
  <c r="C377" i="23"/>
  <c r="AG377" i="23" s="1"/>
  <c r="C378" i="23"/>
  <c r="AG378" i="23" s="1"/>
  <c r="C379" i="23"/>
  <c r="AG379" i="23" s="1"/>
  <c r="C380" i="23"/>
  <c r="AG380" i="23" s="1"/>
  <c r="C381" i="23"/>
  <c r="AG381" i="23" s="1"/>
  <c r="C382" i="23"/>
  <c r="AG382" i="23" s="1"/>
  <c r="C383" i="23"/>
  <c r="AG383" i="23" s="1"/>
  <c r="C384" i="23"/>
  <c r="AG384" i="23" s="1"/>
  <c r="C385" i="23"/>
  <c r="AG385" i="23" s="1"/>
  <c r="C386" i="23"/>
  <c r="AG386" i="23" s="1"/>
  <c r="C387" i="23"/>
  <c r="AG387" i="23" s="1"/>
  <c r="C388" i="23"/>
  <c r="AG388" i="23" s="1"/>
  <c r="C389" i="23"/>
  <c r="AG389" i="23" s="1"/>
  <c r="C390" i="23"/>
  <c r="AG390" i="23" s="1"/>
  <c r="C391" i="23"/>
  <c r="AG391" i="23" s="1"/>
  <c r="C392" i="23"/>
  <c r="AG392" i="23" s="1"/>
  <c r="C393" i="23"/>
  <c r="AG393" i="23" s="1"/>
  <c r="C394" i="23"/>
  <c r="AG394" i="23" s="1"/>
  <c r="C395" i="23"/>
  <c r="AG395" i="23" s="1"/>
  <c r="C396" i="23"/>
  <c r="AG396" i="23" s="1"/>
  <c r="C397" i="23"/>
  <c r="AG397" i="23" s="1"/>
  <c r="C398" i="23"/>
  <c r="AG398" i="23" s="1"/>
  <c r="C399" i="23"/>
  <c r="AG399" i="23" s="1"/>
  <c r="C400" i="23"/>
  <c r="AG400" i="23" s="1"/>
  <c r="C401" i="23"/>
  <c r="AG401" i="23" s="1"/>
  <c r="C402" i="23"/>
  <c r="AG402" i="23" s="1"/>
  <c r="C403" i="23"/>
  <c r="AG403" i="23" s="1"/>
  <c r="C404" i="23"/>
  <c r="AG404" i="23" s="1"/>
  <c r="C405" i="23"/>
  <c r="AG405" i="23" s="1"/>
  <c r="C406" i="23"/>
  <c r="AG406" i="23" s="1"/>
  <c r="C407" i="23"/>
  <c r="AG407" i="23" s="1"/>
  <c r="C408" i="23"/>
  <c r="AG408" i="23" s="1"/>
  <c r="C409" i="23"/>
  <c r="AG409" i="23" s="1"/>
  <c r="C410" i="23"/>
  <c r="AG410" i="23" s="1"/>
  <c r="C411" i="23"/>
  <c r="AG411" i="23" s="1"/>
  <c r="C412" i="23"/>
  <c r="AG412" i="23" s="1"/>
  <c r="C413" i="23"/>
  <c r="AG413" i="23" s="1"/>
  <c r="C414" i="23"/>
  <c r="AG414" i="23" s="1"/>
  <c r="C415" i="23"/>
  <c r="AG415" i="23" s="1"/>
  <c r="C416" i="23"/>
  <c r="AG416" i="23" s="1"/>
  <c r="C417" i="23"/>
  <c r="AG417" i="23" s="1"/>
  <c r="C418" i="23"/>
  <c r="AG418" i="23" s="1"/>
  <c r="C19" i="23"/>
  <c r="AG19" i="23" s="1"/>
  <c r="AG7" i="19"/>
  <c r="AG39" i="23" l="1"/>
  <c r="AJ39" i="19"/>
  <c r="AN39" i="23"/>
  <c r="BG39" i="19" s="1"/>
  <c r="AG38" i="23"/>
  <c r="AJ38" i="19"/>
  <c r="AN38" i="23"/>
  <c r="BG38" i="19" s="1"/>
  <c r="AG37" i="23"/>
  <c r="AJ37" i="19"/>
  <c r="AN37" i="23"/>
  <c r="BG37" i="19" s="1"/>
  <c r="AG36" i="23"/>
  <c r="AJ36" i="19"/>
  <c r="AN36" i="23"/>
  <c r="BG36" i="19" s="1"/>
  <c r="AG35" i="23"/>
  <c r="AJ35" i="19"/>
  <c r="AN35" i="23"/>
  <c r="BG35" i="19" s="1"/>
  <c r="AG34" i="23"/>
  <c r="AJ34" i="19"/>
  <c r="AN34" i="23"/>
  <c r="BG34" i="19" s="1"/>
  <c r="D35" i="20"/>
  <c r="F35" i="20" s="1"/>
  <c r="AX19" i="19"/>
  <c r="AG33" i="23"/>
  <c r="AJ33" i="19"/>
  <c r="AN33" i="23"/>
  <c r="AG31" i="23"/>
  <c r="AJ31" i="19"/>
  <c r="AN31" i="23"/>
  <c r="AG29" i="23"/>
  <c r="AJ29" i="19"/>
  <c r="AN29" i="23"/>
  <c r="BG29" i="19" s="1"/>
  <c r="AG27" i="23"/>
  <c r="AJ27" i="19"/>
  <c r="AN27" i="23"/>
  <c r="AG25" i="23"/>
  <c r="AJ25" i="19"/>
  <c r="AN25" i="23"/>
  <c r="BG25" i="19" s="1"/>
  <c r="AG23" i="23"/>
  <c r="AJ23" i="19"/>
  <c r="AG32" i="23"/>
  <c r="AJ32" i="19"/>
  <c r="AN32" i="23"/>
  <c r="AG30" i="23"/>
  <c r="AJ30" i="19"/>
  <c r="AN30" i="23"/>
  <c r="AG28" i="23"/>
  <c r="AJ28" i="19"/>
  <c r="AN28" i="23"/>
  <c r="AG26" i="23"/>
  <c r="AJ26" i="19"/>
  <c r="AN26" i="23"/>
  <c r="AG24" i="23"/>
  <c r="AJ24" i="19"/>
  <c r="AG22" i="23"/>
  <c r="AJ22" i="19"/>
  <c r="AG20" i="23"/>
  <c r="AJ20" i="19"/>
  <c r="AJ19" i="19"/>
  <c r="AJ21" i="19"/>
  <c r="AL19" i="23"/>
  <c r="AL24" i="23"/>
  <c r="AL22" i="23"/>
  <c r="AL20" i="23"/>
  <c r="AL21" i="23"/>
  <c r="AL415" i="23"/>
  <c r="AL407" i="23"/>
  <c r="AL399" i="23"/>
  <c r="AL385" i="23"/>
  <c r="AL375" i="23"/>
  <c r="AL365" i="23"/>
  <c r="AL357" i="23"/>
  <c r="AL351" i="23"/>
  <c r="AL347" i="23"/>
  <c r="AL341" i="23"/>
  <c r="AL337" i="23"/>
  <c r="AL331" i="23"/>
  <c r="AL323" i="23"/>
  <c r="AL319" i="23"/>
  <c r="AL311" i="23"/>
  <c r="AL303" i="23"/>
  <c r="AL297" i="23"/>
  <c r="AL291" i="23"/>
  <c r="AL285" i="23"/>
  <c r="AL277" i="23"/>
  <c r="AL269" i="23"/>
  <c r="AL255" i="23"/>
  <c r="AL247" i="23"/>
  <c r="AL239" i="23"/>
  <c r="AL233" i="23"/>
  <c r="AL229" i="23"/>
  <c r="AL223" i="23"/>
  <c r="AL219" i="23"/>
  <c r="AL215" i="23"/>
  <c r="AL209" i="23"/>
  <c r="AL203" i="23"/>
  <c r="AL197" i="23"/>
  <c r="AL191" i="23"/>
  <c r="AL187" i="23"/>
  <c r="AL177" i="23"/>
  <c r="AL163" i="23"/>
  <c r="AL159" i="23"/>
  <c r="AL153" i="23"/>
  <c r="AL147" i="23"/>
  <c r="AL141" i="23"/>
  <c r="AL133" i="23"/>
  <c r="AL121" i="23"/>
  <c r="AL105" i="23"/>
  <c r="AL97" i="23"/>
  <c r="AL93" i="23"/>
  <c r="AL87" i="23"/>
  <c r="AL81" i="23"/>
  <c r="AL77" i="23"/>
  <c r="AL67" i="23"/>
  <c r="AL53" i="23"/>
  <c r="AL47" i="23"/>
  <c r="AL43" i="23"/>
  <c r="AL39" i="23"/>
  <c r="AL37" i="23"/>
  <c r="AL33" i="23"/>
  <c r="AL31" i="23"/>
  <c r="AL29" i="23"/>
  <c r="AL27" i="23"/>
  <c r="AL25" i="23"/>
  <c r="AL417" i="23"/>
  <c r="AL413" i="23"/>
  <c r="AL411" i="23"/>
  <c r="AL409" i="23"/>
  <c r="AL405" i="23"/>
  <c r="AL403" i="23"/>
  <c r="AL401" i="23"/>
  <c r="AL397" i="23"/>
  <c r="AL395" i="23"/>
  <c r="AL393" i="23"/>
  <c r="AL391" i="23"/>
  <c r="AL389" i="23"/>
  <c r="AL387" i="23"/>
  <c r="AL383" i="23"/>
  <c r="AL381" i="23"/>
  <c r="AL379" i="23"/>
  <c r="AL377" i="23"/>
  <c r="AL373" i="23"/>
  <c r="AL371" i="23"/>
  <c r="AL369" i="23"/>
  <c r="AL367" i="23"/>
  <c r="AL363" i="23"/>
  <c r="AL361" i="23"/>
  <c r="AL359" i="23"/>
  <c r="AL355" i="23"/>
  <c r="AL353" i="23"/>
  <c r="AL349" i="23"/>
  <c r="AL345" i="23"/>
  <c r="AL343" i="23"/>
  <c r="AL339" i="23"/>
  <c r="AL335" i="23"/>
  <c r="AL333" i="23"/>
  <c r="AL329" i="23"/>
  <c r="AL327" i="23"/>
  <c r="AL325" i="23"/>
  <c r="AL321" i="23"/>
  <c r="AL317" i="23"/>
  <c r="AL315" i="23"/>
  <c r="AL313" i="23"/>
  <c r="AL309" i="23"/>
  <c r="AL307" i="23"/>
  <c r="AL305" i="23"/>
  <c r="AL301" i="23"/>
  <c r="AL299" i="23"/>
  <c r="AL295" i="23"/>
  <c r="AL293" i="23"/>
  <c r="AL289" i="23"/>
  <c r="AL287" i="23"/>
  <c r="AL283" i="23"/>
  <c r="AL281" i="23"/>
  <c r="AL279" i="23"/>
  <c r="AL275" i="23"/>
  <c r="AL273" i="23"/>
  <c r="AL271" i="23"/>
  <c r="AL267" i="23"/>
  <c r="AL265" i="23"/>
  <c r="AL263" i="23"/>
  <c r="AL261" i="23"/>
  <c r="AL259" i="23"/>
  <c r="AL257" i="23"/>
  <c r="AL253" i="23"/>
  <c r="AL251" i="23"/>
  <c r="AL249" i="23"/>
  <c r="AL245" i="23"/>
  <c r="AL243" i="23"/>
  <c r="AL241" i="23"/>
  <c r="AL237" i="23"/>
  <c r="AL235" i="23"/>
  <c r="AL231" i="23"/>
  <c r="AL227" i="23"/>
  <c r="AL225" i="23"/>
  <c r="AL221" i="23"/>
  <c r="AL217" i="23"/>
  <c r="AL213" i="23"/>
  <c r="AL211" i="23"/>
  <c r="AL207" i="23"/>
  <c r="AL205" i="23"/>
  <c r="AL201" i="23"/>
  <c r="AL199" i="23"/>
  <c r="AL195" i="23"/>
  <c r="AL193" i="23"/>
  <c r="AL189" i="23"/>
  <c r="AL185" i="23"/>
  <c r="AL183" i="23"/>
  <c r="AL181" i="23"/>
  <c r="AL179" i="23"/>
  <c r="AL175" i="23"/>
  <c r="AL173" i="23"/>
  <c r="AL171" i="23"/>
  <c r="AL169" i="23"/>
  <c r="AL167" i="23"/>
  <c r="AL165" i="23"/>
  <c r="AL161" i="23"/>
  <c r="AL157" i="23"/>
  <c r="AL155" i="23"/>
  <c r="AL151" i="23"/>
  <c r="AL149" i="23"/>
  <c r="AL145" i="23"/>
  <c r="AL143" i="23"/>
  <c r="AL139" i="23"/>
  <c r="AL137" i="23"/>
  <c r="AL135" i="23"/>
  <c r="AL131" i="23"/>
  <c r="AL129" i="23"/>
  <c r="AL127" i="23"/>
  <c r="AL125" i="23"/>
  <c r="AL123" i="23"/>
  <c r="AL119" i="23"/>
  <c r="AL117" i="23"/>
  <c r="AL115" i="23"/>
  <c r="AL113" i="23"/>
  <c r="AL111" i="23"/>
  <c r="AL109" i="23"/>
  <c r="AL107" i="23"/>
  <c r="AL103" i="23"/>
  <c r="AL101" i="23"/>
  <c r="AL99" i="23"/>
  <c r="AL95" i="23"/>
  <c r="AL91" i="23"/>
  <c r="AL89" i="23"/>
  <c r="AL85" i="23"/>
  <c r="AL83" i="23"/>
  <c r="AL79" i="23"/>
  <c r="AL75" i="23"/>
  <c r="AL73" i="23"/>
  <c r="AL71" i="23"/>
  <c r="AL69" i="23"/>
  <c r="AL65" i="23"/>
  <c r="AL63" i="23"/>
  <c r="AL61" i="23"/>
  <c r="AL59" i="23"/>
  <c r="AL57" i="23"/>
  <c r="AL55" i="23"/>
  <c r="AL51" i="23"/>
  <c r="AL49" i="23"/>
  <c r="AL45" i="23"/>
  <c r="AL35" i="23"/>
  <c r="AL418" i="23"/>
  <c r="AL416" i="23"/>
  <c r="AL414" i="23"/>
  <c r="AL412" i="23"/>
  <c r="AL410" i="23"/>
  <c r="AL408" i="23"/>
  <c r="AL406" i="23"/>
  <c r="AL404" i="23"/>
  <c r="AL402" i="23"/>
  <c r="AL400" i="23"/>
  <c r="AL398" i="23"/>
  <c r="AL396" i="23"/>
  <c r="AL394" i="23"/>
  <c r="AL392" i="23"/>
  <c r="AL390" i="23"/>
  <c r="AL388" i="23"/>
  <c r="AL386" i="23"/>
  <c r="AL384" i="23"/>
  <c r="AL382" i="23"/>
  <c r="AL380" i="23"/>
  <c r="AL378" i="23"/>
  <c r="AL376" i="23"/>
  <c r="AL374" i="23"/>
  <c r="AL372" i="23"/>
  <c r="AL370" i="23"/>
  <c r="AL368" i="23"/>
  <c r="AL366" i="23"/>
  <c r="AL364" i="23"/>
  <c r="AL362" i="23"/>
  <c r="AL360" i="23"/>
  <c r="AL358" i="23"/>
  <c r="AL356" i="23"/>
  <c r="AL354" i="23"/>
  <c r="AL352" i="23"/>
  <c r="AL350" i="23"/>
  <c r="AL348" i="23"/>
  <c r="AL346" i="23"/>
  <c r="AL344" i="23"/>
  <c r="AL342" i="23"/>
  <c r="AL340" i="23"/>
  <c r="AL338" i="23"/>
  <c r="AL336" i="23"/>
  <c r="AL334" i="23"/>
  <c r="AL332" i="23"/>
  <c r="AL330" i="23"/>
  <c r="AL328" i="23"/>
  <c r="AL326" i="23"/>
  <c r="AL324" i="23"/>
  <c r="AL322" i="23"/>
  <c r="AL320" i="23"/>
  <c r="AL318" i="23"/>
  <c r="AL316" i="23"/>
  <c r="AL314" i="23"/>
  <c r="AL312" i="23"/>
  <c r="AL310" i="23"/>
  <c r="AL308" i="23"/>
  <c r="AL306" i="23"/>
  <c r="AL304" i="23"/>
  <c r="AL302" i="23"/>
  <c r="AL300" i="23"/>
  <c r="AL298" i="23"/>
  <c r="AL296" i="23"/>
  <c r="AL294" i="23"/>
  <c r="AL292" i="23"/>
  <c r="AL290" i="23"/>
  <c r="AL288" i="23"/>
  <c r="AL286" i="23"/>
  <c r="AL284" i="23"/>
  <c r="AL282" i="23"/>
  <c r="AL280" i="23"/>
  <c r="AL278" i="23"/>
  <c r="AL276" i="23"/>
  <c r="AL274" i="23"/>
  <c r="AL272" i="23"/>
  <c r="AL270" i="23"/>
  <c r="AL268" i="23"/>
  <c r="AL266" i="23"/>
  <c r="AL264" i="23"/>
  <c r="AL262" i="23"/>
  <c r="AL260" i="23"/>
  <c r="AL258" i="23"/>
  <c r="AL256" i="23"/>
  <c r="AL254" i="23"/>
  <c r="AL252" i="23"/>
  <c r="AL250" i="23"/>
  <c r="AL248" i="23"/>
  <c r="AL246" i="23"/>
  <c r="AL244" i="23"/>
  <c r="AL242" i="23"/>
  <c r="AL240" i="23"/>
  <c r="AL238" i="23"/>
  <c r="AL236" i="23"/>
  <c r="AL234" i="23"/>
  <c r="AL232" i="23"/>
  <c r="AL230" i="23"/>
  <c r="AL228" i="23"/>
  <c r="AL226" i="23"/>
  <c r="AL224" i="23"/>
  <c r="AL222" i="23"/>
  <c r="AL220" i="23"/>
  <c r="AL218" i="23"/>
  <c r="AL216" i="23"/>
  <c r="AL214" i="23"/>
  <c r="AL212" i="23"/>
  <c r="AL210" i="23"/>
  <c r="AL208" i="23"/>
  <c r="AL206" i="23"/>
  <c r="AL204" i="23"/>
  <c r="AL202" i="23"/>
  <c r="AL200" i="23"/>
  <c r="AL198" i="23"/>
  <c r="AL196" i="23"/>
  <c r="AL194" i="23"/>
  <c r="AL192" i="23"/>
  <c r="AL190" i="23"/>
  <c r="AL188" i="23"/>
  <c r="AL186" i="23"/>
  <c r="AL184" i="23"/>
  <c r="AL182" i="23"/>
  <c r="AL180" i="23"/>
  <c r="AL178" i="23"/>
  <c r="AL176" i="23"/>
  <c r="AL174" i="23"/>
  <c r="AL172" i="23"/>
  <c r="AL170" i="23"/>
  <c r="AL168" i="23"/>
  <c r="AL166" i="23"/>
  <c r="AL164" i="23"/>
  <c r="AL162" i="23"/>
  <c r="AL160" i="23"/>
  <c r="AL158" i="23"/>
  <c r="AL156" i="23"/>
  <c r="AL154" i="23"/>
  <c r="AL152" i="23"/>
  <c r="AL150" i="23"/>
  <c r="AL148" i="23"/>
  <c r="AL146" i="23"/>
  <c r="AL144" i="23"/>
  <c r="AL142" i="23"/>
  <c r="AL140" i="23"/>
  <c r="AL138" i="23"/>
  <c r="AL136" i="23"/>
  <c r="AL134" i="23"/>
  <c r="AL132" i="23"/>
  <c r="AL130" i="23"/>
  <c r="AL128" i="23"/>
  <c r="AL126" i="23"/>
  <c r="AL124" i="23"/>
  <c r="AL122" i="23"/>
  <c r="AL120" i="23"/>
  <c r="AL118" i="23"/>
  <c r="AL116" i="23"/>
  <c r="AL114" i="23"/>
  <c r="AL112" i="23"/>
  <c r="AL110" i="23"/>
  <c r="AL108" i="23"/>
  <c r="AL106" i="23"/>
  <c r="AL104" i="23"/>
  <c r="AL102" i="23"/>
  <c r="AL100" i="23"/>
  <c r="AL98" i="23"/>
  <c r="AL96" i="23"/>
  <c r="AL94" i="23"/>
  <c r="AL92" i="23"/>
  <c r="AL90" i="23"/>
  <c r="AL88" i="23"/>
  <c r="AL86" i="23"/>
  <c r="AL84" i="23"/>
  <c r="AL82" i="23"/>
  <c r="AL80" i="23"/>
  <c r="AL78" i="23"/>
  <c r="AL76" i="23"/>
  <c r="AL74" i="23"/>
  <c r="AL72" i="23"/>
  <c r="AL70" i="23"/>
  <c r="AL68" i="23"/>
  <c r="AL66" i="23"/>
  <c r="AL64" i="23"/>
  <c r="AL62" i="23"/>
  <c r="AL60" i="23"/>
  <c r="AL58" i="23"/>
  <c r="AL56" i="23"/>
  <c r="AL54" i="23"/>
  <c r="AL52" i="23"/>
  <c r="AL50" i="23"/>
  <c r="AL48" i="23"/>
  <c r="AL46" i="23"/>
  <c r="AL44" i="23"/>
  <c r="AL42" i="23"/>
  <c r="AL40" i="23"/>
  <c r="AL38" i="23"/>
  <c r="AL36" i="23"/>
  <c r="AL34" i="23"/>
  <c r="AL32" i="23"/>
  <c r="AL30" i="23"/>
  <c r="AL28" i="23"/>
  <c r="AL26" i="23"/>
  <c r="AL23" i="23"/>
  <c r="AN23" i="23"/>
  <c r="BG23" i="19" s="1"/>
  <c r="AL41" i="23"/>
  <c r="AN41" i="23"/>
  <c r="BG41" i="19" s="1"/>
  <c r="AN22" i="23"/>
  <c r="BG22" i="19" s="1"/>
  <c r="AN21" i="23"/>
  <c r="AN19" i="23"/>
  <c r="BG19" i="19" s="1"/>
  <c r="AN24" i="23"/>
  <c r="AN20" i="23"/>
  <c r="BG20" i="19" s="1"/>
  <c r="AJ415" i="23"/>
  <c r="AI415" i="23"/>
  <c r="AH415" i="23"/>
  <c r="AJ409" i="23"/>
  <c r="AI409" i="23"/>
  <c r="AH409" i="23"/>
  <c r="AJ399" i="23"/>
  <c r="AI399" i="23"/>
  <c r="AH399" i="23"/>
  <c r="BG395" i="19"/>
  <c r="AJ395" i="23"/>
  <c r="AI395" i="23"/>
  <c r="AH395" i="23"/>
  <c r="AJ387" i="23"/>
  <c r="AI387" i="23"/>
  <c r="AH387" i="23"/>
  <c r="AJ379" i="23"/>
  <c r="AI379" i="23"/>
  <c r="AH379" i="23"/>
  <c r="AJ373" i="23"/>
  <c r="AI373" i="23"/>
  <c r="AH373" i="23"/>
  <c r="AJ367" i="23"/>
  <c r="AI367" i="23"/>
  <c r="AH367" i="23"/>
  <c r="AJ361" i="23"/>
  <c r="AI361" i="23"/>
  <c r="AH361" i="23"/>
  <c r="AJ355" i="23"/>
  <c r="AI355" i="23"/>
  <c r="AH355" i="23"/>
  <c r="AJ349" i="23"/>
  <c r="AI349" i="23"/>
  <c r="AH349" i="23"/>
  <c r="AJ341" i="23"/>
  <c r="AI341" i="23"/>
  <c r="AH341" i="23"/>
  <c r="AJ337" i="23"/>
  <c r="AI337" i="23"/>
  <c r="AH337" i="23"/>
  <c r="AJ331" i="23"/>
  <c r="AI331" i="23"/>
  <c r="AH331" i="23"/>
  <c r="AJ325" i="23"/>
  <c r="AI325" i="23"/>
  <c r="AH325" i="23"/>
  <c r="AJ317" i="23"/>
  <c r="AI317" i="23"/>
  <c r="AH317" i="23"/>
  <c r="AJ309" i="23"/>
  <c r="AI309" i="23"/>
  <c r="AH309" i="23"/>
  <c r="AJ303" i="23"/>
  <c r="AI303" i="23"/>
  <c r="AH303" i="23"/>
  <c r="AJ295" i="23"/>
  <c r="AI295" i="23"/>
  <c r="AH295" i="23"/>
  <c r="AJ289" i="23"/>
  <c r="AI289" i="23"/>
  <c r="AH289" i="23"/>
  <c r="AJ283" i="23"/>
  <c r="AI283" i="23"/>
  <c r="AH283" i="23"/>
  <c r="AJ277" i="23"/>
  <c r="AI277" i="23"/>
  <c r="AH277" i="23"/>
  <c r="AJ273" i="23"/>
  <c r="AI273" i="23"/>
  <c r="AH273" i="23"/>
  <c r="AJ269" i="23"/>
  <c r="AI269" i="23"/>
  <c r="AH269" i="23"/>
  <c r="AJ265" i="23"/>
  <c r="AI265" i="23"/>
  <c r="AH265" i="23"/>
  <c r="AJ259" i="23"/>
  <c r="AI259" i="23"/>
  <c r="AH259" i="23"/>
  <c r="AJ251" i="23"/>
  <c r="AI251" i="23"/>
  <c r="AH251" i="23"/>
  <c r="AJ243" i="23"/>
  <c r="AI243" i="23"/>
  <c r="AH243" i="23"/>
  <c r="AJ237" i="23"/>
  <c r="AI237" i="23"/>
  <c r="AH237" i="23"/>
  <c r="AJ235" i="23"/>
  <c r="AI235" i="23"/>
  <c r="AH235" i="23"/>
  <c r="AJ229" i="23"/>
  <c r="AI229" i="23"/>
  <c r="AH229" i="23"/>
  <c r="AJ227" i="23"/>
  <c r="AI227" i="23"/>
  <c r="AH227" i="23"/>
  <c r="AJ225" i="23"/>
  <c r="AI225" i="23"/>
  <c r="AH225" i="23"/>
  <c r="AJ221" i="23"/>
  <c r="AI221" i="23"/>
  <c r="AH221" i="23"/>
  <c r="AJ219" i="23"/>
  <c r="AI219" i="23"/>
  <c r="AH219" i="23"/>
  <c r="AJ217" i="23"/>
  <c r="AI217" i="23"/>
  <c r="AH217" i="23"/>
  <c r="AJ215" i="23"/>
  <c r="AI215" i="23"/>
  <c r="AH215" i="23"/>
  <c r="AJ213" i="23"/>
  <c r="AI213" i="23"/>
  <c r="AH213" i="23"/>
  <c r="AJ211" i="23"/>
  <c r="AI211" i="23"/>
  <c r="AH211" i="23"/>
  <c r="AJ209" i="23"/>
  <c r="AI209" i="23"/>
  <c r="AH209" i="23"/>
  <c r="AJ207" i="23"/>
  <c r="AI207" i="23"/>
  <c r="AH207" i="23"/>
  <c r="AJ205" i="23"/>
  <c r="AI205" i="23"/>
  <c r="AH205" i="23"/>
  <c r="AJ203" i="23"/>
  <c r="AI203" i="23"/>
  <c r="AH203" i="23"/>
  <c r="AJ201" i="23"/>
  <c r="AI201" i="23"/>
  <c r="AH201" i="23"/>
  <c r="AJ199" i="23"/>
  <c r="AI199" i="23"/>
  <c r="AH199" i="23"/>
  <c r="AJ197" i="23"/>
  <c r="AI197" i="23"/>
  <c r="AH197" i="23"/>
  <c r="AJ195" i="23"/>
  <c r="AI195" i="23"/>
  <c r="AH195" i="23"/>
  <c r="AJ193" i="23"/>
  <c r="AI193" i="23"/>
  <c r="AH193" i="23"/>
  <c r="AJ191" i="23"/>
  <c r="AI191" i="23"/>
  <c r="AH191" i="23"/>
  <c r="AJ189" i="23"/>
  <c r="AI189" i="23"/>
  <c r="AH189" i="23"/>
  <c r="AJ187" i="23"/>
  <c r="AI187" i="23"/>
  <c r="AH187" i="23"/>
  <c r="AJ185" i="23"/>
  <c r="AI185" i="23"/>
  <c r="AH185" i="23"/>
  <c r="AJ183" i="23"/>
  <c r="AI183" i="23"/>
  <c r="AH183" i="23"/>
  <c r="AJ181" i="23"/>
  <c r="AI181" i="23"/>
  <c r="AH181" i="23"/>
  <c r="AJ179" i="23"/>
  <c r="AI179" i="23"/>
  <c r="AH179" i="23"/>
  <c r="AJ177" i="23"/>
  <c r="AI177" i="23"/>
  <c r="AH177" i="23"/>
  <c r="AJ175" i="23"/>
  <c r="AI175" i="23"/>
  <c r="AH175" i="23"/>
  <c r="AJ173" i="23"/>
  <c r="AI173" i="23"/>
  <c r="AH173" i="23"/>
  <c r="AJ171" i="23"/>
  <c r="AI171" i="23"/>
  <c r="AH171" i="23"/>
  <c r="AJ169" i="23"/>
  <c r="AI169" i="23"/>
  <c r="AH169" i="23"/>
  <c r="AJ167" i="23"/>
  <c r="AI167" i="23"/>
  <c r="AH167" i="23"/>
  <c r="AJ165" i="23"/>
  <c r="AI165" i="23"/>
  <c r="AH165" i="23"/>
  <c r="AJ163" i="23"/>
  <c r="AI163" i="23"/>
  <c r="AH163" i="23"/>
  <c r="AJ161" i="23"/>
  <c r="AI161" i="23"/>
  <c r="AH161" i="23"/>
  <c r="AJ159" i="23"/>
  <c r="AI159" i="23"/>
  <c r="AH159" i="23"/>
  <c r="AJ157" i="23"/>
  <c r="AI157" i="23"/>
  <c r="AH157" i="23"/>
  <c r="AJ155" i="23"/>
  <c r="AI155" i="23"/>
  <c r="AH155" i="23"/>
  <c r="AJ153" i="23"/>
  <c r="AI153" i="23"/>
  <c r="AH153" i="23"/>
  <c r="AJ151" i="23"/>
  <c r="AI151" i="23"/>
  <c r="AH151" i="23"/>
  <c r="AJ149" i="23"/>
  <c r="AI149" i="23"/>
  <c r="AH149" i="23"/>
  <c r="AJ147" i="23"/>
  <c r="AI147" i="23"/>
  <c r="AH147" i="23"/>
  <c r="AJ145" i="23"/>
  <c r="AI145" i="23"/>
  <c r="AH145" i="23"/>
  <c r="AJ143" i="23"/>
  <c r="AI143" i="23"/>
  <c r="AH143" i="23"/>
  <c r="AJ141" i="23"/>
  <c r="AI141" i="23"/>
  <c r="AH141" i="23"/>
  <c r="AJ139" i="23"/>
  <c r="AI139" i="23"/>
  <c r="AH139" i="23"/>
  <c r="AJ137" i="23"/>
  <c r="AI137" i="23"/>
  <c r="AH137" i="23"/>
  <c r="AJ135" i="23"/>
  <c r="AI135" i="23"/>
  <c r="AH135" i="23"/>
  <c r="AJ133" i="23"/>
  <c r="AI133" i="23"/>
  <c r="AH133" i="23"/>
  <c r="AJ131" i="23"/>
  <c r="AI131" i="23"/>
  <c r="AH131" i="23"/>
  <c r="AJ129" i="23"/>
  <c r="AI129" i="23"/>
  <c r="AH129" i="23"/>
  <c r="AJ127" i="23"/>
  <c r="AI127" i="23"/>
  <c r="AH127" i="23"/>
  <c r="AJ125" i="23"/>
  <c r="AI125" i="23"/>
  <c r="AH125" i="23"/>
  <c r="AJ123" i="23"/>
  <c r="AI123" i="23"/>
  <c r="AH123" i="23"/>
  <c r="AJ121" i="23"/>
  <c r="AI121" i="23"/>
  <c r="AH121" i="23"/>
  <c r="AJ119" i="23"/>
  <c r="AI119" i="23"/>
  <c r="AH119" i="23"/>
  <c r="AJ117" i="23"/>
  <c r="AI117" i="23"/>
  <c r="AH117" i="23"/>
  <c r="AJ115" i="23"/>
  <c r="AI115" i="23"/>
  <c r="AH115" i="23"/>
  <c r="AJ113" i="23"/>
  <c r="AI113" i="23"/>
  <c r="AH113" i="23"/>
  <c r="AJ111" i="23"/>
  <c r="AI111" i="23"/>
  <c r="AH111" i="23"/>
  <c r="AJ109" i="23"/>
  <c r="AI109" i="23"/>
  <c r="AH109" i="23"/>
  <c r="AJ107" i="23"/>
  <c r="AI107" i="23"/>
  <c r="AH107" i="23"/>
  <c r="AJ105" i="23"/>
  <c r="AI105" i="23"/>
  <c r="AH105" i="23"/>
  <c r="AJ103" i="23"/>
  <c r="AI103" i="23"/>
  <c r="AH103" i="23"/>
  <c r="AJ101" i="23"/>
  <c r="AI101" i="23"/>
  <c r="AH101" i="23"/>
  <c r="AJ99" i="23"/>
  <c r="AI99" i="23"/>
  <c r="AH99" i="23"/>
  <c r="AJ97" i="23"/>
  <c r="AI97" i="23"/>
  <c r="AH97" i="23"/>
  <c r="AJ95" i="23"/>
  <c r="AI95" i="23"/>
  <c r="AH95" i="23"/>
  <c r="AJ93" i="23"/>
  <c r="AI93" i="23"/>
  <c r="AH93" i="23"/>
  <c r="AJ91" i="23"/>
  <c r="AI91" i="23"/>
  <c r="AH91" i="23"/>
  <c r="AJ89" i="23"/>
  <c r="AI89" i="23"/>
  <c r="AH89" i="23"/>
  <c r="AJ87" i="23"/>
  <c r="AI87" i="23"/>
  <c r="AH87" i="23"/>
  <c r="AJ85" i="23"/>
  <c r="AI85" i="23"/>
  <c r="AH85" i="23"/>
  <c r="AJ83" i="23"/>
  <c r="AI83" i="23"/>
  <c r="AH83" i="23"/>
  <c r="AJ81" i="23"/>
  <c r="AI81" i="23"/>
  <c r="AH81" i="23"/>
  <c r="AJ79" i="23"/>
  <c r="AI79" i="23"/>
  <c r="AH79" i="23"/>
  <c r="AJ77" i="23"/>
  <c r="AI77" i="23"/>
  <c r="AH77" i="23"/>
  <c r="AJ75" i="23"/>
  <c r="AI75" i="23"/>
  <c r="AH75" i="23"/>
  <c r="AJ73" i="23"/>
  <c r="AI73" i="23"/>
  <c r="AH73" i="23"/>
  <c r="AJ71" i="23"/>
  <c r="AI71" i="23"/>
  <c r="AH71" i="23"/>
  <c r="AJ69" i="23"/>
  <c r="AI69" i="23"/>
  <c r="AH69" i="23"/>
  <c r="AJ67" i="23"/>
  <c r="AI67" i="23"/>
  <c r="AH67" i="23"/>
  <c r="AJ65" i="23"/>
  <c r="AI65" i="23"/>
  <c r="AH65" i="23"/>
  <c r="AJ63" i="23"/>
  <c r="AI63" i="23"/>
  <c r="AH63" i="23"/>
  <c r="AJ61" i="23"/>
  <c r="AI61" i="23"/>
  <c r="AH61" i="23"/>
  <c r="AJ59" i="23"/>
  <c r="AI59" i="23"/>
  <c r="AH59" i="23"/>
  <c r="AJ57" i="23"/>
  <c r="AI57" i="23"/>
  <c r="AH57" i="23"/>
  <c r="AJ55" i="23"/>
  <c r="AI55" i="23"/>
  <c r="AH55" i="23"/>
  <c r="AJ53" i="23"/>
  <c r="AI53" i="23"/>
  <c r="AH53" i="23"/>
  <c r="AJ51" i="23"/>
  <c r="AI51" i="23"/>
  <c r="AH51" i="23"/>
  <c r="BG49" i="19"/>
  <c r="AJ49" i="23"/>
  <c r="AI49" i="23"/>
  <c r="AH49" i="23"/>
  <c r="BG47" i="19"/>
  <c r="AJ47" i="23"/>
  <c r="AI47" i="23"/>
  <c r="AH47" i="23"/>
  <c r="BG45" i="19"/>
  <c r="AJ45" i="23"/>
  <c r="AI45" i="23"/>
  <c r="AH45" i="23"/>
  <c r="BG43" i="19"/>
  <c r="AJ43" i="23"/>
  <c r="AI43" i="23"/>
  <c r="AH43" i="23"/>
  <c r="AJ41" i="23"/>
  <c r="AI41" i="23"/>
  <c r="AH41" i="23"/>
  <c r="AJ39" i="23"/>
  <c r="AI39" i="23"/>
  <c r="BB39" i="19" s="1"/>
  <c r="AH39" i="23"/>
  <c r="AZ39" i="19" s="1"/>
  <c r="AJ37" i="23"/>
  <c r="BF37" i="19" s="1"/>
  <c r="AI37" i="23"/>
  <c r="AH37" i="23"/>
  <c r="AJ35" i="23"/>
  <c r="BF35" i="19" s="1"/>
  <c r="AI35" i="23"/>
  <c r="BB35" i="19" s="1"/>
  <c r="AH35" i="23"/>
  <c r="BG33" i="19"/>
  <c r="AJ33" i="23"/>
  <c r="AI33" i="23"/>
  <c r="AH33" i="23"/>
  <c r="BG31" i="19"/>
  <c r="AJ31" i="23"/>
  <c r="BF31" i="19" s="1"/>
  <c r="AI31" i="23"/>
  <c r="AH31" i="23"/>
  <c r="AJ29" i="23"/>
  <c r="AI29" i="23"/>
  <c r="AH29" i="23"/>
  <c r="BG27" i="19"/>
  <c r="AJ27" i="23"/>
  <c r="BF27" i="19" s="1"/>
  <c r="AI27" i="23"/>
  <c r="AH27" i="23"/>
  <c r="AJ25" i="23"/>
  <c r="AI25" i="23"/>
  <c r="AH25" i="23"/>
  <c r="AJ23" i="23"/>
  <c r="AI23" i="23"/>
  <c r="BB23" i="19" s="1"/>
  <c r="AH23" i="23"/>
  <c r="AJ21" i="23"/>
  <c r="AI21" i="23"/>
  <c r="AH21" i="23"/>
  <c r="AJ19" i="23"/>
  <c r="BF19" i="19" s="1"/>
  <c r="AH19" i="23"/>
  <c r="AZ19" i="19" s="1"/>
  <c r="AI19" i="23"/>
  <c r="BB19" i="19" s="1"/>
  <c r="AJ417" i="23"/>
  <c r="AI417" i="23"/>
  <c r="AH417" i="23"/>
  <c r="AJ413" i="23"/>
  <c r="AI413" i="23"/>
  <c r="AH413" i="23"/>
  <c r="AJ411" i="23"/>
  <c r="AI411" i="23"/>
  <c r="AH411" i="23"/>
  <c r="AJ407" i="23"/>
  <c r="AI407" i="23"/>
  <c r="AH407" i="23"/>
  <c r="AJ405" i="23"/>
  <c r="AI405" i="23"/>
  <c r="AH405" i="23"/>
  <c r="AJ403" i="23"/>
  <c r="AI403" i="23"/>
  <c r="AH403" i="23"/>
  <c r="AJ401" i="23"/>
  <c r="AI401" i="23"/>
  <c r="AH401" i="23"/>
  <c r="AJ397" i="23"/>
  <c r="AI397" i="23"/>
  <c r="AH397" i="23"/>
  <c r="AJ393" i="23"/>
  <c r="AI393" i="23"/>
  <c r="AH393" i="23"/>
  <c r="AJ391" i="23"/>
  <c r="AI391" i="23"/>
  <c r="AH391" i="23"/>
  <c r="AJ389" i="23"/>
  <c r="AI389" i="23"/>
  <c r="AH389" i="23"/>
  <c r="AJ385" i="23"/>
  <c r="AI385" i="23"/>
  <c r="AH385" i="23"/>
  <c r="AJ383" i="23"/>
  <c r="AI383" i="23"/>
  <c r="AH383" i="23"/>
  <c r="AJ381" i="23"/>
  <c r="AI381" i="23"/>
  <c r="AH381" i="23"/>
  <c r="AJ377" i="23"/>
  <c r="AI377" i="23"/>
  <c r="AH377" i="23"/>
  <c r="AJ375" i="23"/>
  <c r="AI375" i="23"/>
  <c r="AH375" i="23"/>
  <c r="AJ371" i="23"/>
  <c r="AI371" i="23"/>
  <c r="AH371" i="23"/>
  <c r="AJ369" i="23"/>
  <c r="AI369" i="23"/>
  <c r="AH369" i="23"/>
  <c r="AJ365" i="23"/>
  <c r="AI365" i="23"/>
  <c r="AH365" i="23"/>
  <c r="AJ363" i="23"/>
  <c r="AI363" i="23"/>
  <c r="AH363" i="23"/>
  <c r="AJ359" i="23"/>
  <c r="AI359" i="23"/>
  <c r="AH359" i="23"/>
  <c r="AJ357" i="23"/>
  <c r="AI357" i="23"/>
  <c r="AH357" i="23"/>
  <c r="AJ353" i="23"/>
  <c r="AI353" i="23"/>
  <c r="AH353" i="23"/>
  <c r="AJ351" i="23"/>
  <c r="AI351" i="23"/>
  <c r="AH351" i="23"/>
  <c r="AJ347" i="23"/>
  <c r="AI347" i="23"/>
  <c r="AH347" i="23"/>
  <c r="AJ345" i="23"/>
  <c r="AI345" i="23"/>
  <c r="AH345" i="23"/>
  <c r="AJ343" i="23"/>
  <c r="AI343" i="23"/>
  <c r="AH343" i="23"/>
  <c r="AJ339" i="23"/>
  <c r="AI339" i="23"/>
  <c r="AH339" i="23"/>
  <c r="AJ335" i="23"/>
  <c r="AI335" i="23"/>
  <c r="AH335" i="23"/>
  <c r="AJ333" i="23"/>
  <c r="AI333" i="23"/>
  <c r="AH333" i="23"/>
  <c r="AJ329" i="23"/>
  <c r="AI329" i="23"/>
  <c r="AH329" i="23"/>
  <c r="AJ327" i="23"/>
  <c r="AI327" i="23"/>
  <c r="AH327" i="23"/>
  <c r="AJ323" i="23"/>
  <c r="AI323" i="23"/>
  <c r="AH323" i="23"/>
  <c r="AJ321" i="23"/>
  <c r="AI321" i="23"/>
  <c r="AH321" i="23"/>
  <c r="AJ319" i="23"/>
  <c r="AI319" i="23"/>
  <c r="AH319" i="23"/>
  <c r="AJ315" i="23"/>
  <c r="AI315" i="23"/>
  <c r="AH315" i="23"/>
  <c r="AJ313" i="23"/>
  <c r="AI313" i="23"/>
  <c r="AH313" i="23"/>
  <c r="AJ311" i="23"/>
  <c r="AI311" i="23"/>
  <c r="AH311" i="23"/>
  <c r="AJ307" i="23"/>
  <c r="AI307" i="23"/>
  <c r="AH307" i="23"/>
  <c r="AJ305" i="23"/>
  <c r="AI305" i="23"/>
  <c r="AH305" i="23"/>
  <c r="AJ301" i="23"/>
  <c r="AI301" i="23"/>
  <c r="AH301" i="23"/>
  <c r="AJ299" i="23"/>
  <c r="AI299" i="23"/>
  <c r="AH299" i="23"/>
  <c r="AJ297" i="23"/>
  <c r="AI297" i="23"/>
  <c r="AH297" i="23"/>
  <c r="AJ293" i="23"/>
  <c r="AI293" i="23"/>
  <c r="AH293" i="23"/>
  <c r="AJ291" i="23"/>
  <c r="AI291" i="23"/>
  <c r="AH291" i="23"/>
  <c r="AJ287" i="23"/>
  <c r="AI287" i="23"/>
  <c r="AH287" i="23"/>
  <c r="AJ285" i="23"/>
  <c r="AI285" i="23"/>
  <c r="AH285" i="23"/>
  <c r="AJ281" i="23"/>
  <c r="AI281" i="23"/>
  <c r="AH281" i="23"/>
  <c r="AJ279" i="23"/>
  <c r="AI279" i="23"/>
  <c r="AH279" i="23"/>
  <c r="AJ275" i="23"/>
  <c r="AI275" i="23"/>
  <c r="AH275" i="23"/>
  <c r="AJ271" i="23"/>
  <c r="AI271" i="23"/>
  <c r="AH271" i="23"/>
  <c r="AJ267" i="23"/>
  <c r="AI267" i="23"/>
  <c r="AH267" i="23"/>
  <c r="AJ263" i="23"/>
  <c r="AI263" i="23"/>
  <c r="AH263" i="23"/>
  <c r="AJ261" i="23"/>
  <c r="AI261" i="23"/>
  <c r="AH261" i="23"/>
  <c r="AJ257" i="23"/>
  <c r="AI257" i="23"/>
  <c r="AH257" i="23"/>
  <c r="AJ255" i="23"/>
  <c r="AI255" i="23"/>
  <c r="AH255" i="23"/>
  <c r="AJ253" i="23"/>
  <c r="AI253" i="23"/>
  <c r="AH253" i="23"/>
  <c r="AJ249" i="23"/>
  <c r="AI249" i="23"/>
  <c r="AH249" i="23"/>
  <c r="AJ247" i="23"/>
  <c r="AI247" i="23"/>
  <c r="AH247" i="23"/>
  <c r="AJ245" i="23"/>
  <c r="AI245" i="23"/>
  <c r="AH245" i="23"/>
  <c r="AJ241" i="23"/>
  <c r="AI241" i="23"/>
  <c r="AH241" i="23"/>
  <c r="AJ239" i="23"/>
  <c r="AI239" i="23"/>
  <c r="AH239" i="23"/>
  <c r="AJ233" i="23"/>
  <c r="AI233" i="23"/>
  <c r="AH233" i="23"/>
  <c r="AJ231" i="23"/>
  <c r="AI231" i="23"/>
  <c r="AH231" i="23"/>
  <c r="AJ223" i="23"/>
  <c r="AI223" i="23"/>
  <c r="AH223" i="23"/>
  <c r="AJ418" i="23"/>
  <c r="AI418" i="23"/>
  <c r="AH418" i="23"/>
  <c r="AJ416" i="23"/>
  <c r="AI416" i="23"/>
  <c r="AH416" i="23"/>
  <c r="AJ414" i="23"/>
  <c r="AI414" i="23"/>
  <c r="AH414" i="23"/>
  <c r="AJ412" i="23"/>
  <c r="AI412" i="23"/>
  <c r="AH412" i="23"/>
  <c r="AJ410" i="23"/>
  <c r="AI410" i="23"/>
  <c r="AH410" i="23"/>
  <c r="AJ408" i="23"/>
  <c r="AI408" i="23"/>
  <c r="AH408" i="23"/>
  <c r="AJ406" i="23"/>
  <c r="AI406" i="23"/>
  <c r="AH406" i="23"/>
  <c r="AJ404" i="23"/>
  <c r="AI404" i="23"/>
  <c r="AH404" i="23"/>
  <c r="AJ402" i="23"/>
  <c r="AI402" i="23"/>
  <c r="AH402" i="23"/>
  <c r="AJ400" i="23"/>
  <c r="AI400" i="23"/>
  <c r="AH400" i="23"/>
  <c r="AJ398" i="23"/>
  <c r="AI398" i="23"/>
  <c r="AH398" i="23"/>
  <c r="AJ396" i="23"/>
  <c r="AI396" i="23"/>
  <c r="AH396" i="23"/>
  <c r="BG394" i="19"/>
  <c r="AJ394" i="23"/>
  <c r="AI394" i="23"/>
  <c r="AH394" i="23"/>
  <c r="AJ392" i="23"/>
  <c r="AI392" i="23"/>
  <c r="AH392" i="23"/>
  <c r="AJ390" i="23"/>
  <c r="AI390" i="23"/>
  <c r="AH390" i="23"/>
  <c r="AJ388" i="23"/>
  <c r="AI388" i="23"/>
  <c r="AH388" i="23"/>
  <c r="AJ386" i="23"/>
  <c r="AI386" i="23"/>
  <c r="AH386" i="23"/>
  <c r="AJ384" i="23"/>
  <c r="AI384" i="23"/>
  <c r="AH384" i="23"/>
  <c r="AJ382" i="23"/>
  <c r="AI382" i="23"/>
  <c r="AH382" i="23"/>
  <c r="AJ380" i="23"/>
  <c r="AI380" i="23"/>
  <c r="AH380" i="23"/>
  <c r="AJ378" i="23"/>
  <c r="AI378" i="23"/>
  <c r="AH378" i="23"/>
  <c r="AJ376" i="23"/>
  <c r="AI376" i="23"/>
  <c r="AH376" i="23"/>
  <c r="AJ374" i="23"/>
  <c r="AI374" i="23"/>
  <c r="AH374" i="23"/>
  <c r="AJ372" i="23"/>
  <c r="AI372" i="23"/>
  <c r="AH372" i="23"/>
  <c r="AJ370" i="23"/>
  <c r="AI370" i="23"/>
  <c r="AH370" i="23"/>
  <c r="AJ368" i="23"/>
  <c r="AI368" i="23"/>
  <c r="AH368" i="23"/>
  <c r="AJ366" i="23"/>
  <c r="AI366" i="23"/>
  <c r="AH366" i="23"/>
  <c r="AJ364" i="23"/>
  <c r="AI364" i="23"/>
  <c r="AH364" i="23"/>
  <c r="AJ362" i="23"/>
  <c r="AI362" i="23"/>
  <c r="AH362" i="23"/>
  <c r="AJ360" i="23"/>
  <c r="AI360" i="23"/>
  <c r="AH360" i="23"/>
  <c r="AJ358" i="23"/>
  <c r="AI358" i="23"/>
  <c r="AH358" i="23"/>
  <c r="AJ356" i="23"/>
  <c r="AI356" i="23"/>
  <c r="AH356" i="23"/>
  <c r="AJ354" i="23"/>
  <c r="AI354" i="23"/>
  <c r="AH354" i="23"/>
  <c r="AJ352" i="23"/>
  <c r="AI352" i="23"/>
  <c r="AH352" i="23"/>
  <c r="AJ350" i="23"/>
  <c r="AI350" i="23"/>
  <c r="AH350" i="23"/>
  <c r="AJ348" i="23"/>
  <c r="AI348" i="23"/>
  <c r="AH348" i="23"/>
  <c r="AJ346" i="23"/>
  <c r="AI346" i="23"/>
  <c r="AH346" i="23"/>
  <c r="AJ344" i="23"/>
  <c r="AI344" i="23"/>
  <c r="AH344" i="23"/>
  <c r="AJ342" i="23"/>
  <c r="AI342" i="23"/>
  <c r="AH342" i="23"/>
  <c r="AJ340" i="23"/>
  <c r="AI340" i="23"/>
  <c r="AH340" i="23"/>
  <c r="AJ338" i="23"/>
  <c r="AI338" i="23"/>
  <c r="AH338" i="23"/>
  <c r="AJ336" i="23"/>
  <c r="AI336" i="23"/>
  <c r="AH336" i="23"/>
  <c r="AJ334" i="23"/>
  <c r="AI334" i="23"/>
  <c r="AH334" i="23"/>
  <c r="AJ332" i="23"/>
  <c r="AI332" i="23"/>
  <c r="AH332" i="23"/>
  <c r="AJ330" i="23"/>
  <c r="AI330" i="23"/>
  <c r="AH330" i="23"/>
  <c r="AJ328" i="23"/>
  <c r="AI328" i="23"/>
  <c r="AH328" i="23"/>
  <c r="AJ326" i="23"/>
  <c r="AI326" i="23"/>
  <c r="AH326" i="23"/>
  <c r="AJ324" i="23"/>
  <c r="AI324" i="23"/>
  <c r="AH324" i="23"/>
  <c r="AJ322" i="23"/>
  <c r="AI322" i="23"/>
  <c r="AH322" i="23"/>
  <c r="AJ320" i="23"/>
  <c r="AI320" i="23"/>
  <c r="AH320" i="23"/>
  <c r="AJ318" i="23"/>
  <c r="AI318" i="23"/>
  <c r="AH318" i="23"/>
  <c r="AJ316" i="23"/>
  <c r="AI316" i="23"/>
  <c r="AH316" i="23"/>
  <c r="AJ314" i="23"/>
  <c r="AI314" i="23"/>
  <c r="AH314" i="23"/>
  <c r="AJ312" i="23"/>
  <c r="AI312" i="23"/>
  <c r="AH312" i="23"/>
  <c r="AJ310" i="23"/>
  <c r="AI310" i="23"/>
  <c r="AH310" i="23"/>
  <c r="AJ308" i="23"/>
  <c r="AI308" i="23"/>
  <c r="AH308" i="23"/>
  <c r="AJ306" i="23"/>
  <c r="AI306" i="23"/>
  <c r="AH306" i="23"/>
  <c r="AJ304" i="23"/>
  <c r="AI304" i="23"/>
  <c r="AH304" i="23"/>
  <c r="AJ302" i="23"/>
  <c r="AI302" i="23"/>
  <c r="AH302" i="23"/>
  <c r="AJ300" i="23"/>
  <c r="AI300" i="23"/>
  <c r="AH300" i="23"/>
  <c r="AJ298" i="23"/>
  <c r="AI298" i="23"/>
  <c r="AH298" i="23"/>
  <c r="AJ296" i="23"/>
  <c r="AI296" i="23"/>
  <c r="AH296" i="23"/>
  <c r="AJ294" i="23"/>
  <c r="AI294" i="23"/>
  <c r="AH294" i="23"/>
  <c r="AJ292" i="23"/>
  <c r="AI292" i="23"/>
  <c r="AH292" i="23"/>
  <c r="AJ290" i="23"/>
  <c r="AI290" i="23"/>
  <c r="AH290" i="23"/>
  <c r="AJ288" i="23"/>
  <c r="AI288" i="23"/>
  <c r="AH288" i="23"/>
  <c r="AJ286" i="23"/>
  <c r="AI286" i="23"/>
  <c r="AH286" i="23"/>
  <c r="AJ284" i="23"/>
  <c r="AI284" i="23"/>
  <c r="AH284" i="23"/>
  <c r="AJ282" i="23"/>
  <c r="AI282" i="23"/>
  <c r="AH282" i="23"/>
  <c r="AJ280" i="23"/>
  <c r="AI280" i="23"/>
  <c r="AH280" i="23"/>
  <c r="AJ278" i="23"/>
  <c r="AI278" i="23"/>
  <c r="AH278" i="23"/>
  <c r="AJ276" i="23"/>
  <c r="AI276" i="23"/>
  <c r="AH276" i="23"/>
  <c r="AJ274" i="23"/>
  <c r="AI274" i="23"/>
  <c r="AH274" i="23"/>
  <c r="AJ272" i="23"/>
  <c r="AI272" i="23"/>
  <c r="AH272" i="23"/>
  <c r="AJ270" i="23"/>
  <c r="AI270" i="23"/>
  <c r="AH270" i="23"/>
  <c r="AJ268" i="23"/>
  <c r="AI268" i="23"/>
  <c r="AH268" i="23"/>
  <c r="AJ266" i="23"/>
  <c r="AI266" i="23"/>
  <c r="AH266" i="23"/>
  <c r="AJ264" i="23"/>
  <c r="AI264" i="23"/>
  <c r="AH264" i="23"/>
  <c r="AJ262" i="23"/>
  <c r="AI262" i="23"/>
  <c r="AH262" i="23"/>
  <c r="AJ260" i="23"/>
  <c r="AI260" i="23"/>
  <c r="AH260" i="23"/>
  <c r="AJ258" i="23"/>
  <c r="AI258" i="23"/>
  <c r="AH258" i="23"/>
  <c r="AJ256" i="23"/>
  <c r="AI256" i="23"/>
  <c r="AH256" i="23"/>
  <c r="AJ254" i="23"/>
  <c r="AI254" i="23"/>
  <c r="AH254" i="23"/>
  <c r="AJ252" i="23"/>
  <c r="AI252" i="23"/>
  <c r="AH252" i="23"/>
  <c r="AJ250" i="23"/>
  <c r="AH250" i="23"/>
  <c r="AI250" i="23"/>
  <c r="AJ248" i="23"/>
  <c r="AH248" i="23"/>
  <c r="AI248" i="23"/>
  <c r="AJ246" i="23"/>
  <c r="AH246" i="23"/>
  <c r="AI246" i="23"/>
  <c r="AJ244" i="23"/>
  <c r="AH244" i="23"/>
  <c r="AI244" i="23"/>
  <c r="AJ242" i="23"/>
  <c r="AH242" i="23"/>
  <c r="AI242" i="23"/>
  <c r="AJ240" i="23"/>
  <c r="AH240" i="23"/>
  <c r="AI240" i="23"/>
  <c r="AJ238" i="23"/>
  <c r="AH238" i="23"/>
  <c r="AI238" i="23"/>
  <c r="AJ236" i="23"/>
  <c r="AH236" i="23"/>
  <c r="AI236" i="23"/>
  <c r="AJ234" i="23"/>
  <c r="AH234" i="23"/>
  <c r="AI234" i="23"/>
  <c r="AJ232" i="23"/>
  <c r="AH232" i="23"/>
  <c r="AI232" i="23"/>
  <c r="AJ230" i="23"/>
  <c r="AH230" i="23"/>
  <c r="AI230" i="23"/>
  <c r="AJ228" i="23"/>
  <c r="AH228" i="23"/>
  <c r="AI228" i="23"/>
  <c r="AJ226" i="23"/>
  <c r="AH226" i="23"/>
  <c r="AI226" i="23"/>
  <c r="AJ224" i="23"/>
  <c r="AH224" i="23"/>
  <c r="AI224" i="23"/>
  <c r="AJ222" i="23"/>
  <c r="AH222" i="23"/>
  <c r="AI222" i="23"/>
  <c r="AJ220" i="23"/>
  <c r="AH220" i="23"/>
  <c r="AI220" i="23"/>
  <c r="AJ218" i="23"/>
  <c r="AH218" i="23"/>
  <c r="AI218" i="23"/>
  <c r="AJ216" i="23"/>
  <c r="AH216" i="23"/>
  <c r="AI216" i="23"/>
  <c r="AJ214" i="23"/>
  <c r="AH214" i="23"/>
  <c r="AI214" i="23"/>
  <c r="AJ212" i="23"/>
  <c r="AH212" i="23"/>
  <c r="AI212" i="23"/>
  <c r="AJ210" i="23"/>
  <c r="AI210" i="23"/>
  <c r="AH210" i="23"/>
  <c r="AJ208" i="23"/>
  <c r="AI208" i="23"/>
  <c r="AH208" i="23"/>
  <c r="AJ206" i="23"/>
  <c r="AI206" i="23"/>
  <c r="AH206" i="23"/>
  <c r="AJ204" i="23"/>
  <c r="AI204" i="23"/>
  <c r="AH204" i="23"/>
  <c r="AJ202" i="23"/>
  <c r="AI202" i="23"/>
  <c r="AH202" i="23"/>
  <c r="AJ200" i="23"/>
  <c r="AI200" i="23"/>
  <c r="AH200" i="23"/>
  <c r="AJ198" i="23"/>
  <c r="AI198" i="23"/>
  <c r="AH198" i="23"/>
  <c r="AJ196" i="23"/>
  <c r="AI196" i="23"/>
  <c r="AH196" i="23"/>
  <c r="AJ194" i="23"/>
  <c r="AI194" i="23"/>
  <c r="AH194" i="23"/>
  <c r="AJ192" i="23"/>
  <c r="AI192" i="23"/>
  <c r="AH192" i="23"/>
  <c r="AJ190" i="23"/>
  <c r="AI190" i="23"/>
  <c r="AH190" i="23"/>
  <c r="AJ188" i="23"/>
  <c r="AI188" i="23"/>
  <c r="AH188" i="23"/>
  <c r="AJ186" i="23"/>
  <c r="AI186" i="23"/>
  <c r="AH186" i="23"/>
  <c r="AJ184" i="23"/>
  <c r="AI184" i="23"/>
  <c r="AH184" i="23"/>
  <c r="AJ182" i="23"/>
  <c r="AI182" i="23"/>
  <c r="AH182" i="23"/>
  <c r="AJ180" i="23"/>
  <c r="AI180" i="23"/>
  <c r="AH180" i="23"/>
  <c r="AJ178" i="23"/>
  <c r="AI178" i="23"/>
  <c r="AH178" i="23"/>
  <c r="AJ176" i="23"/>
  <c r="AI176" i="23"/>
  <c r="AH176" i="23"/>
  <c r="AJ174" i="23"/>
  <c r="AI174" i="23"/>
  <c r="AH174" i="23"/>
  <c r="AJ172" i="23"/>
  <c r="AI172" i="23"/>
  <c r="AH172" i="23"/>
  <c r="AJ170" i="23"/>
  <c r="AI170" i="23"/>
  <c r="AH170" i="23"/>
  <c r="AJ168" i="23"/>
  <c r="AI168" i="23"/>
  <c r="AH168" i="23"/>
  <c r="AJ166" i="23"/>
  <c r="AI166" i="23"/>
  <c r="AH166" i="23"/>
  <c r="AJ164" i="23"/>
  <c r="AI164" i="23"/>
  <c r="AH164" i="23"/>
  <c r="AJ162" i="23"/>
  <c r="AI162" i="23"/>
  <c r="AH162" i="23"/>
  <c r="AJ160" i="23"/>
  <c r="AI160" i="23"/>
  <c r="AH160" i="23"/>
  <c r="AJ158" i="23"/>
  <c r="AI158" i="23"/>
  <c r="AH158" i="23"/>
  <c r="AJ156" i="23"/>
  <c r="AI156" i="23"/>
  <c r="AH156" i="23"/>
  <c r="AJ154" i="23"/>
  <c r="AI154" i="23"/>
  <c r="AH154" i="23"/>
  <c r="AJ152" i="23"/>
  <c r="AI152" i="23"/>
  <c r="AH152" i="23"/>
  <c r="AJ150" i="23"/>
  <c r="AI150" i="23"/>
  <c r="AH150" i="23"/>
  <c r="AJ148" i="23"/>
  <c r="AI148" i="23"/>
  <c r="AH148" i="23"/>
  <c r="AJ146" i="23"/>
  <c r="AI146" i="23"/>
  <c r="AH146" i="23"/>
  <c r="AJ144" i="23"/>
  <c r="AI144" i="23"/>
  <c r="AH144" i="23"/>
  <c r="AJ142" i="23"/>
  <c r="AI142" i="23"/>
  <c r="AH142" i="23"/>
  <c r="AJ140" i="23"/>
  <c r="AI140" i="23"/>
  <c r="AH140" i="23"/>
  <c r="AJ138" i="23"/>
  <c r="AI138" i="23"/>
  <c r="AH138" i="23"/>
  <c r="AJ136" i="23"/>
  <c r="AI136" i="23"/>
  <c r="AH136" i="23"/>
  <c r="AJ134" i="23"/>
  <c r="AI134" i="23"/>
  <c r="AH134" i="23"/>
  <c r="AJ132" i="23"/>
  <c r="AI132" i="23"/>
  <c r="AH132" i="23"/>
  <c r="AJ130" i="23"/>
  <c r="AI130" i="23"/>
  <c r="AH130" i="23"/>
  <c r="AJ128" i="23"/>
  <c r="AI128" i="23"/>
  <c r="AH128" i="23"/>
  <c r="AJ126" i="23"/>
  <c r="AI126" i="23"/>
  <c r="AH126" i="23"/>
  <c r="AJ124" i="23"/>
  <c r="AI124" i="23"/>
  <c r="AH124" i="23"/>
  <c r="AJ122" i="23"/>
  <c r="AI122" i="23"/>
  <c r="AH122" i="23"/>
  <c r="AJ120" i="23"/>
  <c r="AI120" i="23"/>
  <c r="AH120" i="23"/>
  <c r="AJ118" i="23"/>
  <c r="AI118" i="23"/>
  <c r="AH118" i="23"/>
  <c r="AJ116" i="23"/>
  <c r="AI116" i="23"/>
  <c r="AH116" i="23"/>
  <c r="AJ114" i="23"/>
  <c r="AI114" i="23"/>
  <c r="AH114" i="23"/>
  <c r="AJ112" i="23"/>
  <c r="AI112" i="23"/>
  <c r="AH112" i="23"/>
  <c r="AJ110" i="23"/>
  <c r="AI110" i="23"/>
  <c r="AH110" i="23"/>
  <c r="AJ108" i="23"/>
  <c r="AI108" i="23"/>
  <c r="AH108" i="23"/>
  <c r="AJ106" i="23"/>
  <c r="AI106" i="23"/>
  <c r="AH106" i="23"/>
  <c r="AJ104" i="23"/>
  <c r="AI104" i="23"/>
  <c r="AH104" i="23"/>
  <c r="AJ102" i="23"/>
  <c r="AI102" i="23"/>
  <c r="AH102" i="23"/>
  <c r="AJ100" i="23"/>
  <c r="AI100" i="23"/>
  <c r="AH100" i="23"/>
  <c r="AJ98" i="23"/>
  <c r="AI98" i="23"/>
  <c r="AH98" i="23"/>
  <c r="AJ96" i="23"/>
  <c r="AI96" i="23"/>
  <c r="AH96" i="23"/>
  <c r="AJ94" i="23"/>
  <c r="AI94" i="23"/>
  <c r="AH94" i="23"/>
  <c r="AJ92" i="23"/>
  <c r="AI92" i="23"/>
  <c r="AH92" i="23"/>
  <c r="AJ90" i="23"/>
  <c r="AI90" i="23"/>
  <c r="AH90" i="23"/>
  <c r="AJ88" i="23"/>
  <c r="AI88" i="23"/>
  <c r="AH88" i="23"/>
  <c r="AJ86" i="23"/>
  <c r="AI86" i="23"/>
  <c r="AH86" i="23"/>
  <c r="AJ84" i="23"/>
  <c r="AI84" i="23"/>
  <c r="AH84" i="23"/>
  <c r="AJ82" i="23"/>
  <c r="AI82" i="23"/>
  <c r="AH82" i="23"/>
  <c r="AJ80" i="23"/>
  <c r="AI80" i="23"/>
  <c r="AH80" i="23"/>
  <c r="AJ78" i="23"/>
  <c r="AI78" i="23"/>
  <c r="AH78" i="23"/>
  <c r="AJ76" i="23"/>
  <c r="AI76" i="23"/>
  <c r="AH76" i="23"/>
  <c r="AJ74" i="23"/>
  <c r="AI74" i="23"/>
  <c r="AH74" i="23"/>
  <c r="AJ72" i="23"/>
  <c r="AI72" i="23"/>
  <c r="AH72" i="23"/>
  <c r="AJ70" i="23"/>
  <c r="AI70" i="23"/>
  <c r="AH70" i="23"/>
  <c r="AJ68" i="23"/>
  <c r="AI68" i="23"/>
  <c r="AH68" i="23"/>
  <c r="AJ66" i="23"/>
  <c r="AI66" i="23"/>
  <c r="AH66" i="23"/>
  <c r="AJ64" i="23"/>
  <c r="AI64" i="23"/>
  <c r="AH64" i="23"/>
  <c r="AJ62" i="23"/>
  <c r="AI62" i="23"/>
  <c r="AH62" i="23"/>
  <c r="AJ60" i="23"/>
  <c r="AI60" i="23"/>
  <c r="AH60" i="23"/>
  <c r="AJ58" i="23"/>
  <c r="AI58" i="23"/>
  <c r="AH58" i="23"/>
  <c r="AJ56" i="23"/>
  <c r="AI56" i="23"/>
  <c r="AH56" i="23"/>
  <c r="AJ54" i="23"/>
  <c r="AI54" i="23"/>
  <c r="AH54" i="23"/>
  <c r="AJ52" i="23"/>
  <c r="AI52" i="23"/>
  <c r="AH52" i="23"/>
  <c r="BG50" i="19"/>
  <c r="AJ50" i="23"/>
  <c r="AI50" i="23"/>
  <c r="AH50" i="23"/>
  <c r="BG48" i="19"/>
  <c r="AJ48" i="23"/>
  <c r="AI48" i="23"/>
  <c r="AH48" i="23"/>
  <c r="BG46" i="19"/>
  <c r="AJ46" i="23"/>
  <c r="AI46" i="23"/>
  <c r="AH46" i="23"/>
  <c r="BG44" i="19"/>
  <c r="AJ44" i="23"/>
  <c r="AI44" i="23"/>
  <c r="AH44" i="23"/>
  <c r="BG42" i="19"/>
  <c r="AJ42" i="23"/>
  <c r="AI42" i="23"/>
  <c r="AH42" i="23"/>
  <c r="BG40" i="19"/>
  <c r="AJ40" i="23"/>
  <c r="AI40" i="23"/>
  <c r="AH40" i="23"/>
  <c r="AJ38" i="23"/>
  <c r="BF38" i="19" s="1"/>
  <c r="AI38" i="23"/>
  <c r="BB38" i="19" s="1"/>
  <c r="AH38" i="23"/>
  <c r="AJ36" i="23"/>
  <c r="BF36" i="19" s="1"/>
  <c r="AI36" i="23"/>
  <c r="BB36" i="19" s="1"/>
  <c r="AH36" i="23"/>
  <c r="AJ34" i="23"/>
  <c r="BF34" i="19" s="1"/>
  <c r="AI34" i="23"/>
  <c r="AH34" i="23"/>
  <c r="AZ34" i="19" s="1"/>
  <c r="BG32" i="19"/>
  <c r="AJ32" i="23"/>
  <c r="AI32" i="23"/>
  <c r="BB32" i="19" s="1"/>
  <c r="AH32" i="23"/>
  <c r="BG30" i="19"/>
  <c r="AJ30" i="23"/>
  <c r="AI30" i="23"/>
  <c r="AH30" i="23"/>
  <c r="BG28" i="19"/>
  <c r="AJ28" i="23"/>
  <c r="AI28" i="23"/>
  <c r="BB28" i="19" s="1"/>
  <c r="AH28" i="23"/>
  <c r="BG26" i="19"/>
  <c r="AJ26" i="23"/>
  <c r="AI26" i="23"/>
  <c r="BB26" i="19" s="1"/>
  <c r="AH26" i="23"/>
  <c r="BG24" i="19"/>
  <c r="AJ24" i="23"/>
  <c r="BF24" i="19" s="1"/>
  <c r="AI24" i="23"/>
  <c r="BB24" i="19" s="1"/>
  <c r="AH24" i="23"/>
  <c r="AZ24" i="19" s="1"/>
  <c r="AJ22" i="23"/>
  <c r="BF22" i="19" s="1"/>
  <c r="AI22" i="23"/>
  <c r="AH22" i="23"/>
  <c r="AJ20" i="23"/>
  <c r="AI20" i="23"/>
  <c r="BB20" i="19" s="1"/>
  <c r="AH20" i="23"/>
  <c r="AZ20" i="19" s="1"/>
  <c r="BG21" i="19"/>
  <c r="BF50" i="19"/>
  <c r="BF46" i="19"/>
  <c r="BF44" i="19"/>
  <c r="BF40" i="19"/>
  <c r="BF30" i="19"/>
  <c r="BF28" i="19"/>
  <c r="BF26" i="19"/>
  <c r="BF49" i="19"/>
  <c r="BF47" i="19"/>
  <c r="BF45" i="19"/>
  <c r="BF43" i="19"/>
  <c r="BF41" i="19"/>
  <c r="BF39" i="19"/>
  <c r="BF33" i="19"/>
  <c r="BF29" i="19"/>
  <c r="BF23" i="19"/>
  <c r="BF48" i="19"/>
  <c r="BF42" i="19"/>
  <c r="BF32" i="19"/>
  <c r="BF25" i="19"/>
  <c r="BF21" i="19"/>
  <c r="BF20" i="19"/>
  <c r="AF414" i="23"/>
  <c r="AF410" i="23"/>
  <c r="AF408" i="23"/>
  <c r="AF404" i="23"/>
  <c r="AF400" i="23"/>
  <c r="AF396" i="23"/>
  <c r="AF394" i="23"/>
  <c r="AF388" i="23"/>
  <c r="AF386" i="23"/>
  <c r="AF382" i="23"/>
  <c r="AF380" i="23"/>
  <c r="AF376" i="23"/>
  <c r="AF374" i="23"/>
  <c r="AF372" i="23"/>
  <c r="AF368" i="23"/>
  <c r="AF364" i="23"/>
  <c r="AF362" i="23"/>
  <c r="AF358" i="23"/>
  <c r="AF356" i="23"/>
  <c r="AF352" i="23"/>
  <c r="AF350" i="23"/>
  <c r="AF346" i="23"/>
  <c r="AF344" i="23"/>
  <c r="AF340" i="23"/>
  <c r="AF338" i="23"/>
  <c r="AF334" i="23"/>
  <c r="AF332" i="23"/>
  <c r="AF328" i="23"/>
  <c r="AF324" i="23"/>
  <c r="AF322" i="23"/>
  <c r="AF318" i="23"/>
  <c r="AF316" i="23"/>
  <c r="AF312" i="23"/>
  <c r="AF310" i="23"/>
  <c r="AF306" i="23"/>
  <c r="AF304" i="23"/>
  <c r="AF300" i="23"/>
  <c r="AF296" i="23"/>
  <c r="AF294" i="23"/>
  <c r="AF290" i="23"/>
  <c r="AF288" i="23"/>
  <c r="AF284" i="23"/>
  <c r="AF282" i="23"/>
  <c r="AF278" i="23"/>
  <c r="AF274" i="23"/>
  <c r="AF272" i="23"/>
  <c r="AF270" i="23"/>
  <c r="AF266" i="23"/>
  <c r="AF264" i="23"/>
  <c r="AF260" i="23"/>
  <c r="AF256" i="23"/>
  <c r="AF252" i="23"/>
  <c r="AF248" i="23"/>
  <c r="AF244" i="23"/>
  <c r="AF242" i="23"/>
  <c r="AF238" i="23"/>
  <c r="AF236" i="23"/>
  <c r="AF230" i="23"/>
  <c r="AF228" i="23"/>
  <c r="AF224" i="23"/>
  <c r="AF222" i="23"/>
  <c r="AF218" i="23"/>
  <c r="AF216" i="23"/>
  <c r="AF212" i="23"/>
  <c r="AF210" i="23"/>
  <c r="AF206" i="23"/>
  <c r="AF204" i="23"/>
  <c r="AF200" i="23"/>
  <c r="AF198" i="23"/>
  <c r="AF194" i="23"/>
  <c r="AF192" i="23"/>
  <c r="AF188" i="23"/>
  <c r="AF186" i="23"/>
  <c r="AF182" i="23"/>
  <c r="AF180" i="23"/>
  <c r="AF176" i="23"/>
  <c r="AF172" i="23"/>
  <c r="AF170" i="23"/>
  <c r="AF166" i="23"/>
  <c r="AF164" i="23"/>
  <c r="AF160" i="23"/>
  <c r="AF158" i="23"/>
  <c r="AF154" i="23"/>
  <c r="AF150" i="23"/>
  <c r="AF148" i="23"/>
  <c r="AF146" i="23"/>
  <c r="AF142" i="23"/>
  <c r="AF140" i="23"/>
  <c r="AF136" i="23"/>
  <c r="AF132" i="23"/>
  <c r="AF130" i="23"/>
  <c r="AF128" i="23"/>
  <c r="AF124" i="23"/>
  <c r="AF122" i="23"/>
  <c r="AF118" i="23"/>
  <c r="AF114" i="23"/>
  <c r="AF112" i="23"/>
  <c r="AF108" i="23"/>
  <c r="AF104" i="23"/>
  <c r="AF102" i="23"/>
  <c r="AF98" i="23"/>
  <c r="AF96" i="23"/>
  <c r="AF92" i="23"/>
  <c r="AF90" i="23"/>
  <c r="AF86" i="23"/>
  <c r="AF84" i="23"/>
  <c r="AF80" i="23"/>
  <c r="AF78" i="23"/>
  <c r="AF74" i="23"/>
  <c r="AF72" i="23"/>
  <c r="AF68" i="23"/>
  <c r="AF66" i="23"/>
  <c r="AF64" i="23"/>
  <c r="AF60" i="23"/>
  <c r="AF58" i="23"/>
  <c r="AF54" i="23"/>
  <c r="AF52" i="23"/>
  <c r="BB48" i="19"/>
  <c r="AZ48" i="19"/>
  <c r="AF48" i="23"/>
  <c r="BB44" i="19"/>
  <c r="AZ44" i="19"/>
  <c r="AF44" i="23"/>
  <c r="BB42" i="19"/>
  <c r="AZ42" i="19"/>
  <c r="AF42" i="23"/>
  <c r="AZ38" i="19"/>
  <c r="AF38" i="23"/>
  <c r="AZ36" i="19"/>
  <c r="AF36" i="23"/>
  <c r="AZ32" i="19"/>
  <c r="AF32" i="23"/>
  <c r="BB30" i="19"/>
  <c r="AZ30" i="19"/>
  <c r="AF30" i="23"/>
  <c r="AZ26" i="19"/>
  <c r="AF26" i="23"/>
  <c r="AF24" i="23"/>
  <c r="AF417" i="23"/>
  <c r="AF415" i="23"/>
  <c r="AF413" i="23"/>
  <c r="AF411" i="23"/>
  <c r="AF409" i="23"/>
  <c r="AF407" i="23"/>
  <c r="AF405" i="23"/>
  <c r="AF403" i="23"/>
  <c r="AF401" i="23"/>
  <c r="AF399" i="23"/>
  <c r="AF397" i="23"/>
  <c r="AF395" i="23"/>
  <c r="AF393" i="23"/>
  <c r="AF391" i="23"/>
  <c r="AF389" i="23"/>
  <c r="AF387" i="23"/>
  <c r="AF385" i="23"/>
  <c r="AF383" i="23"/>
  <c r="AF381" i="23"/>
  <c r="AF379" i="23"/>
  <c r="AF377" i="23"/>
  <c r="AF375" i="23"/>
  <c r="AF373" i="23"/>
  <c r="AF371" i="23"/>
  <c r="AF369" i="23"/>
  <c r="AF367" i="23"/>
  <c r="AF365" i="23"/>
  <c r="AF363" i="23"/>
  <c r="AF361" i="23"/>
  <c r="AF359" i="23"/>
  <c r="AF357" i="23"/>
  <c r="AF355" i="23"/>
  <c r="AF353" i="23"/>
  <c r="AF351" i="23"/>
  <c r="AF349" i="23"/>
  <c r="AF347" i="23"/>
  <c r="AF345" i="23"/>
  <c r="AF343" i="23"/>
  <c r="AF341" i="23"/>
  <c r="AF339" i="23"/>
  <c r="AF337" i="23"/>
  <c r="AF335" i="23"/>
  <c r="AF333" i="23"/>
  <c r="AF331" i="23"/>
  <c r="AF329" i="23"/>
  <c r="AF327" i="23"/>
  <c r="AF325" i="23"/>
  <c r="AF323" i="23"/>
  <c r="AF321" i="23"/>
  <c r="AF319" i="23"/>
  <c r="AF317" i="23"/>
  <c r="AF315" i="23"/>
  <c r="AF313" i="23"/>
  <c r="AF311" i="23"/>
  <c r="AF309" i="23"/>
  <c r="AF307" i="23"/>
  <c r="AF305" i="23"/>
  <c r="AF303" i="23"/>
  <c r="AF301" i="23"/>
  <c r="AF299" i="23"/>
  <c r="AF297" i="23"/>
  <c r="AF295" i="23"/>
  <c r="AF293" i="23"/>
  <c r="AF291" i="23"/>
  <c r="AF289" i="23"/>
  <c r="AF287" i="23"/>
  <c r="AF285" i="23"/>
  <c r="AF283" i="23"/>
  <c r="AF281" i="23"/>
  <c r="AF279" i="23"/>
  <c r="AF277" i="23"/>
  <c r="AF275" i="23"/>
  <c r="AF273" i="23"/>
  <c r="AF271" i="23"/>
  <c r="AF269" i="23"/>
  <c r="AF267" i="23"/>
  <c r="AF265" i="23"/>
  <c r="AF263" i="23"/>
  <c r="AF261" i="23"/>
  <c r="AF259" i="23"/>
  <c r="AF257" i="23"/>
  <c r="AF255" i="23"/>
  <c r="AF253" i="23"/>
  <c r="AF251" i="23"/>
  <c r="AF249" i="23"/>
  <c r="AF247" i="23"/>
  <c r="AF245" i="23"/>
  <c r="AF243" i="23"/>
  <c r="AF241" i="23"/>
  <c r="AF239" i="23"/>
  <c r="AF237" i="23"/>
  <c r="AF235" i="23"/>
  <c r="AF233" i="23"/>
  <c r="AF231" i="23"/>
  <c r="AF229" i="23"/>
  <c r="AF227" i="23"/>
  <c r="AF225" i="23"/>
  <c r="AF223" i="23"/>
  <c r="AF221" i="23"/>
  <c r="AF219" i="23"/>
  <c r="AF217" i="23"/>
  <c r="AF215" i="23"/>
  <c r="AF213" i="23"/>
  <c r="AF211" i="23"/>
  <c r="AF209" i="23"/>
  <c r="AF207" i="23"/>
  <c r="AF205" i="23"/>
  <c r="AF203" i="23"/>
  <c r="AF201" i="23"/>
  <c r="AF199" i="23"/>
  <c r="AF197" i="23"/>
  <c r="AF195" i="23"/>
  <c r="AF193" i="23"/>
  <c r="AF191" i="23"/>
  <c r="AF189" i="23"/>
  <c r="AF187" i="23"/>
  <c r="AF185" i="23"/>
  <c r="AF183" i="23"/>
  <c r="AF181" i="23"/>
  <c r="AF179" i="23"/>
  <c r="AF177" i="23"/>
  <c r="AF175" i="23"/>
  <c r="AF173" i="23"/>
  <c r="AF171" i="23"/>
  <c r="AF169" i="23"/>
  <c r="AF167" i="23"/>
  <c r="AF165" i="23"/>
  <c r="AF163" i="23"/>
  <c r="AF161" i="23"/>
  <c r="AF159" i="23"/>
  <c r="AF157" i="23"/>
  <c r="AF155" i="23"/>
  <c r="AF153" i="23"/>
  <c r="AF151" i="23"/>
  <c r="AF149" i="23"/>
  <c r="AF147" i="23"/>
  <c r="AF145" i="23"/>
  <c r="AF143" i="23"/>
  <c r="AF141" i="23"/>
  <c r="AF139" i="23"/>
  <c r="AF137" i="23"/>
  <c r="AF135" i="23"/>
  <c r="AF133" i="23"/>
  <c r="AF131" i="23"/>
  <c r="AF129" i="23"/>
  <c r="AF127" i="23"/>
  <c r="AF125" i="23"/>
  <c r="AF123" i="23"/>
  <c r="AF121" i="23"/>
  <c r="AF119" i="23"/>
  <c r="AF117" i="23"/>
  <c r="AF115" i="23"/>
  <c r="AF113" i="23"/>
  <c r="AF111" i="23"/>
  <c r="AF109" i="23"/>
  <c r="AF107" i="23"/>
  <c r="AF105" i="23"/>
  <c r="AF103" i="23"/>
  <c r="AF101" i="23"/>
  <c r="AF99" i="23"/>
  <c r="AF97" i="23"/>
  <c r="AF95" i="23"/>
  <c r="AF93" i="23"/>
  <c r="AF91" i="23"/>
  <c r="AF89" i="23"/>
  <c r="AF87" i="23"/>
  <c r="AF85" i="23"/>
  <c r="AF83" i="23"/>
  <c r="AF81" i="23"/>
  <c r="AF79" i="23"/>
  <c r="AF77" i="23"/>
  <c r="AF75" i="23"/>
  <c r="AF73" i="23"/>
  <c r="AF71" i="23"/>
  <c r="AF69" i="23"/>
  <c r="AF67" i="23"/>
  <c r="AF65" i="23"/>
  <c r="AF63" i="23"/>
  <c r="AF61" i="23"/>
  <c r="AF59" i="23"/>
  <c r="AF57" i="23"/>
  <c r="AF55" i="23"/>
  <c r="AF53" i="23"/>
  <c r="AF51" i="23"/>
  <c r="BB49" i="19"/>
  <c r="AF49" i="23"/>
  <c r="BB47" i="19"/>
  <c r="AZ47" i="19"/>
  <c r="AF47" i="23"/>
  <c r="AZ45" i="19"/>
  <c r="BB45" i="19"/>
  <c r="AF45" i="23"/>
  <c r="BB43" i="19"/>
  <c r="AZ43" i="19"/>
  <c r="AF43" i="23"/>
  <c r="AZ41" i="19"/>
  <c r="BB41" i="19"/>
  <c r="AF41" i="23"/>
  <c r="AF39" i="23"/>
  <c r="AZ37" i="19"/>
  <c r="AF37" i="23"/>
  <c r="BB37" i="19"/>
  <c r="AZ35" i="19"/>
  <c r="AF35" i="23"/>
  <c r="AZ33" i="19"/>
  <c r="BB33" i="19"/>
  <c r="AF33" i="23"/>
  <c r="BB31" i="19"/>
  <c r="AZ31" i="19"/>
  <c r="AF31" i="23"/>
  <c r="AZ29" i="19"/>
  <c r="BB29" i="19"/>
  <c r="AF29" i="23"/>
  <c r="BB27" i="19"/>
  <c r="AZ27" i="19"/>
  <c r="AF27" i="23"/>
  <c r="AZ25" i="19"/>
  <c r="BB25" i="19"/>
  <c r="AF25" i="23"/>
  <c r="BB21" i="19"/>
  <c r="AZ21" i="19"/>
  <c r="AF21" i="23"/>
  <c r="AF418" i="23"/>
  <c r="AF416" i="23"/>
  <c r="AF412" i="23"/>
  <c r="AF406" i="23"/>
  <c r="AF402" i="23"/>
  <c r="AF398" i="23"/>
  <c r="AF392" i="23"/>
  <c r="AF390" i="23"/>
  <c r="AF384" i="23"/>
  <c r="AF378" i="23"/>
  <c r="AF370" i="23"/>
  <c r="AF366" i="23"/>
  <c r="AF360" i="23"/>
  <c r="AF354" i="23"/>
  <c r="AF348" i="23"/>
  <c r="AF342" i="23"/>
  <c r="AF336" i="23"/>
  <c r="AF330" i="23"/>
  <c r="AF326" i="23"/>
  <c r="AF320" i="23"/>
  <c r="AF314" i="23"/>
  <c r="AF308" i="23"/>
  <c r="AF302" i="23"/>
  <c r="AF298" i="23"/>
  <c r="AF292" i="23"/>
  <c r="AF286" i="23"/>
  <c r="AF280" i="23"/>
  <c r="AF276" i="23"/>
  <c r="AF268" i="23"/>
  <c r="AF262" i="23"/>
  <c r="AF258" i="23"/>
  <c r="AF254" i="23"/>
  <c r="AF250" i="23"/>
  <c r="AF246" i="23"/>
  <c r="AF240" i="23"/>
  <c r="AF234" i="23"/>
  <c r="AF232" i="23"/>
  <c r="AF226" i="23"/>
  <c r="AF220" i="23"/>
  <c r="AF214" i="23"/>
  <c r="AF208" i="23"/>
  <c r="AF202" i="23"/>
  <c r="AF196" i="23"/>
  <c r="AF190" i="23"/>
  <c r="AF184" i="23"/>
  <c r="AF178" i="23"/>
  <c r="AF174" i="23"/>
  <c r="AF168" i="23"/>
  <c r="AF162" i="23"/>
  <c r="AF156" i="23"/>
  <c r="AF152" i="23"/>
  <c r="AF144" i="23"/>
  <c r="AF138" i="23"/>
  <c r="AF134" i="23"/>
  <c r="AF126" i="23"/>
  <c r="AF120" i="23"/>
  <c r="AF116" i="23"/>
  <c r="AF110" i="23"/>
  <c r="AF106" i="23"/>
  <c r="AF100" i="23"/>
  <c r="AF94" i="23"/>
  <c r="AF88" i="23"/>
  <c r="AF82" i="23"/>
  <c r="AF76" i="23"/>
  <c r="AF70" i="23"/>
  <c r="AF62" i="23"/>
  <c r="AF56" i="23"/>
  <c r="BB50" i="19"/>
  <c r="AZ50" i="19"/>
  <c r="AF50" i="23"/>
  <c r="BB46" i="19"/>
  <c r="AZ46" i="19"/>
  <c r="AF46" i="23"/>
  <c r="BB40" i="19"/>
  <c r="AZ40" i="19"/>
  <c r="AF40" i="23"/>
  <c r="BB34" i="19"/>
  <c r="AF34" i="23"/>
  <c r="AZ28" i="19"/>
  <c r="AF28" i="23"/>
  <c r="AF23" i="23"/>
  <c r="AZ23" i="19"/>
  <c r="AZ22" i="19"/>
  <c r="AF22" i="23"/>
  <c r="AF20" i="23"/>
  <c r="AF19" i="23"/>
  <c r="F10" i="20"/>
  <c r="D23" i="20" l="1"/>
  <c r="F23" i="20" s="1"/>
  <c r="BB22" i="19"/>
  <c r="D38" i="20" s="1"/>
  <c r="D37" i="20"/>
  <c r="D42" i="20"/>
  <c r="F42" i="20" s="1"/>
  <c r="B405" i="22"/>
  <c r="C405" i="22" s="1"/>
  <c r="D405" i="22" s="1"/>
  <c r="E405" i="22" s="1"/>
  <c r="B404" i="22"/>
  <c r="C404" i="22" s="1"/>
  <c r="D404" i="22" s="1"/>
  <c r="E404" i="22" s="1"/>
  <c r="B403" i="22"/>
  <c r="C403" i="22" s="1"/>
  <c r="D403" i="22" s="1"/>
  <c r="E403" i="22" s="1"/>
  <c r="B402" i="22"/>
  <c r="C402" i="22" s="1"/>
  <c r="D402" i="22" s="1"/>
  <c r="E402" i="22" s="1"/>
  <c r="B401" i="22"/>
  <c r="C401" i="22" s="1"/>
  <c r="D401" i="22" s="1"/>
  <c r="E401" i="22" s="1"/>
  <c r="B400" i="22"/>
  <c r="C400" i="22" s="1"/>
  <c r="D400" i="22" s="1"/>
  <c r="E400" i="22" s="1"/>
  <c r="B399" i="22"/>
  <c r="C399" i="22" s="1"/>
  <c r="D399" i="22" s="1"/>
  <c r="E399" i="22" s="1"/>
  <c r="B398" i="22"/>
  <c r="C398" i="22" s="1"/>
  <c r="D398" i="22" s="1"/>
  <c r="E398" i="22" s="1"/>
  <c r="B397" i="22"/>
  <c r="C397" i="22" s="1"/>
  <c r="D397" i="22" s="1"/>
  <c r="E397" i="22" s="1"/>
  <c r="B396" i="22"/>
  <c r="C396" i="22" s="1"/>
  <c r="D396" i="22" s="1"/>
  <c r="E396" i="22" s="1"/>
  <c r="B395" i="22"/>
  <c r="C395" i="22" s="1"/>
  <c r="D395" i="22" s="1"/>
  <c r="E395" i="22" s="1"/>
  <c r="B394" i="22"/>
  <c r="C394" i="22" s="1"/>
  <c r="D394" i="22" s="1"/>
  <c r="E394" i="22" s="1"/>
  <c r="B393" i="22"/>
  <c r="C393" i="22" s="1"/>
  <c r="D393" i="22" s="1"/>
  <c r="E393" i="22" s="1"/>
  <c r="B392" i="22"/>
  <c r="C392" i="22" s="1"/>
  <c r="D392" i="22" s="1"/>
  <c r="E392" i="22" s="1"/>
  <c r="B391" i="22"/>
  <c r="C391" i="22" s="1"/>
  <c r="D391" i="22" s="1"/>
  <c r="E391" i="22" s="1"/>
  <c r="B390" i="22"/>
  <c r="C390" i="22" s="1"/>
  <c r="D390" i="22" s="1"/>
  <c r="E390" i="22" s="1"/>
  <c r="B389" i="22"/>
  <c r="C389" i="22" s="1"/>
  <c r="D389" i="22" s="1"/>
  <c r="E389" i="22" s="1"/>
  <c r="B388" i="22"/>
  <c r="C388" i="22" s="1"/>
  <c r="D388" i="22" s="1"/>
  <c r="E388" i="22" s="1"/>
  <c r="B387" i="22"/>
  <c r="C387" i="22" s="1"/>
  <c r="D387" i="22" s="1"/>
  <c r="E387" i="22" s="1"/>
  <c r="B386" i="22"/>
  <c r="C386" i="22" s="1"/>
  <c r="D386" i="22" s="1"/>
  <c r="E386" i="22" s="1"/>
  <c r="B385" i="22"/>
  <c r="C385" i="22" s="1"/>
  <c r="D385" i="22" s="1"/>
  <c r="E385" i="22" s="1"/>
  <c r="B384" i="22"/>
  <c r="C384" i="22" s="1"/>
  <c r="D384" i="22" s="1"/>
  <c r="E384" i="22" s="1"/>
  <c r="B383" i="22"/>
  <c r="C383" i="22" s="1"/>
  <c r="D383" i="22" s="1"/>
  <c r="E383" i="22" s="1"/>
  <c r="B382" i="22"/>
  <c r="C382" i="22" s="1"/>
  <c r="D382" i="22" s="1"/>
  <c r="E382" i="22" s="1"/>
  <c r="B381" i="22"/>
  <c r="C381" i="22" s="1"/>
  <c r="D381" i="22" s="1"/>
  <c r="E381" i="22" s="1"/>
  <c r="B380" i="22"/>
  <c r="C380" i="22" s="1"/>
  <c r="D380" i="22" s="1"/>
  <c r="E380" i="22" s="1"/>
  <c r="B379" i="22"/>
  <c r="C379" i="22" s="1"/>
  <c r="D379" i="22" s="1"/>
  <c r="E379" i="22" s="1"/>
  <c r="B378" i="22"/>
  <c r="C378" i="22" s="1"/>
  <c r="D378" i="22" s="1"/>
  <c r="E378" i="22" s="1"/>
  <c r="B377" i="22"/>
  <c r="C377" i="22" s="1"/>
  <c r="D377" i="22" s="1"/>
  <c r="E377" i="22" s="1"/>
  <c r="B376" i="22"/>
  <c r="C376" i="22" s="1"/>
  <c r="D376" i="22" s="1"/>
  <c r="E376" i="22" s="1"/>
  <c r="B375" i="22"/>
  <c r="C375" i="22" s="1"/>
  <c r="D375" i="22" s="1"/>
  <c r="E375" i="22" s="1"/>
  <c r="B374" i="22"/>
  <c r="C374" i="22" s="1"/>
  <c r="D374" i="22" s="1"/>
  <c r="E374" i="22" s="1"/>
  <c r="B373" i="22"/>
  <c r="C373" i="22" s="1"/>
  <c r="D373" i="22" s="1"/>
  <c r="E373" i="22" s="1"/>
  <c r="B372" i="22"/>
  <c r="C372" i="22" s="1"/>
  <c r="D372" i="22" s="1"/>
  <c r="E372" i="22" s="1"/>
  <c r="B371" i="22"/>
  <c r="C371" i="22" s="1"/>
  <c r="D371" i="22" s="1"/>
  <c r="E371" i="22" s="1"/>
  <c r="B370" i="22"/>
  <c r="C370" i="22" s="1"/>
  <c r="D370" i="22" s="1"/>
  <c r="E370" i="22" s="1"/>
  <c r="B369" i="22"/>
  <c r="C369" i="22" s="1"/>
  <c r="D369" i="22" s="1"/>
  <c r="E369" i="22" s="1"/>
  <c r="B368" i="22"/>
  <c r="C368" i="22" s="1"/>
  <c r="D368" i="22" s="1"/>
  <c r="E368" i="22" s="1"/>
  <c r="B367" i="22"/>
  <c r="C367" i="22" s="1"/>
  <c r="D367" i="22" s="1"/>
  <c r="E367" i="22" s="1"/>
  <c r="B366" i="22"/>
  <c r="C366" i="22" s="1"/>
  <c r="D366" i="22" s="1"/>
  <c r="E366" i="22" s="1"/>
  <c r="B365" i="22"/>
  <c r="C365" i="22" s="1"/>
  <c r="D365" i="22" s="1"/>
  <c r="E365" i="22" s="1"/>
  <c r="B364" i="22"/>
  <c r="C364" i="22" s="1"/>
  <c r="D364" i="22" s="1"/>
  <c r="E364" i="22" s="1"/>
  <c r="B363" i="22"/>
  <c r="C363" i="22" s="1"/>
  <c r="D363" i="22" s="1"/>
  <c r="E363" i="22" s="1"/>
  <c r="B362" i="22"/>
  <c r="C362" i="22" s="1"/>
  <c r="D362" i="22" s="1"/>
  <c r="E362" i="22" s="1"/>
  <c r="B361" i="22"/>
  <c r="C361" i="22" s="1"/>
  <c r="D361" i="22" s="1"/>
  <c r="E361" i="22" s="1"/>
  <c r="B360" i="22"/>
  <c r="C360" i="22" s="1"/>
  <c r="D360" i="22" s="1"/>
  <c r="E360" i="22" s="1"/>
  <c r="B359" i="22"/>
  <c r="C359" i="22" s="1"/>
  <c r="D359" i="22" s="1"/>
  <c r="E359" i="22" s="1"/>
  <c r="B358" i="22"/>
  <c r="C358" i="22" s="1"/>
  <c r="D358" i="22" s="1"/>
  <c r="E358" i="22" s="1"/>
  <c r="B357" i="22"/>
  <c r="C357" i="22" s="1"/>
  <c r="D357" i="22" s="1"/>
  <c r="E357" i="22" s="1"/>
  <c r="B356" i="22"/>
  <c r="C356" i="22" s="1"/>
  <c r="D356" i="22" s="1"/>
  <c r="E356" i="22" s="1"/>
  <c r="B355" i="22"/>
  <c r="C355" i="22" s="1"/>
  <c r="D355" i="22" s="1"/>
  <c r="E355" i="22" s="1"/>
  <c r="B354" i="22"/>
  <c r="C354" i="22" s="1"/>
  <c r="D354" i="22" s="1"/>
  <c r="E354" i="22" s="1"/>
  <c r="B353" i="22"/>
  <c r="C353" i="22" s="1"/>
  <c r="D353" i="22" s="1"/>
  <c r="E353" i="22" s="1"/>
  <c r="B352" i="22"/>
  <c r="C352" i="22" s="1"/>
  <c r="D352" i="22" s="1"/>
  <c r="E352" i="22" s="1"/>
  <c r="B351" i="22"/>
  <c r="C351" i="22" s="1"/>
  <c r="D351" i="22" s="1"/>
  <c r="E351" i="22" s="1"/>
  <c r="B350" i="22"/>
  <c r="C350" i="22" s="1"/>
  <c r="D350" i="22" s="1"/>
  <c r="E350" i="22" s="1"/>
  <c r="B349" i="22"/>
  <c r="C349" i="22" s="1"/>
  <c r="D349" i="22" s="1"/>
  <c r="E349" i="22" s="1"/>
  <c r="B348" i="22"/>
  <c r="C348" i="22" s="1"/>
  <c r="D348" i="22" s="1"/>
  <c r="E348" i="22" s="1"/>
  <c r="B347" i="22"/>
  <c r="C347" i="22" s="1"/>
  <c r="D347" i="22" s="1"/>
  <c r="E347" i="22" s="1"/>
  <c r="B346" i="22"/>
  <c r="C346" i="22" s="1"/>
  <c r="D346" i="22" s="1"/>
  <c r="E346" i="22" s="1"/>
  <c r="B345" i="22"/>
  <c r="C345" i="22" s="1"/>
  <c r="D345" i="22" s="1"/>
  <c r="E345" i="22" s="1"/>
  <c r="B344" i="22"/>
  <c r="C344" i="22" s="1"/>
  <c r="D344" i="22" s="1"/>
  <c r="E344" i="22" s="1"/>
  <c r="B343" i="22"/>
  <c r="C343" i="22" s="1"/>
  <c r="D343" i="22" s="1"/>
  <c r="E343" i="22" s="1"/>
  <c r="B342" i="22"/>
  <c r="C342" i="22" s="1"/>
  <c r="D342" i="22" s="1"/>
  <c r="E342" i="22" s="1"/>
  <c r="B341" i="22"/>
  <c r="C341" i="22" s="1"/>
  <c r="D341" i="22" s="1"/>
  <c r="E341" i="22" s="1"/>
  <c r="B340" i="22"/>
  <c r="C340" i="22" s="1"/>
  <c r="D340" i="22" s="1"/>
  <c r="E340" i="22" s="1"/>
  <c r="B339" i="22"/>
  <c r="C339" i="22" s="1"/>
  <c r="D339" i="22" s="1"/>
  <c r="E339" i="22" s="1"/>
  <c r="B338" i="22"/>
  <c r="C338" i="22" s="1"/>
  <c r="D338" i="22" s="1"/>
  <c r="E338" i="22" s="1"/>
  <c r="B337" i="22"/>
  <c r="C337" i="22" s="1"/>
  <c r="D337" i="22" s="1"/>
  <c r="E337" i="22" s="1"/>
  <c r="B336" i="22"/>
  <c r="C336" i="22" s="1"/>
  <c r="D336" i="22" s="1"/>
  <c r="E336" i="22" s="1"/>
  <c r="B335" i="22"/>
  <c r="C335" i="22" s="1"/>
  <c r="D335" i="22" s="1"/>
  <c r="E335" i="22" s="1"/>
  <c r="B334" i="22"/>
  <c r="C334" i="22" s="1"/>
  <c r="D334" i="22" s="1"/>
  <c r="E334" i="22" s="1"/>
  <c r="B333" i="22"/>
  <c r="C333" i="22" s="1"/>
  <c r="D333" i="22" s="1"/>
  <c r="E333" i="22" s="1"/>
  <c r="B332" i="22"/>
  <c r="C332" i="22" s="1"/>
  <c r="D332" i="22" s="1"/>
  <c r="E332" i="22" s="1"/>
  <c r="B331" i="22"/>
  <c r="C331" i="22" s="1"/>
  <c r="D331" i="22" s="1"/>
  <c r="E331" i="22" s="1"/>
  <c r="B330" i="22"/>
  <c r="C330" i="22" s="1"/>
  <c r="D330" i="22" s="1"/>
  <c r="E330" i="22" s="1"/>
  <c r="B329" i="22"/>
  <c r="C329" i="22" s="1"/>
  <c r="D329" i="22" s="1"/>
  <c r="E329" i="22" s="1"/>
  <c r="B328" i="22"/>
  <c r="C328" i="22" s="1"/>
  <c r="D328" i="22" s="1"/>
  <c r="E328" i="22" s="1"/>
  <c r="B327" i="22"/>
  <c r="C327" i="22" s="1"/>
  <c r="D327" i="22" s="1"/>
  <c r="E327" i="22" s="1"/>
  <c r="B326" i="22"/>
  <c r="C326" i="22" s="1"/>
  <c r="D326" i="22" s="1"/>
  <c r="E326" i="22" s="1"/>
  <c r="B325" i="22"/>
  <c r="C325" i="22" s="1"/>
  <c r="D325" i="22" s="1"/>
  <c r="E325" i="22" s="1"/>
  <c r="B324" i="22"/>
  <c r="C324" i="22" s="1"/>
  <c r="D324" i="22" s="1"/>
  <c r="E324" i="22" s="1"/>
  <c r="B323" i="22"/>
  <c r="C323" i="22" s="1"/>
  <c r="D323" i="22" s="1"/>
  <c r="E323" i="22" s="1"/>
  <c r="B322" i="22"/>
  <c r="C322" i="22" s="1"/>
  <c r="D322" i="22" s="1"/>
  <c r="E322" i="22" s="1"/>
  <c r="B321" i="22"/>
  <c r="C321" i="22" s="1"/>
  <c r="D321" i="22" s="1"/>
  <c r="E321" i="22" s="1"/>
  <c r="B320" i="22"/>
  <c r="C320" i="22" s="1"/>
  <c r="D320" i="22" s="1"/>
  <c r="E320" i="22" s="1"/>
  <c r="B319" i="22"/>
  <c r="C319" i="22" s="1"/>
  <c r="D319" i="22" s="1"/>
  <c r="E319" i="22" s="1"/>
  <c r="B318" i="22"/>
  <c r="C318" i="22" s="1"/>
  <c r="D318" i="22" s="1"/>
  <c r="E318" i="22" s="1"/>
  <c r="B317" i="22"/>
  <c r="C317" i="22" s="1"/>
  <c r="D317" i="22" s="1"/>
  <c r="E317" i="22" s="1"/>
  <c r="B316" i="22"/>
  <c r="C316" i="22" s="1"/>
  <c r="D316" i="22" s="1"/>
  <c r="E316" i="22" s="1"/>
  <c r="B315" i="22"/>
  <c r="C315" i="22" s="1"/>
  <c r="D315" i="22" s="1"/>
  <c r="E315" i="22" s="1"/>
  <c r="B314" i="22"/>
  <c r="C314" i="22" s="1"/>
  <c r="D314" i="22" s="1"/>
  <c r="E314" i="22" s="1"/>
  <c r="B313" i="22"/>
  <c r="C313" i="22" s="1"/>
  <c r="D313" i="22" s="1"/>
  <c r="E313" i="22" s="1"/>
  <c r="B312" i="22"/>
  <c r="C312" i="22" s="1"/>
  <c r="D312" i="22" s="1"/>
  <c r="E312" i="22" s="1"/>
  <c r="B311" i="22"/>
  <c r="C311" i="22" s="1"/>
  <c r="D311" i="22" s="1"/>
  <c r="E311" i="22" s="1"/>
  <c r="B310" i="22"/>
  <c r="C310" i="22" s="1"/>
  <c r="D310" i="22" s="1"/>
  <c r="E310" i="22" s="1"/>
  <c r="B309" i="22"/>
  <c r="C309" i="22" s="1"/>
  <c r="D309" i="22" s="1"/>
  <c r="E309" i="22" s="1"/>
  <c r="B308" i="22"/>
  <c r="C308" i="22" s="1"/>
  <c r="D308" i="22" s="1"/>
  <c r="E308" i="22" s="1"/>
  <c r="B307" i="22"/>
  <c r="C307" i="22" s="1"/>
  <c r="D307" i="22" s="1"/>
  <c r="E307" i="22" s="1"/>
  <c r="B306" i="22"/>
  <c r="C306" i="22" s="1"/>
  <c r="D306" i="22" s="1"/>
  <c r="E306" i="22" s="1"/>
  <c r="B305" i="22"/>
  <c r="C305" i="22" s="1"/>
  <c r="D305" i="22" s="1"/>
  <c r="E305" i="22" s="1"/>
  <c r="B304" i="22"/>
  <c r="C304" i="22" s="1"/>
  <c r="D304" i="22" s="1"/>
  <c r="E304" i="22" s="1"/>
  <c r="B303" i="22"/>
  <c r="C303" i="22" s="1"/>
  <c r="D303" i="22" s="1"/>
  <c r="E303" i="22" s="1"/>
  <c r="B302" i="22"/>
  <c r="C302" i="22" s="1"/>
  <c r="D302" i="22" s="1"/>
  <c r="E302" i="22" s="1"/>
  <c r="B301" i="22"/>
  <c r="C301" i="22" s="1"/>
  <c r="D301" i="22" s="1"/>
  <c r="E301" i="22" s="1"/>
  <c r="B300" i="22"/>
  <c r="C300" i="22" s="1"/>
  <c r="D300" i="22" s="1"/>
  <c r="E300" i="22" s="1"/>
  <c r="B299" i="22"/>
  <c r="C299" i="22" s="1"/>
  <c r="D299" i="22" s="1"/>
  <c r="E299" i="22" s="1"/>
  <c r="B298" i="22"/>
  <c r="C298" i="22" s="1"/>
  <c r="D298" i="22" s="1"/>
  <c r="E298" i="22" s="1"/>
  <c r="B297" i="22"/>
  <c r="C297" i="22" s="1"/>
  <c r="D297" i="22" s="1"/>
  <c r="E297" i="22" s="1"/>
  <c r="B296" i="22"/>
  <c r="C296" i="22" s="1"/>
  <c r="D296" i="22" s="1"/>
  <c r="E296" i="22" s="1"/>
  <c r="B295" i="22"/>
  <c r="C295" i="22" s="1"/>
  <c r="D295" i="22" s="1"/>
  <c r="E295" i="22" s="1"/>
  <c r="B294" i="22"/>
  <c r="C294" i="22" s="1"/>
  <c r="D294" i="22" s="1"/>
  <c r="E294" i="22" s="1"/>
  <c r="B293" i="22"/>
  <c r="C293" i="22" s="1"/>
  <c r="D293" i="22" s="1"/>
  <c r="E293" i="22" s="1"/>
  <c r="B292" i="22"/>
  <c r="C292" i="22" s="1"/>
  <c r="D292" i="22" s="1"/>
  <c r="E292" i="22" s="1"/>
  <c r="B291" i="22"/>
  <c r="C291" i="22" s="1"/>
  <c r="D291" i="22" s="1"/>
  <c r="E291" i="22" s="1"/>
  <c r="B290" i="22"/>
  <c r="C290" i="22" s="1"/>
  <c r="D290" i="22" s="1"/>
  <c r="E290" i="22" s="1"/>
  <c r="B289" i="22"/>
  <c r="C289" i="22" s="1"/>
  <c r="D289" i="22" s="1"/>
  <c r="E289" i="22" s="1"/>
  <c r="B288" i="22"/>
  <c r="C288" i="22" s="1"/>
  <c r="D288" i="22" s="1"/>
  <c r="E288" i="22" s="1"/>
  <c r="B287" i="22"/>
  <c r="C287" i="22" s="1"/>
  <c r="D287" i="22" s="1"/>
  <c r="E287" i="22" s="1"/>
  <c r="B286" i="22"/>
  <c r="C286" i="22" s="1"/>
  <c r="D286" i="22" s="1"/>
  <c r="E286" i="22" s="1"/>
  <c r="B285" i="22"/>
  <c r="C285" i="22" s="1"/>
  <c r="D285" i="22" s="1"/>
  <c r="E285" i="22" s="1"/>
  <c r="B284" i="22"/>
  <c r="C284" i="22" s="1"/>
  <c r="D284" i="22" s="1"/>
  <c r="E284" i="22" s="1"/>
  <c r="B283" i="22"/>
  <c r="C283" i="22" s="1"/>
  <c r="D283" i="22" s="1"/>
  <c r="E283" i="22" s="1"/>
  <c r="B282" i="22"/>
  <c r="C282" i="22" s="1"/>
  <c r="D282" i="22" s="1"/>
  <c r="E282" i="22" s="1"/>
  <c r="B281" i="22"/>
  <c r="C281" i="22" s="1"/>
  <c r="D281" i="22" s="1"/>
  <c r="E281" i="22" s="1"/>
  <c r="B280" i="22"/>
  <c r="C280" i="22" s="1"/>
  <c r="D280" i="22" s="1"/>
  <c r="E280" i="22" s="1"/>
  <c r="B279" i="22"/>
  <c r="C279" i="22" s="1"/>
  <c r="D279" i="22" s="1"/>
  <c r="E279" i="22" s="1"/>
  <c r="B278" i="22"/>
  <c r="C278" i="22" s="1"/>
  <c r="D278" i="22" s="1"/>
  <c r="E278" i="22" s="1"/>
  <c r="B277" i="22"/>
  <c r="C277" i="22" s="1"/>
  <c r="D277" i="22" s="1"/>
  <c r="E277" i="22" s="1"/>
  <c r="B276" i="22"/>
  <c r="C276" i="22" s="1"/>
  <c r="D276" i="22" s="1"/>
  <c r="E276" i="22" s="1"/>
  <c r="B275" i="22"/>
  <c r="C275" i="22" s="1"/>
  <c r="D275" i="22" s="1"/>
  <c r="E275" i="22" s="1"/>
  <c r="B274" i="22"/>
  <c r="C274" i="22" s="1"/>
  <c r="D274" i="22" s="1"/>
  <c r="E274" i="22" s="1"/>
  <c r="B273" i="22"/>
  <c r="C273" i="22" s="1"/>
  <c r="D273" i="22" s="1"/>
  <c r="E273" i="22" s="1"/>
  <c r="B272" i="22"/>
  <c r="C272" i="22" s="1"/>
  <c r="D272" i="22" s="1"/>
  <c r="E272" i="22" s="1"/>
  <c r="B271" i="22"/>
  <c r="C271" i="22" s="1"/>
  <c r="D271" i="22" s="1"/>
  <c r="E271" i="22" s="1"/>
  <c r="B270" i="22"/>
  <c r="C270" i="22" s="1"/>
  <c r="D270" i="22" s="1"/>
  <c r="E270" i="22" s="1"/>
  <c r="B269" i="22"/>
  <c r="C269" i="22" s="1"/>
  <c r="D269" i="22" s="1"/>
  <c r="E269" i="22" s="1"/>
  <c r="B268" i="22"/>
  <c r="C268" i="22" s="1"/>
  <c r="D268" i="22" s="1"/>
  <c r="E268" i="22" s="1"/>
  <c r="B267" i="22"/>
  <c r="C267" i="22" s="1"/>
  <c r="D267" i="22" s="1"/>
  <c r="E267" i="22" s="1"/>
  <c r="B266" i="22"/>
  <c r="C266" i="22" s="1"/>
  <c r="D266" i="22" s="1"/>
  <c r="E266" i="22" s="1"/>
  <c r="B265" i="22"/>
  <c r="C265" i="22" s="1"/>
  <c r="D265" i="22" s="1"/>
  <c r="E265" i="22" s="1"/>
  <c r="B264" i="22"/>
  <c r="C264" i="22" s="1"/>
  <c r="D264" i="22" s="1"/>
  <c r="E264" i="22" s="1"/>
  <c r="B263" i="22"/>
  <c r="C263" i="22" s="1"/>
  <c r="D263" i="22" s="1"/>
  <c r="E263" i="22" s="1"/>
  <c r="B262" i="22"/>
  <c r="C262" i="22" s="1"/>
  <c r="D262" i="22" s="1"/>
  <c r="E262" i="22" s="1"/>
  <c r="B261" i="22"/>
  <c r="C261" i="22" s="1"/>
  <c r="D261" i="22" s="1"/>
  <c r="E261" i="22" s="1"/>
  <c r="B260" i="22"/>
  <c r="C260" i="22" s="1"/>
  <c r="D260" i="22" s="1"/>
  <c r="E260" i="22" s="1"/>
  <c r="B259" i="22"/>
  <c r="C259" i="22" s="1"/>
  <c r="D259" i="22" s="1"/>
  <c r="E259" i="22" s="1"/>
  <c r="B258" i="22"/>
  <c r="C258" i="22" s="1"/>
  <c r="D258" i="22" s="1"/>
  <c r="E258" i="22" s="1"/>
  <c r="B257" i="22"/>
  <c r="C257" i="22" s="1"/>
  <c r="D257" i="22" s="1"/>
  <c r="E257" i="22" s="1"/>
  <c r="B256" i="22"/>
  <c r="C256" i="22" s="1"/>
  <c r="D256" i="22" s="1"/>
  <c r="E256" i="22" s="1"/>
  <c r="B255" i="22"/>
  <c r="C255" i="22" s="1"/>
  <c r="D255" i="22" s="1"/>
  <c r="E255" i="22" s="1"/>
  <c r="B254" i="22"/>
  <c r="C254" i="22" s="1"/>
  <c r="D254" i="22" s="1"/>
  <c r="E254" i="22" s="1"/>
  <c r="B253" i="22"/>
  <c r="C253" i="22" s="1"/>
  <c r="D253" i="22" s="1"/>
  <c r="E253" i="22" s="1"/>
  <c r="B252" i="22"/>
  <c r="C252" i="22" s="1"/>
  <c r="D252" i="22" s="1"/>
  <c r="E252" i="22" s="1"/>
  <c r="B251" i="22"/>
  <c r="C251" i="22" s="1"/>
  <c r="D251" i="22" s="1"/>
  <c r="E251" i="22" s="1"/>
  <c r="B250" i="22"/>
  <c r="C250" i="22" s="1"/>
  <c r="D250" i="22" s="1"/>
  <c r="E250" i="22" s="1"/>
  <c r="B249" i="22"/>
  <c r="C249" i="22" s="1"/>
  <c r="D249" i="22" s="1"/>
  <c r="E249" i="22" s="1"/>
  <c r="B248" i="22"/>
  <c r="C248" i="22" s="1"/>
  <c r="D248" i="22" s="1"/>
  <c r="E248" i="22" s="1"/>
  <c r="B247" i="22"/>
  <c r="C247" i="22" s="1"/>
  <c r="D247" i="22" s="1"/>
  <c r="E247" i="22" s="1"/>
  <c r="B246" i="22"/>
  <c r="C246" i="22" s="1"/>
  <c r="D246" i="22" s="1"/>
  <c r="E246" i="22" s="1"/>
  <c r="B245" i="22"/>
  <c r="C245" i="22" s="1"/>
  <c r="D245" i="22" s="1"/>
  <c r="E245" i="22" s="1"/>
  <c r="B244" i="22"/>
  <c r="C244" i="22" s="1"/>
  <c r="D244" i="22" s="1"/>
  <c r="E244" i="22" s="1"/>
  <c r="B243" i="22"/>
  <c r="C243" i="22" s="1"/>
  <c r="D243" i="22" s="1"/>
  <c r="E243" i="22" s="1"/>
  <c r="B242" i="22"/>
  <c r="C242" i="22" s="1"/>
  <c r="D242" i="22" s="1"/>
  <c r="E242" i="22" s="1"/>
  <c r="B241" i="22"/>
  <c r="C241" i="22" s="1"/>
  <c r="D241" i="22" s="1"/>
  <c r="E241" i="22" s="1"/>
  <c r="B240" i="22"/>
  <c r="C240" i="22" s="1"/>
  <c r="D240" i="22" s="1"/>
  <c r="E240" i="22" s="1"/>
  <c r="B239" i="22"/>
  <c r="C239" i="22" s="1"/>
  <c r="D239" i="22" s="1"/>
  <c r="E239" i="22" s="1"/>
  <c r="B238" i="22"/>
  <c r="C238" i="22" s="1"/>
  <c r="D238" i="22" s="1"/>
  <c r="E238" i="22" s="1"/>
  <c r="B237" i="22"/>
  <c r="C237" i="22" s="1"/>
  <c r="D237" i="22" s="1"/>
  <c r="E237" i="22" s="1"/>
  <c r="B236" i="22"/>
  <c r="C236" i="22" s="1"/>
  <c r="D236" i="22" s="1"/>
  <c r="E236" i="22" s="1"/>
  <c r="B235" i="22"/>
  <c r="C235" i="22" s="1"/>
  <c r="D235" i="22" s="1"/>
  <c r="E235" i="22" s="1"/>
  <c r="B234" i="22"/>
  <c r="C234" i="22" s="1"/>
  <c r="D234" i="22" s="1"/>
  <c r="E234" i="22" s="1"/>
  <c r="B233" i="22"/>
  <c r="C233" i="22" s="1"/>
  <c r="D233" i="22" s="1"/>
  <c r="E233" i="22" s="1"/>
  <c r="B232" i="22"/>
  <c r="C232" i="22" s="1"/>
  <c r="D232" i="22" s="1"/>
  <c r="E232" i="22" s="1"/>
  <c r="B231" i="22"/>
  <c r="C231" i="22" s="1"/>
  <c r="D231" i="22" s="1"/>
  <c r="E231" i="22" s="1"/>
  <c r="B230" i="22"/>
  <c r="C230" i="22" s="1"/>
  <c r="D230" i="22" s="1"/>
  <c r="E230" i="22" s="1"/>
  <c r="B229" i="22"/>
  <c r="C229" i="22" s="1"/>
  <c r="D229" i="22" s="1"/>
  <c r="E229" i="22" s="1"/>
  <c r="B228" i="22"/>
  <c r="C228" i="22" s="1"/>
  <c r="D228" i="22" s="1"/>
  <c r="E228" i="22" s="1"/>
  <c r="B227" i="22"/>
  <c r="C227" i="22" s="1"/>
  <c r="D227" i="22" s="1"/>
  <c r="E227" i="22" s="1"/>
  <c r="B226" i="22"/>
  <c r="C226" i="22" s="1"/>
  <c r="D226" i="22" s="1"/>
  <c r="E226" i="22" s="1"/>
  <c r="B225" i="22"/>
  <c r="C225" i="22" s="1"/>
  <c r="D225" i="22" s="1"/>
  <c r="E225" i="22" s="1"/>
  <c r="B224" i="22"/>
  <c r="C224" i="22" s="1"/>
  <c r="D224" i="22" s="1"/>
  <c r="E224" i="22" s="1"/>
  <c r="B223" i="22"/>
  <c r="C223" i="22" s="1"/>
  <c r="D223" i="22" s="1"/>
  <c r="E223" i="22" s="1"/>
  <c r="B222" i="22"/>
  <c r="C222" i="22" s="1"/>
  <c r="D222" i="22" s="1"/>
  <c r="E222" i="22" s="1"/>
  <c r="B221" i="22"/>
  <c r="C221" i="22" s="1"/>
  <c r="D221" i="22" s="1"/>
  <c r="E221" i="22" s="1"/>
  <c r="B220" i="22"/>
  <c r="C220" i="22" s="1"/>
  <c r="D220" i="22" s="1"/>
  <c r="E220" i="22" s="1"/>
  <c r="B219" i="22"/>
  <c r="C219" i="22" s="1"/>
  <c r="D219" i="22" s="1"/>
  <c r="E219" i="22" s="1"/>
  <c r="B218" i="22"/>
  <c r="C218" i="22" s="1"/>
  <c r="D218" i="22" s="1"/>
  <c r="E218" i="22" s="1"/>
  <c r="B217" i="22"/>
  <c r="C217" i="22" s="1"/>
  <c r="D217" i="22" s="1"/>
  <c r="E217" i="22" s="1"/>
  <c r="B216" i="22"/>
  <c r="C216" i="22" s="1"/>
  <c r="D216" i="22" s="1"/>
  <c r="E216" i="22" s="1"/>
  <c r="B215" i="22"/>
  <c r="C215" i="22" s="1"/>
  <c r="D215" i="22" s="1"/>
  <c r="E215" i="22" s="1"/>
  <c r="B214" i="22"/>
  <c r="C214" i="22" s="1"/>
  <c r="D214" i="22" s="1"/>
  <c r="E214" i="22" s="1"/>
  <c r="B213" i="22"/>
  <c r="C213" i="22" s="1"/>
  <c r="D213" i="22" s="1"/>
  <c r="E213" i="22" s="1"/>
  <c r="B212" i="22"/>
  <c r="C212" i="22" s="1"/>
  <c r="D212" i="22" s="1"/>
  <c r="E212" i="22" s="1"/>
  <c r="B211" i="22"/>
  <c r="C211" i="22" s="1"/>
  <c r="D211" i="22" s="1"/>
  <c r="E211" i="22" s="1"/>
  <c r="B210" i="22"/>
  <c r="C210" i="22" s="1"/>
  <c r="D210" i="22" s="1"/>
  <c r="E210" i="22" s="1"/>
  <c r="B209" i="22"/>
  <c r="C209" i="22" s="1"/>
  <c r="D209" i="22" s="1"/>
  <c r="E209" i="22" s="1"/>
  <c r="B208" i="22"/>
  <c r="C208" i="22" s="1"/>
  <c r="D208" i="22" s="1"/>
  <c r="E208" i="22" s="1"/>
  <c r="B207" i="22"/>
  <c r="C207" i="22" s="1"/>
  <c r="D207" i="22" s="1"/>
  <c r="E207" i="22" s="1"/>
  <c r="B206" i="22"/>
  <c r="C206" i="22" s="1"/>
  <c r="D206" i="22" s="1"/>
  <c r="E206" i="22" s="1"/>
  <c r="B205" i="22"/>
  <c r="C205" i="22" s="1"/>
  <c r="D205" i="22" s="1"/>
  <c r="E205" i="22" s="1"/>
  <c r="B204" i="22"/>
  <c r="C204" i="22" s="1"/>
  <c r="D204" i="22" s="1"/>
  <c r="E204" i="22" s="1"/>
  <c r="B203" i="22"/>
  <c r="C203" i="22" s="1"/>
  <c r="D203" i="22" s="1"/>
  <c r="E203" i="22" s="1"/>
  <c r="B202" i="22"/>
  <c r="C202" i="22" s="1"/>
  <c r="D202" i="22" s="1"/>
  <c r="E202" i="22" s="1"/>
  <c r="B201" i="22"/>
  <c r="C201" i="22" s="1"/>
  <c r="D201" i="22" s="1"/>
  <c r="E201" i="22" s="1"/>
  <c r="B200" i="22"/>
  <c r="C200" i="22" s="1"/>
  <c r="D200" i="22" s="1"/>
  <c r="E200" i="22" s="1"/>
  <c r="B199" i="22"/>
  <c r="C199" i="22" s="1"/>
  <c r="D199" i="22" s="1"/>
  <c r="E199" i="22" s="1"/>
  <c r="B198" i="22"/>
  <c r="C198" i="22" s="1"/>
  <c r="D198" i="22" s="1"/>
  <c r="E198" i="22" s="1"/>
  <c r="B197" i="22"/>
  <c r="C197" i="22" s="1"/>
  <c r="D197" i="22" s="1"/>
  <c r="E197" i="22" s="1"/>
  <c r="B196" i="22"/>
  <c r="C196" i="22" s="1"/>
  <c r="D196" i="22" s="1"/>
  <c r="E196" i="22" s="1"/>
  <c r="B195" i="22"/>
  <c r="C195" i="22" s="1"/>
  <c r="D195" i="22" s="1"/>
  <c r="E195" i="22" s="1"/>
  <c r="B194" i="22"/>
  <c r="C194" i="22" s="1"/>
  <c r="D194" i="22" s="1"/>
  <c r="E194" i="22" s="1"/>
  <c r="B193" i="22"/>
  <c r="C193" i="22" s="1"/>
  <c r="D193" i="22" s="1"/>
  <c r="E193" i="22" s="1"/>
  <c r="B192" i="22"/>
  <c r="C192" i="22" s="1"/>
  <c r="D192" i="22" s="1"/>
  <c r="E192" i="22" s="1"/>
  <c r="B191" i="22"/>
  <c r="C191" i="22" s="1"/>
  <c r="D191" i="22" s="1"/>
  <c r="E191" i="22" s="1"/>
  <c r="B190" i="22"/>
  <c r="C190" i="22" s="1"/>
  <c r="D190" i="22" s="1"/>
  <c r="E190" i="22" s="1"/>
  <c r="B189" i="22"/>
  <c r="C189" i="22" s="1"/>
  <c r="D189" i="22" s="1"/>
  <c r="E189" i="22" s="1"/>
  <c r="B188" i="22"/>
  <c r="C188" i="22" s="1"/>
  <c r="D188" i="22" s="1"/>
  <c r="E188" i="22" s="1"/>
  <c r="B187" i="22"/>
  <c r="C187" i="22" s="1"/>
  <c r="D187" i="22" s="1"/>
  <c r="E187" i="22" s="1"/>
  <c r="B186" i="22"/>
  <c r="C186" i="22" s="1"/>
  <c r="D186" i="22" s="1"/>
  <c r="E186" i="22" s="1"/>
  <c r="B185" i="22"/>
  <c r="C185" i="22" s="1"/>
  <c r="D185" i="22" s="1"/>
  <c r="E185" i="22" s="1"/>
  <c r="B184" i="22"/>
  <c r="C184" i="22" s="1"/>
  <c r="D184" i="22" s="1"/>
  <c r="E184" i="22" s="1"/>
  <c r="B183" i="22"/>
  <c r="C183" i="22" s="1"/>
  <c r="D183" i="22" s="1"/>
  <c r="E183" i="22" s="1"/>
  <c r="B182" i="22"/>
  <c r="C182" i="22" s="1"/>
  <c r="D182" i="22" s="1"/>
  <c r="E182" i="22" s="1"/>
  <c r="B181" i="22"/>
  <c r="C181" i="22" s="1"/>
  <c r="D181" i="22" s="1"/>
  <c r="E181" i="22" s="1"/>
  <c r="B180" i="22"/>
  <c r="C180" i="22" s="1"/>
  <c r="D180" i="22" s="1"/>
  <c r="E180" i="22" s="1"/>
  <c r="B179" i="22"/>
  <c r="C179" i="22" s="1"/>
  <c r="D179" i="22" s="1"/>
  <c r="E179" i="22" s="1"/>
  <c r="B178" i="22"/>
  <c r="C178" i="22" s="1"/>
  <c r="D178" i="22" s="1"/>
  <c r="E178" i="22" s="1"/>
  <c r="B177" i="22"/>
  <c r="C177" i="22" s="1"/>
  <c r="D177" i="22" s="1"/>
  <c r="E177" i="22" s="1"/>
  <c r="B176" i="22"/>
  <c r="C176" i="22" s="1"/>
  <c r="D176" i="22" s="1"/>
  <c r="E176" i="22" s="1"/>
  <c r="B175" i="22"/>
  <c r="C175" i="22" s="1"/>
  <c r="D175" i="22" s="1"/>
  <c r="E175" i="22" s="1"/>
  <c r="B174" i="22"/>
  <c r="C174" i="22" s="1"/>
  <c r="D174" i="22" s="1"/>
  <c r="E174" i="22" s="1"/>
  <c r="B173" i="22"/>
  <c r="C173" i="22" s="1"/>
  <c r="D173" i="22" s="1"/>
  <c r="E173" i="22" s="1"/>
  <c r="B172" i="22"/>
  <c r="C172" i="22" s="1"/>
  <c r="D172" i="22" s="1"/>
  <c r="E172" i="22" s="1"/>
  <c r="B171" i="22"/>
  <c r="C171" i="22" s="1"/>
  <c r="D171" i="22" s="1"/>
  <c r="E171" i="22" s="1"/>
  <c r="B170" i="22"/>
  <c r="C170" i="22" s="1"/>
  <c r="D170" i="22" s="1"/>
  <c r="E170" i="22" s="1"/>
  <c r="B169" i="22"/>
  <c r="C169" i="22" s="1"/>
  <c r="D169" i="22" s="1"/>
  <c r="E169" i="22" s="1"/>
  <c r="B168" i="22"/>
  <c r="C168" i="22" s="1"/>
  <c r="D168" i="22" s="1"/>
  <c r="E168" i="22" s="1"/>
  <c r="B167" i="22"/>
  <c r="C167" i="22" s="1"/>
  <c r="D167" i="22" s="1"/>
  <c r="E167" i="22" s="1"/>
  <c r="B166" i="22"/>
  <c r="C166" i="22" s="1"/>
  <c r="D166" i="22" s="1"/>
  <c r="E166" i="22" s="1"/>
  <c r="B165" i="22"/>
  <c r="C165" i="22" s="1"/>
  <c r="D165" i="22" s="1"/>
  <c r="E165" i="22" s="1"/>
  <c r="B164" i="22"/>
  <c r="C164" i="22" s="1"/>
  <c r="D164" i="22" s="1"/>
  <c r="E164" i="22" s="1"/>
  <c r="B163" i="22"/>
  <c r="C163" i="22" s="1"/>
  <c r="D163" i="22" s="1"/>
  <c r="E163" i="22" s="1"/>
  <c r="B162" i="22"/>
  <c r="C162" i="22" s="1"/>
  <c r="D162" i="22" s="1"/>
  <c r="E162" i="22" s="1"/>
  <c r="B161" i="22"/>
  <c r="C161" i="22" s="1"/>
  <c r="D161" i="22" s="1"/>
  <c r="E161" i="22" s="1"/>
  <c r="B160" i="22"/>
  <c r="C160" i="22" s="1"/>
  <c r="D160" i="22" s="1"/>
  <c r="E160" i="22" s="1"/>
  <c r="B159" i="22"/>
  <c r="C159" i="22" s="1"/>
  <c r="D159" i="22" s="1"/>
  <c r="E159" i="22" s="1"/>
  <c r="B158" i="22"/>
  <c r="C158" i="22" s="1"/>
  <c r="D158" i="22" s="1"/>
  <c r="E158" i="22" s="1"/>
  <c r="B157" i="22"/>
  <c r="C157" i="22" s="1"/>
  <c r="D157" i="22" s="1"/>
  <c r="E157" i="22" s="1"/>
  <c r="B156" i="22"/>
  <c r="C156" i="22" s="1"/>
  <c r="D156" i="22" s="1"/>
  <c r="E156" i="22" s="1"/>
  <c r="B155" i="22"/>
  <c r="C155" i="22" s="1"/>
  <c r="D155" i="22" s="1"/>
  <c r="E155" i="22" s="1"/>
  <c r="B154" i="22"/>
  <c r="C154" i="22" s="1"/>
  <c r="D154" i="22" s="1"/>
  <c r="E154" i="22" s="1"/>
  <c r="B153" i="22"/>
  <c r="C153" i="22" s="1"/>
  <c r="D153" i="22" s="1"/>
  <c r="E153" i="22" s="1"/>
  <c r="B152" i="22"/>
  <c r="C152" i="22" s="1"/>
  <c r="D152" i="22" s="1"/>
  <c r="E152" i="22" s="1"/>
  <c r="B151" i="22"/>
  <c r="C151" i="22" s="1"/>
  <c r="D151" i="22" s="1"/>
  <c r="E151" i="22" s="1"/>
  <c r="B150" i="22"/>
  <c r="C150" i="22" s="1"/>
  <c r="D150" i="22" s="1"/>
  <c r="E150" i="22" s="1"/>
  <c r="B149" i="22"/>
  <c r="C149" i="22" s="1"/>
  <c r="D149" i="22" s="1"/>
  <c r="E149" i="22" s="1"/>
  <c r="B148" i="22"/>
  <c r="C148" i="22" s="1"/>
  <c r="D148" i="22" s="1"/>
  <c r="E148" i="22" s="1"/>
  <c r="B147" i="22"/>
  <c r="C147" i="22" s="1"/>
  <c r="D147" i="22" s="1"/>
  <c r="E147" i="22" s="1"/>
  <c r="B146" i="22"/>
  <c r="C146" i="22" s="1"/>
  <c r="D146" i="22" s="1"/>
  <c r="E146" i="22" s="1"/>
  <c r="B145" i="22"/>
  <c r="C145" i="22" s="1"/>
  <c r="D145" i="22" s="1"/>
  <c r="E145" i="22" s="1"/>
  <c r="B144" i="22"/>
  <c r="C144" i="22" s="1"/>
  <c r="D144" i="22" s="1"/>
  <c r="E144" i="22" s="1"/>
  <c r="B143" i="22"/>
  <c r="C143" i="22" s="1"/>
  <c r="D143" i="22" s="1"/>
  <c r="E143" i="22" s="1"/>
  <c r="B142" i="22"/>
  <c r="C142" i="22" s="1"/>
  <c r="D142" i="22" s="1"/>
  <c r="E142" i="22" s="1"/>
  <c r="B141" i="22"/>
  <c r="C141" i="22" s="1"/>
  <c r="D141" i="22" s="1"/>
  <c r="E141" i="22" s="1"/>
  <c r="B140" i="22"/>
  <c r="C140" i="22" s="1"/>
  <c r="D140" i="22" s="1"/>
  <c r="E140" i="22" s="1"/>
  <c r="B139" i="22"/>
  <c r="C139" i="22" s="1"/>
  <c r="D139" i="22" s="1"/>
  <c r="E139" i="22" s="1"/>
  <c r="B138" i="22"/>
  <c r="C138" i="22" s="1"/>
  <c r="D138" i="22" s="1"/>
  <c r="E138" i="22" s="1"/>
  <c r="B137" i="22"/>
  <c r="C137" i="22" s="1"/>
  <c r="D137" i="22" s="1"/>
  <c r="E137" i="22" s="1"/>
  <c r="B136" i="22"/>
  <c r="C136" i="22" s="1"/>
  <c r="D136" i="22" s="1"/>
  <c r="E136" i="22" s="1"/>
  <c r="B135" i="22"/>
  <c r="C135" i="22" s="1"/>
  <c r="D135" i="22" s="1"/>
  <c r="E135" i="22" s="1"/>
  <c r="B134" i="22"/>
  <c r="C134" i="22" s="1"/>
  <c r="D134" i="22" s="1"/>
  <c r="E134" i="22" s="1"/>
  <c r="B133" i="22"/>
  <c r="C133" i="22" s="1"/>
  <c r="D133" i="22" s="1"/>
  <c r="E133" i="22" s="1"/>
  <c r="B132" i="22"/>
  <c r="C132" i="22" s="1"/>
  <c r="D132" i="22" s="1"/>
  <c r="E132" i="22" s="1"/>
  <c r="B131" i="22"/>
  <c r="C131" i="22" s="1"/>
  <c r="D131" i="22" s="1"/>
  <c r="E131" i="22" s="1"/>
  <c r="B130" i="22"/>
  <c r="C130" i="22" s="1"/>
  <c r="D130" i="22" s="1"/>
  <c r="E130" i="22" s="1"/>
  <c r="B129" i="22"/>
  <c r="C129" i="22" s="1"/>
  <c r="D129" i="22" s="1"/>
  <c r="E129" i="22" s="1"/>
  <c r="B128" i="22"/>
  <c r="C128" i="22" s="1"/>
  <c r="D128" i="22" s="1"/>
  <c r="E128" i="22" s="1"/>
  <c r="B127" i="22"/>
  <c r="C127" i="22" s="1"/>
  <c r="D127" i="22" s="1"/>
  <c r="E127" i="22" s="1"/>
  <c r="B126" i="22"/>
  <c r="C126" i="22" s="1"/>
  <c r="D126" i="22" s="1"/>
  <c r="E126" i="22" s="1"/>
  <c r="B125" i="22"/>
  <c r="C125" i="22" s="1"/>
  <c r="D125" i="22" s="1"/>
  <c r="E125" i="22" s="1"/>
  <c r="B124" i="22"/>
  <c r="C124" i="22" s="1"/>
  <c r="D124" i="22" s="1"/>
  <c r="E124" i="22" s="1"/>
  <c r="B123" i="22"/>
  <c r="C123" i="22" s="1"/>
  <c r="D123" i="22" s="1"/>
  <c r="E123" i="22" s="1"/>
  <c r="B122" i="22"/>
  <c r="C122" i="22" s="1"/>
  <c r="D122" i="22" s="1"/>
  <c r="E122" i="22" s="1"/>
  <c r="B121" i="22"/>
  <c r="C121" i="22" s="1"/>
  <c r="D121" i="22" s="1"/>
  <c r="E121" i="22" s="1"/>
  <c r="B120" i="22"/>
  <c r="C120" i="22" s="1"/>
  <c r="D120" i="22" s="1"/>
  <c r="E120" i="22" s="1"/>
  <c r="B119" i="22"/>
  <c r="C119" i="22" s="1"/>
  <c r="D119" i="22" s="1"/>
  <c r="E119" i="22" s="1"/>
  <c r="B118" i="22"/>
  <c r="C118" i="22" s="1"/>
  <c r="D118" i="22" s="1"/>
  <c r="E118" i="22" s="1"/>
  <c r="B117" i="22"/>
  <c r="C117" i="22" s="1"/>
  <c r="D117" i="22" s="1"/>
  <c r="E117" i="22" s="1"/>
  <c r="B116" i="22"/>
  <c r="C116" i="22" s="1"/>
  <c r="D116" i="22" s="1"/>
  <c r="E116" i="22" s="1"/>
  <c r="B115" i="22"/>
  <c r="C115" i="22" s="1"/>
  <c r="D115" i="22" s="1"/>
  <c r="E115" i="22" s="1"/>
  <c r="B114" i="22"/>
  <c r="C114" i="22" s="1"/>
  <c r="D114" i="22" s="1"/>
  <c r="E114" i="22" s="1"/>
  <c r="B113" i="22"/>
  <c r="C113" i="22" s="1"/>
  <c r="D113" i="22" s="1"/>
  <c r="E113" i="22" s="1"/>
  <c r="B112" i="22"/>
  <c r="C112" i="22" s="1"/>
  <c r="D112" i="22" s="1"/>
  <c r="E112" i="22" s="1"/>
  <c r="B111" i="22"/>
  <c r="C111" i="22" s="1"/>
  <c r="D111" i="22" s="1"/>
  <c r="E111" i="22" s="1"/>
  <c r="B110" i="22"/>
  <c r="C110" i="22" s="1"/>
  <c r="D110" i="22" s="1"/>
  <c r="E110" i="22" s="1"/>
  <c r="B109" i="22"/>
  <c r="C109" i="22" s="1"/>
  <c r="D109" i="22" s="1"/>
  <c r="E109" i="22" s="1"/>
  <c r="B108" i="22"/>
  <c r="C108" i="22" s="1"/>
  <c r="D108" i="22" s="1"/>
  <c r="E108" i="22" s="1"/>
  <c r="B107" i="22"/>
  <c r="C107" i="22" s="1"/>
  <c r="D107" i="22" s="1"/>
  <c r="E107" i="22" s="1"/>
  <c r="B106" i="22"/>
  <c r="C106" i="22" s="1"/>
  <c r="D106" i="22" s="1"/>
  <c r="E106" i="22" s="1"/>
  <c r="B105" i="22"/>
  <c r="C105" i="22" s="1"/>
  <c r="D105" i="22" s="1"/>
  <c r="E105" i="22" s="1"/>
  <c r="B104" i="22"/>
  <c r="C104" i="22" s="1"/>
  <c r="D104" i="22" s="1"/>
  <c r="E104" i="22" s="1"/>
  <c r="B103" i="22"/>
  <c r="C103" i="22" s="1"/>
  <c r="D103" i="22" s="1"/>
  <c r="E103" i="22" s="1"/>
  <c r="B102" i="22"/>
  <c r="C102" i="22" s="1"/>
  <c r="D102" i="22" s="1"/>
  <c r="E102" i="22" s="1"/>
  <c r="B101" i="22"/>
  <c r="C101" i="22" s="1"/>
  <c r="D101" i="22" s="1"/>
  <c r="E101" i="22" s="1"/>
  <c r="B100" i="22"/>
  <c r="C100" i="22" s="1"/>
  <c r="D100" i="22" s="1"/>
  <c r="E100" i="22" s="1"/>
  <c r="B99" i="22"/>
  <c r="C99" i="22" s="1"/>
  <c r="D99" i="22" s="1"/>
  <c r="E99" i="22" s="1"/>
  <c r="B98" i="22"/>
  <c r="C98" i="22" s="1"/>
  <c r="D98" i="22" s="1"/>
  <c r="E98" i="22" s="1"/>
  <c r="B97" i="22"/>
  <c r="C97" i="22" s="1"/>
  <c r="D97" i="22" s="1"/>
  <c r="E97" i="22" s="1"/>
  <c r="B96" i="22"/>
  <c r="C96" i="22" s="1"/>
  <c r="D96" i="22" s="1"/>
  <c r="E96" i="22" s="1"/>
  <c r="B95" i="22"/>
  <c r="C95" i="22" s="1"/>
  <c r="D95" i="22" s="1"/>
  <c r="E95" i="22" s="1"/>
  <c r="B94" i="22"/>
  <c r="C94" i="22" s="1"/>
  <c r="D94" i="22" s="1"/>
  <c r="E94" i="22" s="1"/>
  <c r="B93" i="22"/>
  <c r="C93" i="22" s="1"/>
  <c r="D93" i="22" s="1"/>
  <c r="E93" i="22" s="1"/>
  <c r="B92" i="22"/>
  <c r="C92" i="22" s="1"/>
  <c r="D92" i="22" s="1"/>
  <c r="E92" i="22" s="1"/>
  <c r="B91" i="22"/>
  <c r="C91" i="22" s="1"/>
  <c r="D91" i="22" s="1"/>
  <c r="E91" i="22" s="1"/>
  <c r="B90" i="22"/>
  <c r="C90" i="22" s="1"/>
  <c r="D90" i="22" s="1"/>
  <c r="E90" i="22" s="1"/>
  <c r="B89" i="22"/>
  <c r="C89" i="22" s="1"/>
  <c r="D89" i="22" s="1"/>
  <c r="E89" i="22" s="1"/>
  <c r="B88" i="22"/>
  <c r="C88" i="22" s="1"/>
  <c r="D88" i="22" s="1"/>
  <c r="E88" i="22" s="1"/>
  <c r="B87" i="22"/>
  <c r="C87" i="22" s="1"/>
  <c r="D87" i="22" s="1"/>
  <c r="E87" i="22" s="1"/>
  <c r="B86" i="22"/>
  <c r="C86" i="22" s="1"/>
  <c r="D86" i="22" s="1"/>
  <c r="E86" i="22" s="1"/>
  <c r="B85" i="22"/>
  <c r="C85" i="22" s="1"/>
  <c r="D85" i="22" s="1"/>
  <c r="E85" i="22" s="1"/>
  <c r="B84" i="22"/>
  <c r="C84" i="22" s="1"/>
  <c r="D84" i="22" s="1"/>
  <c r="E84" i="22" s="1"/>
  <c r="B83" i="22"/>
  <c r="C83" i="22" s="1"/>
  <c r="D83" i="22" s="1"/>
  <c r="E83" i="22" s="1"/>
  <c r="B82" i="22"/>
  <c r="C82" i="22" s="1"/>
  <c r="D82" i="22" s="1"/>
  <c r="E82" i="22" s="1"/>
  <c r="B81" i="22"/>
  <c r="C81" i="22" s="1"/>
  <c r="D81" i="22" s="1"/>
  <c r="E81" i="22" s="1"/>
  <c r="B80" i="22"/>
  <c r="C80" i="22" s="1"/>
  <c r="D80" i="22" s="1"/>
  <c r="E80" i="22" s="1"/>
  <c r="B79" i="22"/>
  <c r="C79" i="22" s="1"/>
  <c r="D79" i="22" s="1"/>
  <c r="E79" i="22" s="1"/>
  <c r="B78" i="22"/>
  <c r="C78" i="22" s="1"/>
  <c r="D78" i="22" s="1"/>
  <c r="E78" i="22" s="1"/>
  <c r="B77" i="22"/>
  <c r="C77" i="22" s="1"/>
  <c r="D77" i="22" s="1"/>
  <c r="E77" i="22" s="1"/>
  <c r="B76" i="22"/>
  <c r="C76" i="22" s="1"/>
  <c r="D76" i="22" s="1"/>
  <c r="E76" i="22" s="1"/>
  <c r="B75" i="22"/>
  <c r="C75" i="22" s="1"/>
  <c r="D75" i="22" s="1"/>
  <c r="E75" i="22" s="1"/>
  <c r="B74" i="22"/>
  <c r="C74" i="22" s="1"/>
  <c r="D74" i="22" s="1"/>
  <c r="E74" i="22" s="1"/>
  <c r="B73" i="22"/>
  <c r="C73" i="22" s="1"/>
  <c r="D73" i="22" s="1"/>
  <c r="E73" i="22" s="1"/>
  <c r="B72" i="22"/>
  <c r="C72" i="22" s="1"/>
  <c r="D72" i="22" s="1"/>
  <c r="E72" i="22" s="1"/>
  <c r="B71" i="22"/>
  <c r="C71" i="22" s="1"/>
  <c r="D71" i="22" s="1"/>
  <c r="E71" i="22" s="1"/>
  <c r="B70" i="22"/>
  <c r="C70" i="22" s="1"/>
  <c r="D70" i="22" s="1"/>
  <c r="E70" i="22" s="1"/>
  <c r="B69" i="22"/>
  <c r="C69" i="22" s="1"/>
  <c r="D69" i="22" s="1"/>
  <c r="E69" i="22" s="1"/>
  <c r="B68" i="22"/>
  <c r="C68" i="22" s="1"/>
  <c r="D68" i="22" s="1"/>
  <c r="E68" i="22" s="1"/>
  <c r="B67" i="22"/>
  <c r="C67" i="22" s="1"/>
  <c r="D67" i="22" s="1"/>
  <c r="E67" i="22" s="1"/>
  <c r="B66" i="22"/>
  <c r="C66" i="22" s="1"/>
  <c r="D66" i="22" s="1"/>
  <c r="E66" i="22" s="1"/>
  <c r="B65" i="22"/>
  <c r="C65" i="22" s="1"/>
  <c r="D65" i="22" s="1"/>
  <c r="E65" i="22" s="1"/>
  <c r="B64" i="22"/>
  <c r="C64" i="22" s="1"/>
  <c r="D64" i="22" s="1"/>
  <c r="E64" i="22" s="1"/>
  <c r="B63" i="22"/>
  <c r="C63" i="22" s="1"/>
  <c r="D63" i="22" s="1"/>
  <c r="E63" i="22" s="1"/>
  <c r="B62" i="22"/>
  <c r="C62" i="22" s="1"/>
  <c r="D62" i="22" s="1"/>
  <c r="E62" i="22" s="1"/>
  <c r="B61" i="22"/>
  <c r="C61" i="22" s="1"/>
  <c r="D61" i="22" s="1"/>
  <c r="E61" i="22" s="1"/>
  <c r="B60" i="22"/>
  <c r="C60" i="22" s="1"/>
  <c r="D60" i="22" s="1"/>
  <c r="E60" i="22" s="1"/>
  <c r="B59" i="22"/>
  <c r="C59" i="22" s="1"/>
  <c r="D59" i="22" s="1"/>
  <c r="E59" i="22" s="1"/>
  <c r="B58" i="22"/>
  <c r="C58" i="22" s="1"/>
  <c r="D58" i="22" s="1"/>
  <c r="E58" i="22" s="1"/>
  <c r="B57" i="22"/>
  <c r="C57" i="22" s="1"/>
  <c r="D57" i="22" s="1"/>
  <c r="E57" i="22" s="1"/>
  <c r="B56" i="22"/>
  <c r="C56" i="22" s="1"/>
  <c r="D56" i="22" s="1"/>
  <c r="E56" i="22" s="1"/>
  <c r="B55" i="22"/>
  <c r="C55" i="22" s="1"/>
  <c r="D55" i="22" s="1"/>
  <c r="E55" i="22" s="1"/>
  <c r="B54" i="22"/>
  <c r="C54" i="22" s="1"/>
  <c r="D54" i="22" s="1"/>
  <c r="E54" i="22" s="1"/>
  <c r="B53" i="22"/>
  <c r="C53" i="22" s="1"/>
  <c r="D53" i="22" s="1"/>
  <c r="E53" i="22" s="1"/>
  <c r="B52" i="22"/>
  <c r="C52" i="22" s="1"/>
  <c r="D52" i="22" s="1"/>
  <c r="E52" i="22" s="1"/>
  <c r="B51" i="22"/>
  <c r="C51" i="22" s="1"/>
  <c r="D51" i="22" s="1"/>
  <c r="E51" i="22" s="1"/>
  <c r="B50" i="22"/>
  <c r="C50" i="22" s="1"/>
  <c r="D50" i="22" s="1"/>
  <c r="E50" i="22" s="1"/>
  <c r="B49" i="22"/>
  <c r="C49" i="22" s="1"/>
  <c r="D49" i="22" s="1"/>
  <c r="E49" i="22" s="1"/>
  <c r="B48" i="22"/>
  <c r="C48" i="22" s="1"/>
  <c r="D48" i="22" s="1"/>
  <c r="E48" i="22" s="1"/>
  <c r="B47" i="22"/>
  <c r="C47" i="22" s="1"/>
  <c r="D47" i="22" s="1"/>
  <c r="E47" i="22" s="1"/>
  <c r="B46" i="22"/>
  <c r="C46" i="22" s="1"/>
  <c r="D46" i="22" s="1"/>
  <c r="E46" i="22" s="1"/>
  <c r="B45" i="22"/>
  <c r="C45" i="22" s="1"/>
  <c r="D45" i="22" s="1"/>
  <c r="E45" i="22" s="1"/>
  <c r="B44" i="22"/>
  <c r="C44" i="22" s="1"/>
  <c r="D44" i="22" s="1"/>
  <c r="E44" i="22" s="1"/>
  <c r="B43" i="22"/>
  <c r="C43" i="22" s="1"/>
  <c r="D43" i="22" s="1"/>
  <c r="E43" i="22" s="1"/>
  <c r="B42" i="22"/>
  <c r="C42" i="22" s="1"/>
  <c r="D42" i="22" s="1"/>
  <c r="E42" i="22" s="1"/>
  <c r="B41" i="22"/>
  <c r="C41" i="22" s="1"/>
  <c r="D41" i="22" s="1"/>
  <c r="E41" i="22" s="1"/>
  <c r="B40" i="22"/>
  <c r="C40" i="22" s="1"/>
  <c r="D40" i="22" s="1"/>
  <c r="E40" i="22" s="1"/>
  <c r="B39" i="22"/>
  <c r="C39" i="22" s="1"/>
  <c r="D39" i="22" s="1"/>
  <c r="E39" i="22" s="1"/>
  <c r="B38" i="22"/>
  <c r="C38" i="22" s="1"/>
  <c r="D38" i="22" s="1"/>
  <c r="E38" i="22" s="1"/>
  <c r="B37" i="22"/>
  <c r="C37" i="22" s="1"/>
  <c r="D37" i="22" s="1"/>
  <c r="E37" i="22" s="1"/>
  <c r="B36" i="22"/>
  <c r="C36" i="22" s="1"/>
  <c r="D36" i="22" s="1"/>
  <c r="E36" i="22" s="1"/>
  <c r="B35" i="22"/>
  <c r="C35" i="22" s="1"/>
  <c r="D35" i="22" s="1"/>
  <c r="E35" i="22" s="1"/>
  <c r="B34" i="22"/>
  <c r="C34" i="22" s="1"/>
  <c r="D34" i="22" s="1"/>
  <c r="E34" i="22" s="1"/>
  <c r="B33" i="22"/>
  <c r="C33" i="22" s="1"/>
  <c r="D33" i="22" s="1"/>
  <c r="E33" i="22" s="1"/>
  <c r="B32" i="22"/>
  <c r="C32" i="22" s="1"/>
  <c r="D32" i="22" s="1"/>
  <c r="E32" i="22" s="1"/>
  <c r="B31" i="22"/>
  <c r="C31" i="22" s="1"/>
  <c r="D31" i="22" s="1"/>
  <c r="E31" i="22" s="1"/>
  <c r="B30" i="22"/>
  <c r="C30" i="22" s="1"/>
  <c r="D30" i="22" s="1"/>
  <c r="E30" i="22" s="1"/>
  <c r="B29" i="22"/>
  <c r="C29" i="22" s="1"/>
  <c r="D29" i="22" s="1"/>
  <c r="E29" i="22" s="1"/>
  <c r="B28" i="22"/>
  <c r="C28" i="22" s="1"/>
  <c r="D28" i="22" s="1"/>
  <c r="E28" i="22" s="1"/>
  <c r="B27" i="22"/>
  <c r="C27" i="22" s="1"/>
  <c r="D27" i="22" s="1"/>
  <c r="E27" i="22" s="1"/>
  <c r="B26" i="22"/>
  <c r="C26" i="22" s="1"/>
  <c r="D26" i="22" s="1"/>
  <c r="E26" i="22" s="1"/>
  <c r="B25" i="22"/>
  <c r="C25" i="22" s="1"/>
  <c r="D25" i="22" s="1"/>
  <c r="E25" i="22" s="1"/>
  <c r="B24" i="22"/>
  <c r="C24" i="22" s="1"/>
  <c r="D24" i="22" s="1"/>
  <c r="E24" i="22" s="1"/>
  <c r="B23" i="22"/>
  <c r="C23" i="22" s="1"/>
  <c r="D23" i="22" s="1"/>
  <c r="E23" i="22" s="1"/>
  <c r="B22" i="22"/>
  <c r="C22" i="22" s="1"/>
  <c r="D22" i="22" s="1"/>
  <c r="E22" i="22" s="1"/>
  <c r="B21" i="22"/>
  <c r="C21" i="22" s="1"/>
  <c r="D21" i="22" s="1"/>
  <c r="E21" i="22" s="1"/>
  <c r="B20" i="22"/>
  <c r="C20" i="22" s="1"/>
  <c r="D20" i="22" s="1"/>
  <c r="E20" i="22" s="1"/>
  <c r="B19" i="22"/>
  <c r="C19" i="22" s="1"/>
  <c r="D19" i="22" s="1"/>
  <c r="E19" i="22" s="1"/>
  <c r="B18" i="22"/>
  <c r="C18" i="22" s="1"/>
  <c r="D18" i="22" s="1"/>
  <c r="E18" i="22" s="1"/>
  <c r="B17" i="22"/>
  <c r="C17" i="22" s="1"/>
  <c r="D17" i="22" s="1"/>
  <c r="E17" i="22" s="1"/>
  <c r="B16" i="22"/>
  <c r="C16" i="22" s="1"/>
  <c r="D16" i="22" s="1"/>
  <c r="E16" i="22" s="1"/>
  <c r="B15" i="22"/>
  <c r="C15" i="22" s="1"/>
  <c r="D15" i="22" s="1"/>
  <c r="E15" i="22" s="1"/>
  <c r="B14" i="22"/>
  <c r="C14" i="22" s="1"/>
  <c r="D14" i="22" s="1"/>
  <c r="E14" i="22" s="1"/>
  <c r="B13" i="22"/>
  <c r="C13" i="22" s="1"/>
  <c r="D13" i="22" s="1"/>
  <c r="E13" i="22" s="1"/>
  <c r="B12" i="22"/>
  <c r="C12" i="22" s="1"/>
  <c r="D12" i="22" s="1"/>
  <c r="E12" i="22" s="1"/>
  <c r="B11" i="22"/>
  <c r="C11" i="22" s="1"/>
  <c r="D11" i="22" s="1"/>
  <c r="E11" i="22" s="1"/>
  <c r="B10" i="22"/>
  <c r="C10" i="22" s="1"/>
  <c r="D10" i="22" s="1"/>
  <c r="E10" i="22" s="1"/>
  <c r="B9" i="22"/>
  <c r="C9" i="22" s="1"/>
  <c r="D9" i="22" s="1"/>
  <c r="E9" i="22" s="1"/>
  <c r="B8" i="22"/>
  <c r="C8" i="22" s="1"/>
  <c r="D8" i="22" s="1"/>
  <c r="E8" i="22" s="1"/>
  <c r="B7" i="22"/>
  <c r="C7" i="22" s="1"/>
  <c r="D7" i="22" s="1"/>
  <c r="E7" i="22" s="1"/>
  <c r="B6" i="22"/>
  <c r="C6" i="22" s="1"/>
  <c r="D6" i="22" s="1"/>
  <c r="L2" i="21"/>
  <c r="G3" i="21"/>
  <c r="E6" i="22" l="1"/>
  <c r="AI9" i="19"/>
  <c r="M18" i="19" l="1"/>
  <c r="F39" i="20"/>
  <c r="K17" i="21"/>
  <c r="L17" i="21" s="1"/>
  <c r="K15" i="21"/>
  <c r="L15" i="21" s="1"/>
  <c r="K13" i="21"/>
  <c r="L13" i="21" s="1"/>
  <c r="K11" i="21"/>
  <c r="L11" i="21" s="1"/>
  <c r="K9" i="21"/>
  <c r="L9" i="21" s="1"/>
  <c r="K7" i="21"/>
  <c r="L7" i="21" s="1"/>
  <c r="K5" i="21"/>
  <c r="L5" i="21" s="1"/>
  <c r="K18" i="21"/>
  <c r="L18" i="21" s="1"/>
  <c r="K16" i="21"/>
  <c r="L16" i="21" s="1"/>
  <c r="K14" i="21"/>
  <c r="L14" i="21" s="1"/>
  <c r="K12" i="21"/>
  <c r="L12" i="21" s="1"/>
  <c r="K10" i="21"/>
  <c r="L10" i="21" s="1"/>
  <c r="K8" i="21"/>
  <c r="L8" i="21" s="1"/>
  <c r="K6" i="21"/>
  <c r="L6" i="21" s="1"/>
  <c r="K4" i="21"/>
  <c r="L4" i="21" s="1"/>
  <c r="F14" i="20"/>
  <c r="F15" i="20"/>
  <c r="F16" i="20"/>
  <c r="F17" i="20"/>
  <c r="F18" i="20"/>
  <c r="F19" i="20"/>
  <c r="F13" i="20"/>
  <c r="F11" i="20"/>
  <c r="F7" i="20"/>
  <c r="F8" i="20"/>
  <c r="F9" i="20"/>
  <c r="F6" i="20"/>
  <c r="BD20" i="19"/>
  <c r="BD21" i="19"/>
  <c r="BD22" i="19"/>
  <c r="BD23" i="19"/>
  <c r="BD24" i="19"/>
  <c r="BD25" i="19"/>
  <c r="BD26" i="19"/>
  <c r="BD27" i="19"/>
  <c r="BD28" i="19"/>
  <c r="BD29" i="19"/>
  <c r="BD30" i="19"/>
  <c r="BD31" i="19"/>
  <c r="BD32" i="19"/>
  <c r="BD33" i="19"/>
  <c r="BD34" i="19"/>
  <c r="BD35" i="19"/>
  <c r="BD36" i="19"/>
  <c r="BD37" i="19"/>
  <c r="BD38" i="19"/>
  <c r="BD39" i="19"/>
  <c r="BD40" i="19"/>
  <c r="BD41" i="19"/>
  <c r="BD42" i="19"/>
  <c r="BD43" i="19"/>
  <c r="BD44" i="19"/>
  <c r="BD45" i="19"/>
  <c r="BD46" i="19"/>
  <c r="BD47" i="19"/>
  <c r="BD48" i="19"/>
  <c r="BD49" i="19"/>
  <c r="BD50" i="19"/>
  <c r="BD51" i="19"/>
  <c r="BD52" i="19"/>
  <c r="BD53" i="19"/>
  <c r="BD54" i="19"/>
  <c r="BD55" i="19"/>
  <c r="BD56" i="19"/>
  <c r="BD57" i="19"/>
  <c r="BD58" i="19"/>
  <c r="BD59" i="19"/>
  <c r="BD60" i="19"/>
  <c r="BD61" i="19"/>
  <c r="BD62" i="19"/>
  <c r="BD63" i="19"/>
  <c r="BD64" i="19"/>
  <c r="BD65" i="19"/>
  <c r="BD66" i="19"/>
  <c r="BD67" i="19"/>
  <c r="BD68" i="19"/>
  <c r="BD69" i="19"/>
  <c r="BD70" i="19"/>
  <c r="BD71" i="19"/>
  <c r="BD72" i="19"/>
  <c r="BD73" i="19"/>
  <c r="BD74" i="19"/>
  <c r="BD75" i="19"/>
  <c r="BD76" i="19"/>
  <c r="BD77" i="19"/>
  <c r="BD78" i="19"/>
  <c r="BD79" i="19"/>
  <c r="BD80" i="19"/>
  <c r="BD81" i="19"/>
  <c r="BD82" i="19"/>
  <c r="BD83" i="19"/>
  <c r="BD84" i="19"/>
  <c r="BD85" i="19"/>
  <c r="BD86" i="19"/>
  <c r="BD87" i="19"/>
  <c r="BD88" i="19"/>
  <c r="BD89" i="19"/>
  <c r="BD90" i="19"/>
  <c r="BD91" i="19"/>
  <c r="BD92" i="19"/>
  <c r="BD93" i="19"/>
  <c r="BD94" i="19"/>
  <c r="BD95" i="19"/>
  <c r="BD96" i="19"/>
  <c r="BD97" i="19"/>
  <c r="BD98" i="19"/>
  <c r="BD99" i="19"/>
  <c r="BD100" i="19"/>
  <c r="BD101" i="19"/>
  <c r="BD102" i="19"/>
  <c r="BD103" i="19"/>
  <c r="BD104" i="19"/>
  <c r="BD105" i="19"/>
  <c r="BD106" i="19"/>
  <c r="BD107" i="19"/>
  <c r="BD108" i="19"/>
  <c r="BD109" i="19"/>
  <c r="BD110" i="19"/>
  <c r="BD111" i="19"/>
  <c r="BD112" i="19"/>
  <c r="BD113" i="19"/>
  <c r="BD114" i="19"/>
  <c r="BD115" i="19"/>
  <c r="BD116" i="19"/>
  <c r="BD117" i="19"/>
  <c r="BD118" i="19"/>
  <c r="BD119" i="19"/>
  <c r="BD120" i="19"/>
  <c r="BD121" i="19"/>
  <c r="BD122" i="19"/>
  <c r="BD123" i="19"/>
  <c r="BD124" i="19"/>
  <c r="BD125" i="19"/>
  <c r="BD126" i="19"/>
  <c r="BD127" i="19"/>
  <c r="BD128" i="19"/>
  <c r="BD129" i="19"/>
  <c r="BD130" i="19"/>
  <c r="BD131" i="19"/>
  <c r="BD132" i="19"/>
  <c r="BD133" i="19"/>
  <c r="BD134" i="19"/>
  <c r="BD135" i="19"/>
  <c r="BD136" i="19"/>
  <c r="BD137" i="19"/>
  <c r="BD138" i="19"/>
  <c r="BD139" i="19"/>
  <c r="BD140" i="19"/>
  <c r="BD141" i="19"/>
  <c r="BD142" i="19"/>
  <c r="BD143" i="19"/>
  <c r="BD144" i="19"/>
  <c r="BD145" i="19"/>
  <c r="BD146" i="19"/>
  <c r="BD147" i="19"/>
  <c r="BD148" i="19"/>
  <c r="BD149" i="19"/>
  <c r="BD150" i="19"/>
  <c r="BD151" i="19"/>
  <c r="BD152" i="19"/>
  <c r="BD153" i="19"/>
  <c r="BD154" i="19"/>
  <c r="BD155" i="19"/>
  <c r="BD156" i="19"/>
  <c r="BD157" i="19"/>
  <c r="BD158" i="19"/>
  <c r="BD159" i="19"/>
  <c r="BD160" i="19"/>
  <c r="BD161" i="19"/>
  <c r="BD162" i="19"/>
  <c r="BD163" i="19"/>
  <c r="BD164" i="19"/>
  <c r="BD165" i="19"/>
  <c r="BD166" i="19"/>
  <c r="BD167" i="19"/>
  <c r="BD168" i="19"/>
  <c r="BD169" i="19"/>
  <c r="BD170" i="19"/>
  <c r="BD171" i="19"/>
  <c r="BD172" i="19"/>
  <c r="BD173" i="19"/>
  <c r="BD174" i="19"/>
  <c r="BD175" i="19"/>
  <c r="BD176" i="19"/>
  <c r="BD177" i="19"/>
  <c r="BD178" i="19"/>
  <c r="BD179" i="19"/>
  <c r="BD180" i="19"/>
  <c r="BD181" i="19"/>
  <c r="BD182" i="19"/>
  <c r="BD183" i="19"/>
  <c r="BD184" i="19"/>
  <c r="BD185" i="19"/>
  <c r="BD186" i="19"/>
  <c r="BD187" i="19"/>
  <c r="BD188" i="19"/>
  <c r="BD189" i="19"/>
  <c r="BD190" i="19"/>
  <c r="BD191" i="19"/>
  <c r="BD192" i="19"/>
  <c r="BD193" i="19"/>
  <c r="BD194" i="19"/>
  <c r="BD195" i="19"/>
  <c r="BD196" i="19"/>
  <c r="BD197" i="19"/>
  <c r="BD198" i="19"/>
  <c r="BD199" i="19"/>
  <c r="BD200" i="19"/>
  <c r="BD201" i="19"/>
  <c r="BD202" i="19"/>
  <c r="BD203" i="19"/>
  <c r="BD204" i="19"/>
  <c r="BD205" i="19"/>
  <c r="BD206" i="19"/>
  <c r="BD207" i="19"/>
  <c r="BD208" i="19"/>
  <c r="BD209" i="19"/>
  <c r="BD210" i="19"/>
  <c r="BD211" i="19"/>
  <c r="BD212" i="19"/>
  <c r="BD213" i="19"/>
  <c r="BD214" i="19"/>
  <c r="BD215" i="19"/>
  <c r="BD216" i="19"/>
  <c r="BD217" i="19"/>
  <c r="BD218" i="19"/>
  <c r="BD219" i="19"/>
  <c r="BD220" i="19"/>
  <c r="BD221" i="19"/>
  <c r="BD222" i="19"/>
  <c r="BD223" i="19"/>
  <c r="BD224" i="19"/>
  <c r="BD225" i="19"/>
  <c r="BD226" i="19"/>
  <c r="BD227" i="19"/>
  <c r="BD228" i="19"/>
  <c r="BD229" i="19"/>
  <c r="BD230" i="19"/>
  <c r="BD231" i="19"/>
  <c r="BD232" i="19"/>
  <c r="BD233" i="19"/>
  <c r="BD234" i="19"/>
  <c r="BD235" i="19"/>
  <c r="BD236" i="19"/>
  <c r="BD237" i="19"/>
  <c r="BD238" i="19"/>
  <c r="BD239" i="19"/>
  <c r="BD240" i="19"/>
  <c r="BD241" i="19"/>
  <c r="BD242" i="19"/>
  <c r="BD243" i="19"/>
  <c r="BD244" i="19"/>
  <c r="BD245" i="19"/>
  <c r="BD246" i="19"/>
  <c r="BD247" i="19"/>
  <c r="BD248" i="19"/>
  <c r="BD249" i="19"/>
  <c r="BD250" i="19"/>
  <c r="BD251" i="19"/>
  <c r="BD252" i="19"/>
  <c r="BD253" i="19"/>
  <c r="BD254" i="19"/>
  <c r="BD255" i="19"/>
  <c r="BD256" i="19"/>
  <c r="BD257" i="19"/>
  <c r="BD258" i="19"/>
  <c r="BD259" i="19"/>
  <c r="BD260" i="19"/>
  <c r="BD261" i="19"/>
  <c r="BD262" i="19"/>
  <c r="BD263" i="19"/>
  <c r="BD264" i="19"/>
  <c r="BD265" i="19"/>
  <c r="BD266" i="19"/>
  <c r="BD267" i="19"/>
  <c r="BD268" i="19"/>
  <c r="BD269" i="19"/>
  <c r="BD270" i="19"/>
  <c r="BD271" i="19"/>
  <c r="BD272" i="19"/>
  <c r="BD273" i="19"/>
  <c r="BD274" i="19"/>
  <c r="BD275" i="19"/>
  <c r="BD276" i="19"/>
  <c r="BD277" i="19"/>
  <c r="BD278" i="19"/>
  <c r="BD279" i="19"/>
  <c r="BD280" i="19"/>
  <c r="BD281" i="19"/>
  <c r="BD282" i="19"/>
  <c r="BD283" i="19"/>
  <c r="BD284" i="19"/>
  <c r="BD285" i="19"/>
  <c r="BD286" i="19"/>
  <c r="BD287" i="19"/>
  <c r="BD288" i="19"/>
  <c r="BD289" i="19"/>
  <c r="BD290" i="19"/>
  <c r="BD291" i="19"/>
  <c r="BD292" i="19"/>
  <c r="BD293" i="19"/>
  <c r="BD294" i="19"/>
  <c r="BD295" i="19"/>
  <c r="BD296" i="19"/>
  <c r="BD297" i="19"/>
  <c r="BD298" i="19"/>
  <c r="BD299" i="19"/>
  <c r="BD300" i="19"/>
  <c r="BD301" i="19"/>
  <c r="BD302" i="19"/>
  <c r="BD303" i="19"/>
  <c r="BD304" i="19"/>
  <c r="BD305" i="19"/>
  <c r="BD306" i="19"/>
  <c r="BD307" i="19"/>
  <c r="BD308" i="19"/>
  <c r="BD309" i="19"/>
  <c r="BD310" i="19"/>
  <c r="BD311" i="19"/>
  <c r="BD312" i="19"/>
  <c r="BD313" i="19"/>
  <c r="BD314" i="19"/>
  <c r="BD315" i="19"/>
  <c r="BD316" i="19"/>
  <c r="BD317" i="19"/>
  <c r="BD318" i="19"/>
  <c r="BD319" i="19"/>
  <c r="BD320" i="19"/>
  <c r="BD321" i="19"/>
  <c r="BD322" i="19"/>
  <c r="BD323" i="19"/>
  <c r="BD324" i="19"/>
  <c r="BD325" i="19"/>
  <c r="BD326" i="19"/>
  <c r="BD327" i="19"/>
  <c r="BD328" i="19"/>
  <c r="BD329" i="19"/>
  <c r="BD330" i="19"/>
  <c r="BD331" i="19"/>
  <c r="BD332" i="19"/>
  <c r="BD333" i="19"/>
  <c r="BD334" i="19"/>
  <c r="BD335" i="19"/>
  <c r="BD336" i="19"/>
  <c r="BD337" i="19"/>
  <c r="BD338" i="19"/>
  <c r="BD339" i="19"/>
  <c r="BD340" i="19"/>
  <c r="BD341" i="19"/>
  <c r="BD342" i="19"/>
  <c r="BD343" i="19"/>
  <c r="BD344" i="19"/>
  <c r="BD345" i="19"/>
  <c r="BD346" i="19"/>
  <c r="BD347" i="19"/>
  <c r="BD348" i="19"/>
  <c r="BD349" i="19"/>
  <c r="BD350" i="19"/>
  <c r="BD351" i="19"/>
  <c r="BD352" i="19"/>
  <c r="BD353" i="19"/>
  <c r="BD354" i="19"/>
  <c r="BD355" i="19"/>
  <c r="BD356" i="19"/>
  <c r="BD357" i="19"/>
  <c r="BD358" i="19"/>
  <c r="BD359" i="19"/>
  <c r="BD360" i="19"/>
  <c r="BD361" i="19"/>
  <c r="BD362" i="19"/>
  <c r="BD363" i="19"/>
  <c r="BD364" i="19"/>
  <c r="BD365" i="19"/>
  <c r="BD366" i="19"/>
  <c r="BD367" i="19"/>
  <c r="BD368" i="19"/>
  <c r="BD369" i="19"/>
  <c r="BD370" i="19"/>
  <c r="BD371" i="19"/>
  <c r="BD372" i="19"/>
  <c r="BD373" i="19"/>
  <c r="BD374" i="19"/>
  <c r="BD375" i="19"/>
  <c r="BD376" i="19"/>
  <c r="BD377" i="19"/>
  <c r="BD378" i="19"/>
  <c r="BD379" i="19"/>
  <c r="BD380" i="19"/>
  <c r="BD381" i="19"/>
  <c r="BD382" i="19"/>
  <c r="BD383" i="19"/>
  <c r="BD384" i="19"/>
  <c r="BD385" i="19"/>
  <c r="BD386" i="19"/>
  <c r="BD387" i="19"/>
  <c r="BD388" i="19"/>
  <c r="BD389" i="19"/>
  <c r="BD390" i="19"/>
  <c r="BD391" i="19"/>
  <c r="BD392" i="19"/>
  <c r="BD393" i="19"/>
  <c r="BD394" i="19"/>
  <c r="BD395" i="19"/>
  <c r="BD396" i="19"/>
  <c r="BD397" i="19"/>
  <c r="BD398" i="19"/>
  <c r="BD399" i="19"/>
  <c r="BD400" i="19"/>
  <c r="BD401" i="19"/>
  <c r="BD402" i="19"/>
  <c r="BD403" i="19"/>
  <c r="BD404" i="19"/>
  <c r="BD405" i="19"/>
  <c r="BD406" i="19"/>
  <c r="BD407" i="19"/>
  <c r="BD408" i="19"/>
  <c r="BD409" i="19"/>
  <c r="BD410" i="19"/>
  <c r="BD411" i="19"/>
  <c r="BD412" i="19"/>
  <c r="BD413" i="19"/>
  <c r="BD414" i="19"/>
  <c r="BD415" i="19"/>
  <c r="BD416" i="19"/>
  <c r="BD417" i="19"/>
  <c r="BD418" i="19"/>
  <c r="D41" i="20" l="1"/>
  <c r="F41" i="20" s="1"/>
  <c r="D40" i="20"/>
  <c r="F40" i="20" s="1"/>
  <c r="D36" i="20"/>
  <c r="F36" i="20" s="1"/>
  <c r="F37" i="20" l="1"/>
  <c r="F38" i="20"/>
  <c r="E3" i="20"/>
  <c r="E2" i="20"/>
  <c r="E1" i="20"/>
  <c r="AG9" i="19"/>
  <c r="F34" i="20" l="1"/>
  <c r="G20" i="19"/>
  <c r="G21" i="19"/>
  <c r="AK21" i="19" s="1"/>
  <c r="G22" i="19"/>
  <c r="AK22" i="19" s="1"/>
  <c r="G23" i="19"/>
  <c r="AK23" i="19" s="1"/>
  <c r="G24" i="19"/>
  <c r="AK24" i="19" s="1"/>
  <c r="G25" i="19"/>
  <c r="AK25" i="19" s="1"/>
  <c r="G26" i="19"/>
  <c r="AK26" i="19" s="1"/>
  <c r="G27" i="19"/>
  <c r="AK27" i="19" s="1"/>
  <c r="G28" i="19"/>
  <c r="AK28" i="19" s="1"/>
  <c r="G29" i="19"/>
  <c r="AK29" i="19" s="1"/>
  <c r="G30" i="19"/>
  <c r="AK30" i="19" s="1"/>
  <c r="G31" i="19"/>
  <c r="AK31" i="19" s="1"/>
  <c r="G32" i="19"/>
  <c r="AK32" i="19" s="1"/>
  <c r="G33" i="19"/>
  <c r="AK33" i="19" s="1"/>
  <c r="G34" i="19"/>
  <c r="AK34" i="19" s="1"/>
  <c r="G35" i="19"/>
  <c r="AK35" i="19" s="1"/>
  <c r="G36" i="19"/>
  <c r="AK36" i="19" s="1"/>
  <c r="G37" i="19"/>
  <c r="AK37" i="19" s="1"/>
  <c r="G38" i="19"/>
  <c r="AK38" i="19" s="1"/>
  <c r="G39" i="19"/>
  <c r="AK39" i="19" s="1"/>
  <c r="G40" i="19"/>
  <c r="AK40" i="19" s="1"/>
  <c r="G41" i="19"/>
  <c r="AK41" i="19" s="1"/>
  <c r="G42" i="19"/>
  <c r="AK42" i="19" s="1"/>
  <c r="G43" i="19"/>
  <c r="AK43" i="19" s="1"/>
  <c r="G44" i="19"/>
  <c r="AK44" i="19" s="1"/>
  <c r="G45" i="19"/>
  <c r="AK45" i="19" s="1"/>
  <c r="G46" i="19"/>
  <c r="AK46" i="19" s="1"/>
  <c r="G47" i="19"/>
  <c r="AK47" i="19" s="1"/>
  <c r="G48" i="19"/>
  <c r="AK48" i="19" s="1"/>
  <c r="G49" i="19"/>
  <c r="AK49" i="19" s="1"/>
  <c r="G50" i="19"/>
  <c r="AK50" i="19" s="1"/>
  <c r="G51" i="19"/>
  <c r="G52" i="19"/>
  <c r="G53" i="19"/>
  <c r="G54" i="19"/>
  <c r="G55" i="19"/>
  <c r="G56" i="19"/>
  <c r="G57" i="19"/>
  <c r="G58" i="19"/>
  <c r="G59" i="19"/>
  <c r="G60" i="19"/>
  <c r="G61" i="19"/>
  <c r="G62" i="19"/>
  <c r="G63" i="19"/>
  <c r="G64" i="19"/>
  <c r="G65" i="19"/>
  <c r="G66" i="19"/>
  <c r="G67" i="19"/>
  <c r="G68" i="19"/>
  <c r="G69" i="19"/>
  <c r="G70" i="19"/>
  <c r="G71" i="19"/>
  <c r="G72" i="19"/>
  <c r="G73" i="19"/>
  <c r="G74" i="19"/>
  <c r="G75" i="19"/>
  <c r="G76" i="19"/>
  <c r="G77" i="19"/>
  <c r="G78" i="19"/>
  <c r="G79" i="19"/>
  <c r="G80" i="19"/>
  <c r="G81" i="19"/>
  <c r="G82" i="19"/>
  <c r="G83" i="19"/>
  <c r="G84" i="19"/>
  <c r="G85" i="19"/>
  <c r="G86" i="19"/>
  <c r="G87" i="19"/>
  <c r="G88" i="19"/>
  <c r="G89" i="19"/>
  <c r="G90" i="19"/>
  <c r="G91" i="19"/>
  <c r="G92" i="19"/>
  <c r="G93" i="19"/>
  <c r="G94" i="19"/>
  <c r="G95" i="19"/>
  <c r="G96" i="19"/>
  <c r="G97" i="19"/>
  <c r="G98" i="19"/>
  <c r="G99" i="19"/>
  <c r="G100" i="19"/>
  <c r="G101" i="19"/>
  <c r="G102" i="19"/>
  <c r="G103" i="19"/>
  <c r="G104" i="19"/>
  <c r="G105" i="19"/>
  <c r="G106" i="19"/>
  <c r="G107" i="19"/>
  <c r="G108" i="19"/>
  <c r="G109" i="19"/>
  <c r="G110" i="19"/>
  <c r="G111" i="19"/>
  <c r="G112" i="19"/>
  <c r="G113" i="19"/>
  <c r="G114" i="19"/>
  <c r="G115" i="19"/>
  <c r="G116" i="19"/>
  <c r="G117" i="19"/>
  <c r="G118" i="19"/>
  <c r="G119" i="19"/>
  <c r="G120" i="19"/>
  <c r="G121" i="19"/>
  <c r="G122" i="19"/>
  <c r="G123" i="19"/>
  <c r="G124" i="19"/>
  <c r="G125" i="19"/>
  <c r="G126" i="19"/>
  <c r="G127" i="19"/>
  <c r="G128" i="19"/>
  <c r="G129" i="19"/>
  <c r="G130" i="19"/>
  <c r="G131" i="19"/>
  <c r="G132" i="19"/>
  <c r="G133" i="19"/>
  <c r="G134" i="19"/>
  <c r="G135" i="19"/>
  <c r="G136" i="19"/>
  <c r="G137" i="19"/>
  <c r="G138" i="19"/>
  <c r="G139" i="19"/>
  <c r="G140" i="19"/>
  <c r="G141" i="19"/>
  <c r="G142" i="19"/>
  <c r="G143" i="19"/>
  <c r="G144" i="19"/>
  <c r="G145" i="19"/>
  <c r="G146" i="19"/>
  <c r="G147" i="19"/>
  <c r="G148" i="19"/>
  <c r="G149" i="19"/>
  <c r="G150" i="19"/>
  <c r="G151" i="19"/>
  <c r="G152" i="19"/>
  <c r="G153" i="19"/>
  <c r="G154" i="19"/>
  <c r="G155" i="19"/>
  <c r="G156" i="19"/>
  <c r="G157" i="19"/>
  <c r="G158" i="19"/>
  <c r="G159" i="19"/>
  <c r="G160" i="19"/>
  <c r="G161" i="19"/>
  <c r="G162" i="19"/>
  <c r="G163" i="19"/>
  <c r="G164" i="19"/>
  <c r="G165" i="19"/>
  <c r="G166" i="19"/>
  <c r="G167" i="19"/>
  <c r="G168" i="19"/>
  <c r="G169" i="19"/>
  <c r="G170" i="19"/>
  <c r="G171" i="19"/>
  <c r="G172" i="19"/>
  <c r="G173" i="19"/>
  <c r="G174" i="19"/>
  <c r="G175" i="19"/>
  <c r="G176" i="19"/>
  <c r="G177" i="19"/>
  <c r="G178" i="19"/>
  <c r="G179" i="19"/>
  <c r="G180" i="19"/>
  <c r="G181" i="19"/>
  <c r="G182" i="19"/>
  <c r="G183" i="19"/>
  <c r="G184" i="19"/>
  <c r="G185" i="19"/>
  <c r="G186" i="19"/>
  <c r="G187" i="19"/>
  <c r="G188" i="19"/>
  <c r="G189" i="19"/>
  <c r="G190" i="19"/>
  <c r="G191" i="19"/>
  <c r="G192" i="19"/>
  <c r="G193" i="19"/>
  <c r="G194" i="19"/>
  <c r="G195" i="19"/>
  <c r="G196" i="19"/>
  <c r="G197" i="19"/>
  <c r="G198" i="19"/>
  <c r="G199" i="19"/>
  <c r="G200" i="19"/>
  <c r="G201" i="19"/>
  <c r="G202" i="19"/>
  <c r="G203" i="19"/>
  <c r="G204" i="19"/>
  <c r="G205" i="19"/>
  <c r="G206" i="19"/>
  <c r="G207" i="19"/>
  <c r="G208" i="19"/>
  <c r="G209" i="19"/>
  <c r="G210" i="19"/>
  <c r="G211" i="19"/>
  <c r="G212" i="19"/>
  <c r="G213" i="19"/>
  <c r="G214" i="19"/>
  <c r="G215" i="19"/>
  <c r="G216" i="19"/>
  <c r="G217" i="19"/>
  <c r="G218" i="19"/>
  <c r="G219" i="19"/>
  <c r="G220" i="19"/>
  <c r="G221" i="19"/>
  <c r="G222" i="19"/>
  <c r="G223" i="19"/>
  <c r="G224" i="19"/>
  <c r="G225" i="19"/>
  <c r="G226" i="19"/>
  <c r="G227" i="19"/>
  <c r="G228" i="19"/>
  <c r="G229" i="19"/>
  <c r="G230" i="19"/>
  <c r="G231" i="19"/>
  <c r="G232" i="19"/>
  <c r="G233" i="19"/>
  <c r="G234" i="19"/>
  <c r="G235" i="19"/>
  <c r="G236" i="19"/>
  <c r="G237" i="19"/>
  <c r="G238" i="19"/>
  <c r="G239" i="19"/>
  <c r="G240" i="19"/>
  <c r="G241" i="19"/>
  <c r="G242" i="19"/>
  <c r="G243" i="19"/>
  <c r="G244" i="19"/>
  <c r="G245" i="19"/>
  <c r="G246" i="19"/>
  <c r="G247" i="19"/>
  <c r="G248" i="19"/>
  <c r="G249" i="19"/>
  <c r="G250" i="19"/>
  <c r="G251" i="19"/>
  <c r="G252" i="19"/>
  <c r="G253" i="19"/>
  <c r="G254" i="19"/>
  <c r="G255" i="19"/>
  <c r="G256" i="19"/>
  <c r="G257" i="19"/>
  <c r="G258" i="19"/>
  <c r="G259" i="19"/>
  <c r="G260" i="19"/>
  <c r="G261" i="19"/>
  <c r="G262" i="19"/>
  <c r="G263" i="19"/>
  <c r="G264" i="19"/>
  <c r="G265" i="19"/>
  <c r="G266" i="19"/>
  <c r="G267" i="19"/>
  <c r="G268" i="19"/>
  <c r="G269" i="19"/>
  <c r="G270" i="19"/>
  <c r="G271" i="19"/>
  <c r="G272" i="19"/>
  <c r="G273" i="19"/>
  <c r="G274" i="19"/>
  <c r="G275" i="19"/>
  <c r="G276" i="19"/>
  <c r="G277" i="19"/>
  <c r="G278" i="19"/>
  <c r="G279" i="19"/>
  <c r="G280" i="19"/>
  <c r="G281" i="19"/>
  <c r="G282" i="19"/>
  <c r="G283" i="19"/>
  <c r="G284" i="19"/>
  <c r="G285" i="19"/>
  <c r="G286" i="19"/>
  <c r="G287" i="19"/>
  <c r="G288" i="19"/>
  <c r="G289" i="19"/>
  <c r="G290" i="19"/>
  <c r="G291" i="19"/>
  <c r="G292" i="19"/>
  <c r="G293" i="19"/>
  <c r="G294" i="19"/>
  <c r="G295" i="19"/>
  <c r="G296" i="19"/>
  <c r="G297" i="19"/>
  <c r="G298" i="19"/>
  <c r="G299" i="19"/>
  <c r="G300" i="19"/>
  <c r="G301" i="19"/>
  <c r="G302" i="19"/>
  <c r="G303" i="19"/>
  <c r="G304" i="19"/>
  <c r="G305" i="19"/>
  <c r="G306" i="19"/>
  <c r="G307" i="19"/>
  <c r="G308" i="19"/>
  <c r="G309" i="19"/>
  <c r="G310" i="19"/>
  <c r="G311" i="19"/>
  <c r="G312" i="19"/>
  <c r="G313" i="19"/>
  <c r="G314" i="19"/>
  <c r="G315" i="19"/>
  <c r="G316" i="19"/>
  <c r="G317" i="19"/>
  <c r="G318" i="19"/>
  <c r="G319" i="19"/>
  <c r="G320" i="19"/>
  <c r="G321" i="19"/>
  <c r="G322" i="19"/>
  <c r="G323" i="19"/>
  <c r="G324" i="19"/>
  <c r="G325" i="19"/>
  <c r="G326" i="19"/>
  <c r="G327" i="19"/>
  <c r="G328" i="19"/>
  <c r="G329" i="19"/>
  <c r="G330" i="19"/>
  <c r="G331" i="19"/>
  <c r="G332" i="19"/>
  <c r="G333" i="19"/>
  <c r="G334" i="19"/>
  <c r="G335" i="19"/>
  <c r="G336" i="19"/>
  <c r="G337" i="19"/>
  <c r="G338" i="19"/>
  <c r="G339" i="19"/>
  <c r="G340" i="19"/>
  <c r="G341" i="19"/>
  <c r="G342" i="19"/>
  <c r="G343" i="19"/>
  <c r="G344" i="19"/>
  <c r="G345" i="19"/>
  <c r="G346" i="19"/>
  <c r="G347" i="19"/>
  <c r="G348" i="19"/>
  <c r="G349" i="19"/>
  <c r="G350" i="19"/>
  <c r="G351" i="19"/>
  <c r="G352" i="19"/>
  <c r="G353" i="19"/>
  <c r="G354" i="19"/>
  <c r="G355" i="19"/>
  <c r="G356" i="19"/>
  <c r="G357" i="19"/>
  <c r="G358" i="19"/>
  <c r="G359" i="19"/>
  <c r="G360" i="19"/>
  <c r="G361" i="19"/>
  <c r="G362" i="19"/>
  <c r="G363" i="19"/>
  <c r="G364" i="19"/>
  <c r="G365" i="19"/>
  <c r="G366" i="19"/>
  <c r="G367" i="19"/>
  <c r="G368" i="19"/>
  <c r="G369" i="19"/>
  <c r="G370" i="19"/>
  <c r="G371" i="19"/>
  <c r="G372" i="19"/>
  <c r="G373" i="19"/>
  <c r="G374" i="19"/>
  <c r="G375" i="19"/>
  <c r="G376" i="19"/>
  <c r="G377" i="19"/>
  <c r="G378" i="19"/>
  <c r="G379" i="19"/>
  <c r="G380" i="19"/>
  <c r="G381" i="19"/>
  <c r="G382" i="19"/>
  <c r="G383" i="19"/>
  <c r="G384" i="19"/>
  <c r="G385" i="19"/>
  <c r="G386" i="19"/>
  <c r="G387" i="19"/>
  <c r="G388" i="19"/>
  <c r="G389" i="19"/>
  <c r="G390" i="19"/>
  <c r="G391" i="19"/>
  <c r="G392" i="19"/>
  <c r="G393" i="19"/>
  <c r="G394" i="19"/>
  <c r="AK394" i="19" s="1"/>
  <c r="G395" i="19"/>
  <c r="AK395" i="19" s="1"/>
  <c r="G396" i="19"/>
  <c r="G397" i="19"/>
  <c r="G398" i="19"/>
  <c r="G399" i="19"/>
  <c r="G400" i="19"/>
  <c r="G401" i="19"/>
  <c r="G402" i="19"/>
  <c r="G403" i="19"/>
  <c r="G404" i="19"/>
  <c r="G405" i="19"/>
  <c r="G406" i="19"/>
  <c r="G407" i="19"/>
  <c r="G408" i="19"/>
  <c r="G409" i="19"/>
  <c r="G410" i="19"/>
  <c r="G411" i="19"/>
  <c r="G412" i="19"/>
  <c r="G413" i="19"/>
  <c r="G414" i="19"/>
  <c r="G415" i="19"/>
  <c r="G416" i="19"/>
  <c r="G417" i="19"/>
  <c r="G418" i="19"/>
  <c r="AK20" i="19" l="1"/>
  <c r="F28" i="20" l="1"/>
  <c r="D24" i="20"/>
  <c r="F24" i="20" s="1"/>
  <c r="AF7" i="19"/>
  <c r="D21" i="20" s="1"/>
  <c r="F21" i="20" s="1"/>
  <c r="V10" i="19"/>
  <c r="V12" i="19" s="1"/>
  <c r="F44" i="20" l="1"/>
  <c r="A3" i="20" s="1"/>
</calcChain>
</file>

<file path=xl/sharedStrings.xml><?xml version="1.0" encoding="utf-8"?>
<sst xmlns="http://schemas.openxmlformats.org/spreadsheetml/2006/main" count="10148" uniqueCount="7532">
  <si>
    <t>宮崎県諸塚村</t>
  </si>
  <si>
    <t>016489</t>
  </si>
  <si>
    <t>茨城県稲敷市</t>
  </si>
  <si>
    <t>坂城町</t>
  </si>
  <si>
    <t>014834</t>
  </si>
  <si>
    <t>メールアドレス</t>
  </si>
  <si>
    <t>川内村</t>
  </si>
  <si>
    <t>01460</t>
  </si>
  <si>
    <t>07207</t>
  </si>
  <si>
    <t>060003</t>
  </si>
  <si>
    <t>473031</t>
  </si>
  <si>
    <t>31203</t>
  </si>
  <si>
    <t>都道府県名</t>
  </si>
  <si>
    <t>385069</t>
  </si>
  <si>
    <t>増毛町</t>
  </si>
  <si>
    <t>石岡市</t>
  </si>
  <si>
    <t>024431</t>
  </si>
  <si>
    <t>交付対象事業の名称</t>
  </si>
  <si>
    <t>434477</t>
  </si>
  <si>
    <t>203637</t>
  </si>
  <si>
    <t>龍ケ崎市</t>
  </si>
  <si>
    <t>102075</t>
  </si>
  <si>
    <t>304018</t>
  </si>
  <si>
    <t>電話番号</t>
  </si>
  <si>
    <t>234257</t>
  </si>
  <si>
    <t>016683</t>
  </si>
  <si>
    <t>Ａ</t>
  </si>
  <si>
    <t>203866</t>
  </si>
  <si>
    <t>102083</t>
  </si>
  <si>
    <t>向日市</t>
  </si>
  <si>
    <t>地方公共団体名</t>
  </si>
  <si>
    <t>023035</t>
  </si>
  <si>
    <t>大槌町</t>
  </si>
  <si>
    <t>302040</t>
  </si>
  <si>
    <t>15212</t>
  </si>
  <si>
    <t>富岡町</t>
  </si>
  <si>
    <t>安八町</t>
  </si>
  <si>
    <t>三重県明和町</t>
  </si>
  <si>
    <t>都道府県・市町村コード（５桁）</t>
  </si>
  <si>
    <t>五條市</t>
  </si>
  <si>
    <t>東京都</t>
  </si>
  <si>
    <t>46491</t>
  </si>
  <si>
    <t>044067</t>
  </si>
  <si>
    <t>事業
始期</t>
  </si>
  <si>
    <t>263664</t>
  </si>
  <si>
    <t>鋸南町</t>
  </si>
  <si>
    <t>014079</t>
  </si>
  <si>
    <t>西之表市</t>
  </si>
  <si>
    <t>北海道南富良野町</t>
  </si>
  <si>
    <t>124630</t>
  </si>
  <si>
    <t>神山町</t>
  </si>
  <si>
    <t>担当部局課名</t>
  </si>
  <si>
    <t>40100</t>
  </si>
  <si>
    <t>016314</t>
  </si>
  <si>
    <t>木津川市</t>
  </si>
  <si>
    <t>464902</t>
  </si>
  <si>
    <t>草津町</t>
  </si>
  <si>
    <t>担当者氏名</t>
  </si>
  <si>
    <t>013919</t>
  </si>
  <si>
    <t>余市町</t>
  </si>
  <si>
    <t>島田市</t>
  </si>
  <si>
    <t>01692</t>
  </si>
  <si>
    <t>千葉県山武市</t>
  </si>
  <si>
    <t>20204</t>
  </si>
  <si>
    <t>竜王町</t>
  </si>
  <si>
    <t>093611</t>
  </si>
  <si>
    <t>012246</t>
  </si>
  <si>
    <t>Ｎｏ</t>
  </si>
  <si>
    <t>272086</t>
  </si>
  <si>
    <t>353051</t>
  </si>
  <si>
    <t>082333</t>
  </si>
  <si>
    <t>邑南町</t>
  </si>
  <si>
    <t>42207</t>
  </si>
  <si>
    <t>鶴田町</t>
  </si>
  <si>
    <t>補助・単独</t>
  </si>
  <si>
    <t>北海道士幌町</t>
  </si>
  <si>
    <t>鷹栖町</t>
  </si>
  <si>
    <t>下條村</t>
  </si>
  <si>
    <t>岡山県真庭市</t>
  </si>
  <si>
    <t>42208</t>
  </si>
  <si>
    <t>242047</t>
  </si>
  <si>
    <t>015849</t>
  </si>
  <si>
    <t>最上町</t>
  </si>
  <si>
    <t>24442</t>
  </si>
  <si>
    <t>014320</t>
  </si>
  <si>
    <t>所管</t>
  </si>
  <si>
    <t>岡山県井原市</t>
  </si>
  <si>
    <t>15226</t>
  </si>
  <si>
    <t>033031</t>
  </si>
  <si>
    <t>事業
終期</t>
  </si>
  <si>
    <t>05214</t>
  </si>
  <si>
    <t>埼玉県鳩山町</t>
  </si>
  <si>
    <t>074225</t>
  </si>
  <si>
    <t>014257</t>
  </si>
  <si>
    <t>033022</t>
  </si>
  <si>
    <t>294276</t>
  </si>
  <si>
    <t>23234</t>
  </si>
  <si>
    <t>12215</t>
  </si>
  <si>
    <t>362085</t>
  </si>
  <si>
    <t>七飯町</t>
  </si>
  <si>
    <t>泊村</t>
  </si>
  <si>
    <t>函南町</t>
  </si>
  <si>
    <t>13110</t>
  </si>
  <si>
    <t>剣淵町</t>
  </si>
  <si>
    <t>292044</t>
  </si>
  <si>
    <t>015628</t>
  </si>
  <si>
    <t>034614</t>
  </si>
  <si>
    <t>大間町</t>
  </si>
  <si>
    <t>13115</t>
  </si>
  <si>
    <t>205435</t>
  </si>
  <si>
    <t>瀬戸内町</t>
  </si>
  <si>
    <t>平田村</t>
  </si>
  <si>
    <t>大阪府羽曳野市</t>
  </si>
  <si>
    <t>輪島市</t>
  </si>
  <si>
    <t>南陽市</t>
  </si>
  <si>
    <t>南木曽町</t>
  </si>
  <si>
    <t>青森県西目屋村</t>
  </si>
  <si>
    <t>飯豊町</t>
  </si>
  <si>
    <t>田尻町</t>
  </si>
  <si>
    <t>北海道赤平市</t>
  </si>
  <si>
    <t>各務原市</t>
  </si>
  <si>
    <t>152251</t>
  </si>
  <si>
    <t>久山町</t>
  </si>
  <si>
    <t>国庫補助事業の名称</t>
  </si>
  <si>
    <t>014702</t>
  </si>
  <si>
    <t>442020</t>
  </si>
  <si>
    <t>39000</t>
  </si>
  <si>
    <t>滋賀県近江八幡市</t>
  </si>
  <si>
    <t>六ヶ所村</t>
  </si>
  <si>
    <t>022012</t>
  </si>
  <si>
    <t>佐伯市</t>
  </si>
  <si>
    <t>苫前町</t>
  </si>
  <si>
    <t>15000</t>
  </si>
  <si>
    <t>北海道苫小牧市</t>
  </si>
  <si>
    <t>阿久根市</t>
  </si>
  <si>
    <t>姶良市</t>
  </si>
  <si>
    <t>大阪府貝塚市</t>
  </si>
  <si>
    <t>明石市</t>
  </si>
  <si>
    <t>千葉県長南町</t>
  </si>
  <si>
    <t>青森県平内町</t>
  </si>
  <si>
    <t>102105</t>
  </si>
  <si>
    <t>浜頓別町</t>
  </si>
  <si>
    <t>岐阜県北方町</t>
  </si>
  <si>
    <t>山形県酒田市</t>
  </si>
  <si>
    <t>東村山市</t>
  </si>
  <si>
    <t>幌加内町</t>
  </si>
  <si>
    <t>402184</t>
  </si>
  <si>
    <t>愛知県大府市</t>
  </si>
  <si>
    <t>422142</t>
  </si>
  <si>
    <t>47000</t>
  </si>
  <si>
    <t>合計</t>
  </si>
  <si>
    <t>016322</t>
  </si>
  <si>
    <t>上富良野町</t>
  </si>
  <si>
    <t>284432</t>
  </si>
  <si>
    <t>232254</t>
  </si>
  <si>
    <t>北海道石狩市</t>
  </si>
  <si>
    <t>上野村</t>
  </si>
  <si>
    <t>03484</t>
  </si>
  <si>
    <t>宮城県富谷市</t>
  </si>
  <si>
    <t>082309</t>
  </si>
  <si>
    <t>075485</t>
  </si>
  <si>
    <t>20485</t>
  </si>
  <si>
    <t>13202</t>
  </si>
  <si>
    <t>014281</t>
  </si>
  <si>
    <t>223042</t>
  </si>
  <si>
    <t>47381</t>
  </si>
  <si>
    <t>43433</t>
  </si>
  <si>
    <t>常陸大宮市</t>
  </si>
  <si>
    <t>北大東村</t>
  </si>
  <si>
    <t>北海道江差町</t>
  </si>
  <si>
    <t>上野原市</t>
  </si>
  <si>
    <t>都道府県・市町村名</t>
  </si>
  <si>
    <t>小平市</t>
  </si>
  <si>
    <t>兵庫県</t>
  </si>
  <si>
    <t>羽後町</t>
  </si>
  <si>
    <t>近江八幡市</t>
  </si>
  <si>
    <t>272272</t>
  </si>
  <si>
    <t>京都府城陽市</t>
  </si>
  <si>
    <t>08225</t>
  </si>
  <si>
    <t>01518</t>
  </si>
  <si>
    <t>015784</t>
  </si>
  <si>
    <t>伊那市</t>
  </si>
  <si>
    <t>北本市</t>
  </si>
  <si>
    <t>石川県</t>
  </si>
  <si>
    <t>金額が千円単位で記入されているか</t>
  </si>
  <si>
    <t>232220</t>
  </si>
  <si>
    <t>青梅市</t>
  </si>
  <si>
    <t>葛巻町</t>
  </si>
  <si>
    <t>20205</t>
  </si>
  <si>
    <t>米原市</t>
  </si>
  <si>
    <t>南関町</t>
  </si>
  <si>
    <t>122033</t>
  </si>
  <si>
    <t>35208</t>
  </si>
  <si>
    <t>29205</t>
  </si>
  <si>
    <t>補</t>
  </si>
  <si>
    <t>20409</t>
  </si>
  <si>
    <t>073628</t>
  </si>
  <si>
    <t>01552</t>
  </si>
  <si>
    <t>二宮町</t>
  </si>
  <si>
    <t>06381</t>
  </si>
  <si>
    <t>風間浦村</t>
  </si>
  <si>
    <t>埼玉県北本市</t>
  </si>
  <si>
    <t>113638</t>
  </si>
  <si>
    <t>富士見市</t>
  </si>
  <si>
    <t>福島県白河市</t>
  </si>
  <si>
    <t>46530</t>
  </si>
  <si>
    <t>津別町</t>
  </si>
  <si>
    <t>宮崎県木城町</t>
  </si>
  <si>
    <t>014036</t>
  </si>
  <si>
    <t>北塩原村</t>
  </si>
  <si>
    <t>252069</t>
  </si>
  <si>
    <t>20212</t>
  </si>
  <si>
    <t>釜石市</t>
  </si>
  <si>
    <t>朝日村</t>
  </si>
  <si>
    <t>大潟村</t>
  </si>
  <si>
    <t>単</t>
  </si>
  <si>
    <t>山田町</t>
  </si>
  <si>
    <t>022047</t>
  </si>
  <si>
    <t>千早赤阪村</t>
  </si>
  <si>
    <t>07503</t>
  </si>
  <si>
    <t>33346</t>
  </si>
  <si>
    <t>十和田市</t>
  </si>
  <si>
    <t>03209</t>
  </si>
  <si>
    <t>新温泉町</t>
  </si>
  <si>
    <t>203238</t>
  </si>
  <si>
    <t>152226</t>
  </si>
  <si>
    <t>435074</t>
  </si>
  <si>
    <t>01458</t>
  </si>
  <si>
    <t>082171</t>
  </si>
  <si>
    <t>中之条町</t>
  </si>
  <si>
    <t>加古川市</t>
  </si>
  <si>
    <t>42203</t>
  </si>
  <si>
    <t>023213</t>
  </si>
  <si>
    <t>414018</t>
  </si>
  <si>
    <t>016365</t>
  </si>
  <si>
    <t>131229</t>
  </si>
  <si>
    <t>多古町</t>
  </si>
  <si>
    <t>北海道中標津町</t>
  </si>
  <si>
    <t>五戸町</t>
  </si>
  <si>
    <t>232386</t>
  </si>
  <si>
    <t>土庄町</t>
  </si>
  <si>
    <t>長井市</t>
  </si>
  <si>
    <t>静岡県函南町</t>
  </si>
  <si>
    <t>伊奈町</t>
  </si>
  <si>
    <t>共和町</t>
  </si>
  <si>
    <t>041009</t>
  </si>
  <si>
    <t>愛知県大口町</t>
  </si>
  <si>
    <t>044440</t>
  </si>
  <si>
    <t>大阪府太子町</t>
  </si>
  <si>
    <t>三笠市</t>
  </si>
  <si>
    <t>石川県七尾市</t>
  </si>
  <si>
    <t>えりも町</t>
  </si>
  <si>
    <t>11230</t>
  </si>
  <si>
    <t>大分県佐伯市</t>
  </si>
  <si>
    <t>青森県佐井村</t>
  </si>
  <si>
    <t>142069</t>
  </si>
  <si>
    <t>122114</t>
  </si>
  <si>
    <t>六戸町</t>
  </si>
  <si>
    <t>032085</t>
  </si>
  <si>
    <t>福井県大野市</t>
  </si>
  <si>
    <t>鹿追町</t>
  </si>
  <si>
    <t>05327</t>
  </si>
  <si>
    <t>野田村</t>
  </si>
  <si>
    <t>阿南市</t>
  </si>
  <si>
    <t>長岡市</t>
  </si>
  <si>
    <t>利尻町</t>
  </si>
  <si>
    <t>352152</t>
  </si>
  <si>
    <t>39203</t>
  </si>
  <si>
    <t>帯広市</t>
  </si>
  <si>
    <t>423831</t>
  </si>
  <si>
    <t>上砂川町</t>
  </si>
  <si>
    <t>064262</t>
  </si>
  <si>
    <t>芳賀町</t>
  </si>
  <si>
    <t>352101</t>
  </si>
  <si>
    <t>37208</t>
  </si>
  <si>
    <t>小樽市</t>
  </si>
  <si>
    <t>022098</t>
  </si>
  <si>
    <t>01432</t>
  </si>
  <si>
    <t>中央市</t>
  </si>
  <si>
    <t>那須町</t>
  </si>
  <si>
    <t>茨城県美浦村</t>
  </si>
  <si>
    <t>北海道奥尻町</t>
  </si>
  <si>
    <t>一宮町</t>
  </si>
  <si>
    <t>014699</t>
  </si>
  <si>
    <t>012351</t>
  </si>
  <si>
    <t>39364</t>
  </si>
  <si>
    <t>伊豆の国市</t>
  </si>
  <si>
    <t>213616</t>
  </si>
  <si>
    <t>つくばみらい市</t>
  </si>
  <si>
    <t>青森県新郷村</t>
  </si>
  <si>
    <t>31204</t>
  </si>
  <si>
    <t>23207</t>
  </si>
  <si>
    <t>114081</t>
  </si>
  <si>
    <t>292052</t>
  </si>
  <si>
    <t>大分市</t>
  </si>
  <si>
    <t>さくら市</t>
  </si>
  <si>
    <t>014028</t>
  </si>
  <si>
    <t>232068</t>
  </si>
  <si>
    <t>楢葉町</t>
  </si>
  <si>
    <t>長南町</t>
  </si>
  <si>
    <t>452025</t>
  </si>
  <si>
    <t>213411</t>
  </si>
  <si>
    <t>天理市</t>
  </si>
  <si>
    <t>島根県邑南町</t>
  </si>
  <si>
    <t>20404</t>
  </si>
  <si>
    <t>山形市</t>
  </si>
  <si>
    <t>南丹市</t>
  </si>
  <si>
    <t>富士川町</t>
  </si>
  <si>
    <t>25383</t>
  </si>
  <si>
    <t>074233</t>
  </si>
  <si>
    <t>014630</t>
  </si>
  <si>
    <t>秋田県八峰町</t>
  </si>
  <si>
    <t>13227</t>
  </si>
  <si>
    <t>岐阜県土岐市</t>
  </si>
  <si>
    <t>46501</t>
  </si>
  <si>
    <t>33202</t>
  </si>
  <si>
    <t>014290</t>
  </si>
  <si>
    <t>331007</t>
  </si>
  <si>
    <t>06204</t>
  </si>
  <si>
    <t>大空町</t>
  </si>
  <si>
    <t>40217</t>
  </si>
  <si>
    <t>144029</t>
  </si>
  <si>
    <t>稚内市</t>
  </si>
  <si>
    <t>江戸川区</t>
  </si>
  <si>
    <t>112305</t>
  </si>
  <si>
    <t>大蔵村</t>
  </si>
  <si>
    <t>243035</t>
  </si>
  <si>
    <t>132039</t>
  </si>
  <si>
    <t>長野県高山村</t>
  </si>
  <si>
    <t>宮城県塩竈市</t>
  </si>
  <si>
    <t>024414</t>
  </si>
  <si>
    <t>14201</t>
  </si>
  <si>
    <t>252123</t>
  </si>
  <si>
    <t>303437</t>
  </si>
  <si>
    <t>島根県奥出雲町</t>
  </si>
  <si>
    <t>016632</t>
  </si>
  <si>
    <t>074837</t>
  </si>
  <si>
    <t>402257</t>
  </si>
  <si>
    <t>大町市</t>
  </si>
  <si>
    <t>01398</t>
  </si>
  <si>
    <t>宮城県</t>
  </si>
  <si>
    <t>016462</t>
  </si>
  <si>
    <t>015555</t>
  </si>
  <si>
    <t>足寄町</t>
  </si>
  <si>
    <t>徳島市</t>
  </si>
  <si>
    <t>鹿児島県伊仙町</t>
  </si>
  <si>
    <t>静岡県伊豆市</t>
  </si>
  <si>
    <t>小布施町</t>
  </si>
  <si>
    <t>10000</t>
  </si>
  <si>
    <t>14217</t>
  </si>
  <si>
    <t>363685</t>
  </si>
  <si>
    <t>鹿児島県屋久島町</t>
  </si>
  <si>
    <t>福岡県筑後市</t>
  </si>
  <si>
    <t>仙北市</t>
  </si>
  <si>
    <t>藤岡市</t>
  </si>
  <si>
    <t>感染症対応と関連しない施設の整備自体を主目的とするもの</t>
    <rPh sb="0" eb="3">
      <t>カンセンショウ</t>
    </rPh>
    <rPh sb="3" eb="5">
      <t>タイオウ</t>
    </rPh>
    <rPh sb="6" eb="8">
      <t>カンレン</t>
    </rPh>
    <rPh sb="11" eb="13">
      <t>シセツ</t>
    </rPh>
    <rPh sb="14" eb="16">
      <t>セイビ</t>
    </rPh>
    <rPh sb="16" eb="18">
      <t>ジタイ</t>
    </rPh>
    <rPh sb="19" eb="22">
      <t>シュモクテキ</t>
    </rPh>
    <phoneticPr fontId="20"/>
  </si>
  <si>
    <t>232017</t>
  </si>
  <si>
    <t>岐阜市</t>
  </si>
  <si>
    <t>長門市</t>
  </si>
  <si>
    <t>奈良県川西町</t>
  </si>
  <si>
    <t>40206</t>
  </si>
  <si>
    <t>ひたちなか市</t>
  </si>
  <si>
    <t>白糠町</t>
  </si>
  <si>
    <t>43208</t>
  </si>
  <si>
    <t>清瀬市</t>
  </si>
  <si>
    <t>置戸町</t>
  </si>
  <si>
    <t>392065</t>
  </si>
  <si>
    <t>012033</t>
  </si>
  <si>
    <t>北海道南幌町</t>
  </si>
  <si>
    <t>28382</t>
  </si>
  <si>
    <t>湧別町</t>
  </si>
  <si>
    <t>43514</t>
  </si>
  <si>
    <t>40226</t>
  </si>
  <si>
    <t>36201</t>
  </si>
  <si>
    <t>26465</t>
  </si>
  <si>
    <t>044041</t>
  </si>
  <si>
    <t>08215</t>
  </si>
  <si>
    <t>北海道釧路町</t>
  </si>
  <si>
    <t>13212</t>
  </si>
  <si>
    <t>122173</t>
  </si>
  <si>
    <t>淡路市</t>
  </si>
  <si>
    <t>山梨県小菅村</t>
  </si>
  <si>
    <t>022021</t>
  </si>
  <si>
    <t>25209</t>
  </si>
  <si>
    <t>024023</t>
  </si>
  <si>
    <t>福井県福井市</t>
  </si>
  <si>
    <t>鳥羽市</t>
  </si>
  <si>
    <t>久慈市</t>
  </si>
  <si>
    <t>東彼杵町</t>
  </si>
  <si>
    <t>014389</t>
  </si>
  <si>
    <t>由仁町</t>
  </si>
  <si>
    <t>12216</t>
  </si>
  <si>
    <t>182044</t>
  </si>
  <si>
    <t>枕崎市</t>
  </si>
  <si>
    <t>（単位：千円）</t>
    <rPh sb="1" eb="3">
      <t>タンイ</t>
    </rPh>
    <rPh sb="4" eb="6">
      <t>センエン</t>
    </rPh>
    <phoneticPr fontId="20"/>
  </si>
  <si>
    <t>総事業費</t>
  </si>
  <si>
    <t>生駒市</t>
  </si>
  <si>
    <t>03201</t>
  </si>
  <si>
    <t>福津市</t>
  </si>
  <si>
    <t>082058</t>
  </si>
  <si>
    <t>29202</t>
  </si>
  <si>
    <t>272043</t>
  </si>
  <si>
    <t>青森県東通村</t>
  </si>
  <si>
    <t>014541</t>
  </si>
  <si>
    <t>26212</t>
  </si>
  <si>
    <t>26207</t>
  </si>
  <si>
    <t>用地の取得費</t>
    <rPh sb="3" eb="5">
      <t>シュトク</t>
    </rPh>
    <rPh sb="5" eb="6">
      <t>ヒ</t>
    </rPh>
    <phoneticPr fontId="20"/>
  </si>
  <si>
    <t>大野城市</t>
  </si>
  <si>
    <t>貸付金・保証金（繰上償還による保証金の過払い相当分の返金に伴う国庫返納を要するもの。利子補給または信用保証料補助は除く）</t>
    <rPh sb="10" eb="12">
      <t>ショウカン</t>
    </rPh>
    <rPh sb="42" eb="44">
      <t>リシ</t>
    </rPh>
    <rPh sb="44" eb="46">
      <t>ホキュウ</t>
    </rPh>
    <rPh sb="49" eb="51">
      <t>シンヨウ</t>
    </rPh>
    <rPh sb="51" eb="53">
      <t>ホショウ</t>
    </rPh>
    <rPh sb="53" eb="54">
      <t>リョウ</t>
    </rPh>
    <rPh sb="54" eb="56">
      <t>ホジョ</t>
    </rPh>
    <rPh sb="57" eb="58">
      <t>ノゾ</t>
    </rPh>
    <phoneticPr fontId="20"/>
  </si>
  <si>
    <t>422096</t>
  </si>
  <si>
    <t>日野市</t>
  </si>
  <si>
    <t>122262</t>
  </si>
  <si>
    <t>事業者等への損失補償（協力金等は除く）</t>
    <rPh sb="0" eb="3">
      <t>ジギョウシャ</t>
    </rPh>
    <rPh sb="3" eb="4">
      <t>トウ</t>
    </rPh>
    <rPh sb="6" eb="8">
      <t>ソンシツ</t>
    </rPh>
    <rPh sb="8" eb="10">
      <t>ホショウ</t>
    </rPh>
    <rPh sb="11" eb="14">
      <t>キョウリョクキン</t>
    </rPh>
    <rPh sb="14" eb="15">
      <t>トウ</t>
    </rPh>
    <rPh sb="16" eb="17">
      <t>ノゾ</t>
    </rPh>
    <phoneticPr fontId="20"/>
  </si>
  <si>
    <t>海士町</t>
  </si>
  <si>
    <t>01668</t>
  </si>
  <si>
    <t>23201</t>
  </si>
  <si>
    <t>犬山市</t>
  </si>
  <si>
    <t>05203</t>
  </si>
  <si>
    <t>014842</t>
  </si>
  <si>
    <t>012025</t>
  </si>
  <si>
    <t>横瀬町</t>
  </si>
  <si>
    <t>山梨県道志村</t>
  </si>
  <si>
    <t>011002</t>
  </si>
  <si>
    <t>382108</t>
  </si>
  <si>
    <t>北海道</t>
  </si>
  <si>
    <t>東みよし町</t>
  </si>
  <si>
    <t>会津若松市</t>
  </si>
  <si>
    <t>302091</t>
  </si>
  <si>
    <t>034827</t>
  </si>
  <si>
    <t>102113</t>
  </si>
  <si>
    <t>053490</t>
  </si>
  <si>
    <t>初山別村</t>
  </si>
  <si>
    <t>124222</t>
  </si>
  <si>
    <t>札幌市</t>
  </si>
  <si>
    <t>143219</t>
  </si>
  <si>
    <t>和歌山県かつらぎ町</t>
  </si>
  <si>
    <t>岐阜県瑞穂市</t>
  </si>
  <si>
    <t>陸別町</t>
  </si>
  <si>
    <t>太良町</t>
  </si>
  <si>
    <t>332046</t>
  </si>
  <si>
    <t>13206</t>
  </si>
  <si>
    <t>函館市</t>
  </si>
  <si>
    <t>394106</t>
  </si>
  <si>
    <t>014231</t>
  </si>
  <si>
    <t>静岡県沼津市</t>
  </si>
  <si>
    <t>113492</t>
  </si>
  <si>
    <t>松島町</t>
  </si>
  <si>
    <t>03322</t>
  </si>
  <si>
    <t>012041</t>
  </si>
  <si>
    <t>14208</t>
  </si>
  <si>
    <t>旭川市</t>
  </si>
  <si>
    <t>17202</t>
  </si>
  <si>
    <t>172049</t>
  </si>
  <si>
    <t>福井県小浜市</t>
  </si>
  <si>
    <t>34204</t>
  </si>
  <si>
    <t>022071</t>
  </si>
  <si>
    <t>36207</t>
  </si>
  <si>
    <t>012050</t>
  </si>
  <si>
    <t>222160</t>
  </si>
  <si>
    <t>南大東村</t>
  </si>
  <si>
    <t>茨城県つくばみらい市</t>
  </si>
  <si>
    <t>北海道小平町</t>
  </si>
  <si>
    <t>室蘭市</t>
  </si>
  <si>
    <t>岩手県九戸村</t>
  </si>
  <si>
    <t>024236</t>
  </si>
  <si>
    <t>広島県大崎上島町</t>
  </si>
  <si>
    <t>20219</t>
  </si>
  <si>
    <t>天栄村</t>
  </si>
  <si>
    <t>神河町</t>
  </si>
  <si>
    <t>猿払村</t>
  </si>
  <si>
    <t>09205</t>
  </si>
  <si>
    <t>32528</t>
  </si>
  <si>
    <t>012068</t>
  </si>
  <si>
    <t>223441</t>
  </si>
  <si>
    <t>釧路市</t>
  </si>
  <si>
    <t>新潟県十日町市</t>
  </si>
  <si>
    <t>103446</t>
  </si>
  <si>
    <t>402273</t>
  </si>
  <si>
    <t>千葉県八街市</t>
  </si>
  <si>
    <t>八雲町</t>
  </si>
  <si>
    <t>012076</t>
  </si>
  <si>
    <t>342149</t>
  </si>
  <si>
    <t>神奈川県清川村</t>
  </si>
  <si>
    <t>北海道訓子府町</t>
  </si>
  <si>
    <t>016454</t>
  </si>
  <si>
    <t>岐阜県羽島市</t>
  </si>
  <si>
    <t>千葉県印西市</t>
  </si>
  <si>
    <t>075213</t>
  </si>
  <si>
    <t>21203</t>
  </si>
  <si>
    <t>093645</t>
  </si>
  <si>
    <t>214035</t>
  </si>
  <si>
    <t>南房総市</t>
  </si>
  <si>
    <t>074471</t>
  </si>
  <si>
    <t>愛媛県四国中央市</t>
  </si>
  <si>
    <t>012084</t>
  </si>
  <si>
    <t>20215</t>
  </si>
  <si>
    <t>北見市</t>
  </si>
  <si>
    <t>石狩市</t>
  </si>
  <si>
    <t>384887</t>
  </si>
  <si>
    <t>30428</t>
  </si>
  <si>
    <t>262056</t>
  </si>
  <si>
    <t>05368</t>
  </si>
  <si>
    <t>三芳町</t>
  </si>
  <si>
    <t>016373</t>
  </si>
  <si>
    <t>平塚市</t>
  </si>
  <si>
    <t>川南町</t>
  </si>
  <si>
    <t>012092</t>
  </si>
  <si>
    <t>木城町</t>
  </si>
  <si>
    <t>鹿角市</t>
  </si>
  <si>
    <t>基金の名称</t>
  </si>
  <si>
    <t>大樹町</t>
  </si>
  <si>
    <t>夕張市</t>
  </si>
  <si>
    <t>20207</t>
  </si>
  <si>
    <t>203092</t>
  </si>
  <si>
    <t>132152</t>
  </si>
  <si>
    <t>39344</t>
  </si>
  <si>
    <t>013951</t>
  </si>
  <si>
    <t>123498</t>
  </si>
  <si>
    <t>倶知安町</t>
  </si>
  <si>
    <t>01391</t>
  </si>
  <si>
    <t>012106</t>
  </si>
  <si>
    <t>014371</t>
  </si>
  <si>
    <t>上尾市</t>
  </si>
  <si>
    <t>山鹿市</t>
  </si>
  <si>
    <t>岩見沢市</t>
  </si>
  <si>
    <t>062120</t>
  </si>
  <si>
    <t>232114</t>
  </si>
  <si>
    <t>12443</t>
  </si>
  <si>
    <t>大桑村</t>
  </si>
  <si>
    <t>43203</t>
  </si>
  <si>
    <t>知内町</t>
  </si>
  <si>
    <t>203068</t>
  </si>
  <si>
    <t>沖縄県渡名喜村</t>
  </si>
  <si>
    <t>012114</t>
  </si>
  <si>
    <t>網走市</t>
  </si>
  <si>
    <t>愛知県常滑市</t>
  </si>
  <si>
    <t>120006</t>
  </si>
  <si>
    <t>325252</t>
  </si>
  <si>
    <t>122041</t>
  </si>
  <si>
    <t>112429</t>
  </si>
  <si>
    <t>012122</t>
  </si>
  <si>
    <t>333468</t>
  </si>
  <si>
    <t>愛知県設楽町</t>
  </si>
  <si>
    <t>鎌倉市</t>
  </si>
  <si>
    <t>士別市</t>
  </si>
  <si>
    <t>柏市</t>
  </si>
  <si>
    <t>留萌市</t>
  </si>
  <si>
    <t>鹿児島市</t>
  </si>
  <si>
    <t>014648</t>
  </si>
  <si>
    <t>八女市</t>
  </si>
  <si>
    <t>天城町</t>
  </si>
  <si>
    <t>鳥取市</t>
  </si>
  <si>
    <t>20384</t>
  </si>
  <si>
    <t>012131</t>
  </si>
  <si>
    <t>422011</t>
  </si>
  <si>
    <t>府中市</t>
  </si>
  <si>
    <t>苫小牧市</t>
  </si>
  <si>
    <t>024112</t>
  </si>
  <si>
    <t>宮崎県美郷町</t>
  </si>
  <si>
    <t>04100</t>
  </si>
  <si>
    <t>川根本町</t>
  </si>
  <si>
    <t>012149</t>
  </si>
  <si>
    <t>大鹿村</t>
  </si>
  <si>
    <t>南足柄市</t>
  </si>
  <si>
    <t>20388</t>
  </si>
  <si>
    <t>016942</t>
  </si>
  <si>
    <t>012157</t>
  </si>
  <si>
    <t>新地町</t>
  </si>
  <si>
    <t>箱根町</t>
  </si>
  <si>
    <t>08236</t>
  </si>
  <si>
    <t>美唄市</t>
  </si>
  <si>
    <t>まんのう町</t>
  </si>
  <si>
    <t>蓬田村</t>
  </si>
  <si>
    <t>大分県</t>
  </si>
  <si>
    <t>262064</t>
  </si>
  <si>
    <t>012165</t>
  </si>
  <si>
    <t>094072</t>
  </si>
  <si>
    <t>赤井川村</t>
  </si>
  <si>
    <t>16202</t>
  </si>
  <si>
    <t>文京区</t>
  </si>
  <si>
    <t>芦別市</t>
  </si>
  <si>
    <t>012173</t>
  </si>
  <si>
    <t>浅口市</t>
  </si>
  <si>
    <t>10421</t>
  </si>
  <si>
    <t>294501</t>
  </si>
  <si>
    <t>10205</t>
  </si>
  <si>
    <t>京都府和束町</t>
  </si>
  <si>
    <t>台東区</t>
  </si>
  <si>
    <t>304280</t>
  </si>
  <si>
    <t>中川町</t>
  </si>
  <si>
    <t>古平町</t>
  </si>
  <si>
    <t>大阪市</t>
  </si>
  <si>
    <t>島根県海士町</t>
  </si>
  <si>
    <t>11324</t>
  </si>
  <si>
    <t>御殿場市</t>
  </si>
  <si>
    <t>江別市</t>
  </si>
  <si>
    <t>233625</t>
  </si>
  <si>
    <t>当麻町</t>
  </si>
  <si>
    <t>24215</t>
  </si>
  <si>
    <t>様似町</t>
  </si>
  <si>
    <t>012181</t>
  </si>
  <si>
    <t>福生市</t>
  </si>
  <si>
    <t>京都府京丹後市</t>
  </si>
  <si>
    <t>014656</t>
  </si>
  <si>
    <t>293440</t>
  </si>
  <si>
    <t>南山城村</t>
  </si>
  <si>
    <t>18423</t>
  </si>
  <si>
    <t>赤平市</t>
  </si>
  <si>
    <t>063223</t>
  </si>
  <si>
    <t>222135</t>
  </si>
  <si>
    <t>012190</t>
  </si>
  <si>
    <t>014869</t>
  </si>
  <si>
    <t>015610</t>
  </si>
  <si>
    <t>紋別市</t>
  </si>
  <si>
    <t>432059</t>
  </si>
  <si>
    <t>144011</t>
  </si>
  <si>
    <t>熊本県高森町</t>
  </si>
  <si>
    <t>075647</t>
  </si>
  <si>
    <t>徳島県北島町</t>
  </si>
  <si>
    <t>東通村</t>
  </si>
  <si>
    <t>奈井江町</t>
  </si>
  <si>
    <t>04205</t>
  </si>
  <si>
    <t>402150</t>
  </si>
  <si>
    <t>014362</t>
  </si>
  <si>
    <t>藤枝市</t>
  </si>
  <si>
    <t>23563</t>
  </si>
  <si>
    <t>012203</t>
  </si>
  <si>
    <t>竹原市</t>
  </si>
  <si>
    <t>012211</t>
  </si>
  <si>
    <t>大垣市</t>
  </si>
  <si>
    <t>112291</t>
  </si>
  <si>
    <t>03208</t>
  </si>
  <si>
    <t>北海道音更町</t>
  </si>
  <si>
    <t>喜茂別町</t>
  </si>
  <si>
    <t>佐久市</t>
  </si>
  <si>
    <t>07543</t>
  </si>
  <si>
    <t>名寄市</t>
  </si>
  <si>
    <t>08542</t>
  </si>
  <si>
    <t>082015</t>
  </si>
  <si>
    <t>43482</t>
  </si>
  <si>
    <t>25201</t>
  </si>
  <si>
    <t>中泊町</t>
  </si>
  <si>
    <t>05207</t>
  </si>
  <si>
    <t>24205</t>
  </si>
  <si>
    <t>17204</t>
  </si>
  <si>
    <t>202185</t>
  </si>
  <si>
    <t>012220</t>
  </si>
  <si>
    <t>012262</t>
  </si>
  <si>
    <t>012238</t>
  </si>
  <si>
    <t>162094</t>
  </si>
  <si>
    <t>024244</t>
  </si>
  <si>
    <t>232211</t>
  </si>
  <si>
    <t>182109</t>
  </si>
  <si>
    <t>06000</t>
  </si>
  <si>
    <t>沖縄県久米島町</t>
  </si>
  <si>
    <t>204251</t>
  </si>
  <si>
    <t>魚沼市</t>
  </si>
  <si>
    <t>075477</t>
  </si>
  <si>
    <t>39403</t>
  </si>
  <si>
    <t>022080</t>
  </si>
  <si>
    <t>中島村</t>
  </si>
  <si>
    <t>三重県多気町</t>
  </si>
  <si>
    <t>北海道仁木町</t>
  </si>
  <si>
    <t>根室市</t>
  </si>
  <si>
    <t>平内町</t>
  </si>
  <si>
    <t>231002</t>
  </si>
  <si>
    <t>守口市</t>
  </si>
  <si>
    <t>072109</t>
  </si>
  <si>
    <t>北海道北斗市</t>
  </si>
  <si>
    <t>比布町</t>
  </si>
  <si>
    <t>263036</t>
  </si>
  <si>
    <t>046060</t>
  </si>
  <si>
    <t>千歳市</t>
  </si>
  <si>
    <t>013625</t>
  </si>
  <si>
    <t>014087</t>
  </si>
  <si>
    <t>133639</t>
  </si>
  <si>
    <t>104299</t>
  </si>
  <si>
    <t>012254</t>
  </si>
  <si>
    <t>滑川市</t>
  </si>
  <si>
    <t>滝川市</t>
  </si>
  <si>
    <t>埼玉県和光市</t>
  </si>
  <si>
    <t>福島県葛尾村</t>
  </si>
  <si>
    <t>朝来市</t>
  </si>
  <si>
    <t>134015</t>
  </si>
  <si>
    <t>鯖江市</t>
  </si>
  <si>
    <t>31370</t>
  </si>
  <si>
    <t>222267</t>
  </si>
  <si>
    <t>砂川市</t>
  </si>
  <si>
    <t>11347</t>
  </si>
  <si>
    <t>012271</t>
  </si>
  <si>
    <t>京丹波町</t>
  </si>
  <si>
    <t>38422</t>
  </si>
  <si>
    <t>茅ヶ崎市</t>
  </si>
  <si>
    <t>神奈川県鎌倉市</t>
  </si>
  <si>
    <t>清水町</t>
  </si>
  <si>
    <t>464911</t>
  </si>
  <si>
    <t>福岡県糸島市</t>
  </si>
  <si>
    <t>伊豆市</t>
  </si>
  <si>
    <t>07504</t>
  </si>
  <si>
    <t>013315</t>
  </si>
  <si>
    <t>大町町</t>
  </si>
  <si>
    <t>兵庫県西宮市</t>
  </si>
  <si>
    <t>泰阜村</t>
  </si>
  <si>
    <t>下北山村</t>
  </si>
  <si>
    <t>鮫川村</t>
  </si>
  <si>
    <t>上田市</t>
  </si>
  <si>
    <t>歌志内市</t>
  </si>
  <si>
    <t>032093</t>
  </si>
  <si>
    <t>28218</t>
  </si>
  <si>
    <t>012289</t>
  </si>
  <si>
    <t>深川市</t>
  </si>
  <si>
    <t>神奈川県座間市</t>
  </si>
  <si>
    <t>阿智村</t>
  </si>
  <si>
    <t>雄武町</t>
  </si>
  <si>
    <t>012297</t>
  </si>
  <si>
    <t>40646</t>
  </si>
  <si>
    <t>132098</t>
  </si>
  <si>
    <t>福岡県水巻町</t>
  </si>
  <si>
    <t>富良野市</t>
  </si>
  <si>
    <t>壮瞥町</t>
  </si>
  <si>
    <t>402052</t>
  </si>
  <si>
    <t>244431</t>
  </si>
  <si>
    <t>八郎潟町</t>
  </si>
  <si>
    <t>012301</t>
  </si>
  <si>
    <t>福島県三島町</t>
  </si>
  <si>
    <t>登別市</t>
  </si>
  <si>
    <t>長野県高森町</t>
  </si>
  <si>
    <t>012319</t>
  </si>
  <si>
    <t>020001</t>
  </si>
  <si>
    <t>014532</t>
  </si>
  <si>
    <t>徳島県阿波市</t>
  </si>
  <si>
    <t>木祖村</t>
  </si>
  <si>
    <t>会津坂下町</t>
  </si>
  <si>
    <t>兵庫県たつの市</t>
  </si>
  <si>
    <t>吉川市</t>
  </si>
  <si>
    <t>016675</t>
  </si>
  <si>
    <t>越前町</t>
  </si>
  <si>
    <t>155811</t>
  </si>
  <si>
    <t>恵庭市</t>
  </si>
  <si>
    <t>012335</t>
  </si>
  <si>
    <t>菊川市</t>
  </si>
  <si>
    <t>蕨市</t>
  </si>
  <si>
    <t>035068</t>
  </si>
  <si>
    <t>02384</t>
  </si>
  <si>
    <t>飯田市</t>
  </si>
  <si>
    <t>伊達市</t>
  </si>
  <si>
    <t>11369</t>
  </si>
  <si>
    <t>434248</t>
  </si>
  <si>
    <t>012343</t>
  </si>
  <si>
    <t>おおい町</t>
  </si>
  <si>
    <t>北広島市</t>
  </si>
  <si>
    <t>福島県会津若松市</t>
  </si>
  <si>
    <t>40213</t>
  </si>
  <si>
    <t>東松島市</t>
  </si>
  <si>
    <t>32209</t>
  </si>
  <si>
    <t>芝山町</t>
  </si>
  <si>
    <t>012360</t>
  </si>
  <si>
    <t>30424</t>
  </si>
  <si>
    <t>北斗市</t>
  </si>
  <si>
    <t>09301</t>
  </si>
  <si>
    <t>青森県今別町</t>
  </si>
  <si>
    <t>024058</t>
  </si>
  <si>
    <t>013030</t>
  </si>
  <si>
    <t>46224</t>
  </si>
  <si>
    <t>014559</t>
  </si>
  <si>
    <t>054640</t>
  </si>
  <si>
    <t>宮崎県</t>
  </si>
  <si>
    <t>志賀町</t>
  </si>
  <si>
    <t>四街道市</t>
  </si>
  <si>
    <t>152161</t>
  </si>
  <si>
    <t>当別町</t>
  </si>
  <si>
    <t>075019</t>
  </si>
  <si>
    <t>46303</t>
  </si>
  <si>
    <t>佐世保市</t>
  </si>
  <si>
    <t>062065</t>
  </si>
  <si>
    <t>鳥取県三朝町</t>
  </si>
  <si>
    <t>原村</t>
  </si>
  <si>
    <t>栗東市</t>
  </si>
  <si>
    <t>長崎県雲仙市</t>
  </si>
  <si>
    <t>14362</t>
  </si>
  <si>
    <t>013048</t>
  </si>
  <si>
    <t>07501</t>
  </si>
  <si>
    <t>新篠津村</t>
  </si>
  <si>
    <t>293458</t>
  </si>
  <si>
    <t>厚真町</t>
  </si>
  <si>
    <t>寿都町</t>
  </si>
  <si>
    <t>大山町</t>
  </si>
  <si>
    <t>24562</t>
  </si>
  <si>
    <t>刈羽村</t>
  </si>
  <si>
    <t>むつ市</t>
  </si>
  <si>
    <t>46523</t>
  </si>
  <si>
    <t>小川町</t>
  </si>
  <si>
    <t>042153</t>
  </si>
  <si>
    <t>岩内町</t>
  </si>
  <si>
    <t>青森県十和田市</t>
  </si>
  <si>
    <t>松前町</t>
  </si>
  <si>
    <t>014095</t>
  </si>
  <si>
    <t>062031</t>
  </si>
  <si>
    <t>智頭町</t>
  </si>
  <si>
    <t>013323</t>
  </si>
  <si>
    <t>092011</t>
  </si>
  <si>
    <t>福島町</t>
  </si>
  <si>
    <t>013331</t>
  </si>
  <si>
    <t>昭和町</t>
  </si>
  <si>
    <t>利府町</t>
  </si>
  <si>
    <t>013340</t>
  </si>
  <si>
    <t>福岡県宮若市</t>
  </si>
  <si>
    <t>122157</t>
  </si>
  <si>
    <t>東海村</t>
  </si>
  <si>
    <t>153427</t>
  </si>
  <si>
    <t>木古内町</t>
  </si>
  <si>
    <t>013374</t>
  </si>
  <si>
    <t>082210</t>
  </si>
  <si>
    <t>愛媛県松野町</t>
  </si>
  <si>
    <t>013439</t>
  </si>
  <si>
    <t>01514</t>
  </si>
  <si>
    <t>35344</t>
  </si>
  <si>
    <t>鹿部町</t>
  </si>
  <si>
    <t>013455</t>
  </si>
  <si>
    <t>見附市</t>
  </si>
  <si>
    <t>横浜町</t>
  </si>
  <si>
    <t>40220</t>
  </si>
  <si>
    <t>春日部市</t>
  </si>
  <si>
    <t>森町</t>
  </si>
  <si>
    <t>435058</t>
  </si>
  <si>
    <t>013463</t>
  </si>
  <si>
    <t>野木町</t>
  </si>
  <si>
    <t>07342</t>
  </si>
  <si>
    <t>293857</t>
  </si>
  <si>
    <t>013471</t>
  </si>
  <si>
    <t>13102</t>
  </si>
  <si>
    <t>阿賀町</t>
  </si>
  <si>
    <t>会津美里町</t>
  </si>
  <si>
    <t>鳴門市</t>
  </si>
  <si>
    <t>10448</t>
  </si>
  <si>
    <t>今別町</t>
  </si>
  <si>
    <t>洋野町</t>
  </si>
  <si>
    <t>長万部町</t>
  </si>
  <si>
    <t>03211</t>
  </si>
  <si>
    <t>雨竜町</t>
  </si>
  <si>
    <t>292109</t>
  </si>
  <si>
    <t>21501</t>
  </si>
  <si>
    <t>013617</t>
  </si>
  <si>
    <t>022101</t>
  </si>
  <si>
    <t>江差町</t>
  </si>
  <si>
    <t>01638</t>
  </si>
  <si>
    <t>北海道木古内町</t>
  </si>
  <si>
    <t>上ノ国町</t>
  </si>
  <si>
    <t>113271</t>
  </si>
  <si>
    <t>013633</t>
  </si>
  <si>
    <t>厚沢部町</t>
  </si>
  <si>
    <t>232122</t>
  </si>
  <si>
    <t>山形県朝日町</t>
  </si>
  <si>
    <t>35207</t>
  </si>
  <si>
    <t>016101</t>
  </si>
  <si>
    <t>河内町</t>
  </si>
  <si>
    <t>宮古市</t>
  </si>
  <si>
    <t>深浦町</t>
  </si>
  <si>
    <t>田子町</t>
  </si>
  <si>
    <t>013641</t>
  </si>
  <si>
    <t>新郷村</t>
  </si>
  <si>
    <t>竹田市</t>
  </si>
  <si>
    <t>412058</t>
  </si>
  <si>
    <t>埼玉県宮代町</t>
  </si>
  <si>
    <t>男鹿市</t>
  </si>
  <si>
    <t>埼玉県川口市</t>
  </si>
  <si>
    <t>福島県相馬市</t>
  </si>
  <si>
    <t>28215</t>
  </si>
  <si>
    <t>473014</t>
  </si>
  <si>
    <t>乙部町</t>
  </si>
  <si>
    <t>瑞穂市</t>
  </si>
  <si>
    <t>142077</t>
  </si>
  <si>
    <t>三重県名張市</t>
  </si>
  <si>
    <t>岡谷市</t>
  </si>
  <si>
    <t>金ケ崎町</t>
  </si>
  <si>
    <t>秋田県潟上市</t>
  </si>
  <si>
    <t>013676</t>
  </si>
  <si>
    <t>014826</t>
  </si>
  <si>
    <t>宜野湾市</t>
  </si>
  <si>
    <t>阿見町</t>
  </si>
  <si>
    <t>016497</t>
  </si>
  <si>
    <t>024422</t>
  </si>
  <si>
    <t>山口県柳井市</t>
  </si>
  <si>
    <t>40601</t>
  </si>
  <si>
    <t>123293</t>
  </si>
  <si>
    <t>042145</t>
  </si>
  <si>
    <t>052043</t>
  </si>
  <si>
    <t>長野県岡谷市</t>
  </si>
  <si>
    <t>沼田市</t>
  </si>
  <si>
    <t>016381</t>
  </si>
  <si>
    <t>282235</t>
  </si>
  <si>
    <t>473570</t>
  </si>
  <si>
    <t>奥尻町</t>
  </si>
  <si>
    <t>042030</t>
  </si>
  <si>
    <t>29363</t>
  </si>
  <si>
    <t>東庄町</t>
  </si>
  <si>
    <t>072079</t>
  </si>
  <si>
    <t>073083</t>
  </si>
  <si>
    <t>長崎市</t>
  </si>
  <si>
    <t>07482</t>
  </si>
  <si>
    <t>下川町</t>
  </si>
  <si>
    <t>岡山県早島町</t>
  </si>
  <si>
    <t>長野県御代田町</t>
  </si>
  <si>
    <t>113484</t>
  </si>
  <si>
    <t>相生市</t>
  </si>
  <si>
    <t>013706</t>
  </si>
  <si>
    <t>252042</t>
  </si>
  <si>
    <t>今金町</t>
  </si>
  <si>
    <t>262099</t>
  </si>
  <si>
    <t>083640</t>
  </si>
  <si>
    <t>074021</t>
  </si>
  <si>
    <t>岩沼市</t>
  </si>
  <si>
    <t>244708</t>
  </si>
  <si>
    <t>13120</t>
  </si>
  <si>
    <t>開成町</t>
  </si>
  <si>
    <t>013714</t>
  </si>
  <si>
    <t>053619</t>
  </si>
  <si>
    <t>064289</t>
  </si>
  <si>
    <t>小美玉市</t>
  </si>
  <si>
    <t>三郷町</t>
  </si>
  <si>
    <t>294411</t>
  </si>
  <si>
    <t>せたな町</t>
  </si>
  <si>
    <t>士幌町</t>
  </si>
  <si>
    <t>21505</t>
  </si>
  <si>
    <t>193461</t>
  </si>
  <si>
    <t>能美市</t>
  </si>
  <si>
    <t>015474</t>
  </si>
  <si>
    <t>032034</t>
  </si>
  <si>
    <t>大津町</t>
  </si>
  <si>
    <t>島牧村</t>
  </si>
  <si>
    <t>沖縄県西原町</t>
  </si>
  <si>
    <t>032115</t>
  </si>
  <si>
    <t>013927</t>
  </si>
  <si>
    <t>真庭市</t>
  </si>
  <si>
    <t>01217</t>
  </si>
  <si>
    <t>132241</t>
  </si>
  <si>
    <t>15225</t>
  </si>
  <si>
    <t>鮭川村</t>
  </si>
  <si>
    <t>海老名市</t>
  </si>
  <si>
    <t>29361</t>
  </si>
  <si>
    <t>013935</t>
  </si>
  <si>
    <t>173843</t>
  </si>
  <si>
    <t>愛媛県砥部町</t>
  </si>
  <si>
    <t>28227</t>
  </si>
  <si>
    <t>016471</t>
  </si>
  <si>
    <t>苓北町</t>
  </si>
  <si>
    <t>465054</t>
  </si>
  <si>
    <t>184233</t>
  </si>
  <si>
    <t>泉崎村</t>
  </si>
  <si>
    <t>422045</t>
  </si>
  <si>
    <t>和歌山県有田川町</t>
  </si>
  <si>
    <t>29322</t>
  </si>
  <si>
    <t>113859</t>
  </si>
  <si>
    <t>黒松内町</t>
  </si>
  <si>
    <t>福岡県志免町</t>
  </si>
  <si>
    <t>016641</t>
  </si>
  <si>
    <t>131032</t>
  </si>
  <si>
    <t>那珂川町</t>
  </si>
  <si>
    <t>013943</t>
  </si>
  <si>
    <t>千葉県八千代市</t>
  </si>
  <si>
    <t>鳴沢村</t>
  </si>
  <si>
    <t>462250</t>
  </si>
  <si>
    <t>木曽町</t>
  </si>
  <si>
    <t>遠賀町</t>
  </si>
  <si>
    <t>016047</t>
  </si>
  <si>
    <t>162060</t>
  </si>
  <si>
    <t>014044</t>
  </si>
  <si>
    <t>142158</t>
  </si>
  <si>
    <t>柏崎市</t>
  </si>
  <si>
    <t>蘭越町</t>
  </si>
  <si>
    <t>筑北村</t>
  </si>
  <si>
    <t>02201</t>
  </si>
  <si>
    <t>204501</t>
  </si>
  <si>
    <t>014311</t>
  </si>
  <si>
    <t>北海道伊達市</t>
  </si>
  <si>
    <t>越生町</t>
  </si>
  <si>
    <t>ニセコ町</t>
  </si>
  <si>
    <t>013960</t>
  </si>
  <si>
    <t>蔵王町</t>
  </si>
  <si>
    <t>192139</t>
  </si>
  <si>
    <t>真狩村</t>
  </si>
  <si>
    <t>野々市市</t>
  </si>
  <si>
    <t>342122</t>
  </si>
  <si>
    <t>013978</t>
  </si>
  <si>
    <t>204137</t>
  </si>
  <si>
    <t>132276</t>
  </si>
  <si>
    <t>佐川町</t>
  </si>
  <si>
    <t>01482</t>
  </si>
  <si>
    <t>留寿都村</t>
  </si>
  <si>
    <t>27361</t>
  </si>
  <si>
    <t>112143</t>
  </si>
  <si>
    <t>013986</t>
  </si>
  <si>
    <t>013994</t>
  </si>
  <si>
    <t>中富良野町</t>
  </si>
  <si>
    <t>東川町</t>
  </si>
  <si>
    <t>06364</t>
  </si>
  <si>
    <t>兵庫県豊岡市</t>
  </si>
  <si>
    <t>京極町</t>
  </si>
  <si>
    <t>真岡市</t>
  </si>
  <si>
    <t>014001</t>
  </si>
  <si>
    <t>上勝町</t>
  </si>
  <si>
    <t>442089</t>
  </si>
  <si>
    <t>伊江村</t>
  </si>
  <si>
    <t>岩泉町</t>
  </si>
  <si>
    <t>364029</t>
  </si>
  <si>
    <t>016438</t>
  </si>
  <si>
    <t>北海道八雲町</t>
  </si>
  <si>
    <t>角田市</t>
  </si>
  <si>
    <t>015458</t>
  </si>
  <si>
    <t>014010</t>
  </si>
  <si>
    <t>神恵内村</t>
  </si>
  <si>
    <t>014052</t>
  </si>
  <si>
    <t>福島県</t>
  </si>
  <si>
    <t>秋田県羽後町</t>
  </si>
  <si>
    <t>積丹町</t>
  </si>
  <si>
    <t>広島県福山市</t>
  </si>
  <si>
    <t>014303</t>
  </si>
  <si>
    <t>占冠村</t>
  </si>
  <si>
    <t>272078</t>
  </si>
  <si>
    <t>014061</t>
  </si>
  <si>
    <t>石川町</t>
  </si>
  <si>
    <t>34309</t>
  </si>
  <si>
    <t>仁木町</t>
  </si>
  <si>
    <t>152129</t>
  </si>
  <si>
    <t>01545</t>
  </si>
  <si>
    <t>02206</t>
  </si>
  <si>
    <t>015601</t>
  </si>
  <si>
    <t>南幌町</t>
  </si>
  <si>
    <t>南城市</t>
  </si>
  <si>
    <t>岩手県普代村</t>
  </si>
  <si>
    <t>023230</t>
  </si>
  <si>
    <t>322032</t>
  </si>
  <si>
    <t>412074</t>
  </si>
  <si>
    <t>014249</t>
  </si>
  <si>
    <t>大多喜町</t>
  </si>
  <si>
    <t>王寺町</t>
  </si>
  <si>
    <t>おいらせ町</t>
  </si>
  <si>
    <t>滝上町</t>
  </si>
  <si>
    <t>かすみがうら市</t>
  </si>
  <si>
    <t>11237</t>
  </si>
  <si>
    <t>014273</t>
  </si>
  <si>
    <t>由利本荘市</t>
  </si>
  <si>
    <t>074055</t>
  </si>
  <si>
    <t>河南町</t>
  </si>
  <si>
    <t>西脇市</t>
  </si>
  <si>
    <t>092061</t>
  </si>
  <si>
    <t>082163</t>
  </si>
  <si>
    <t>08216</t>
  </si>
  <si>
    <t>014729</t>
  </si>
  <si>
    <t>033812</t>
  </si>
  <si>
    <t>長沼町</t>
  </si>
  <si>
    <t>014613</t>
  </si>
  <si>
    <t>栃木市</t>
  </si>
  <si>
    <t>32343</t>
  </si>
  <si>
    <t>20562</t>
  </si>
  <si>
    <t>155047</t>
  </si>
  <si>
    <t>栗山町</t>
  </si>
  <si>
    <t>筑紫野市</t>
  </si>
  <si>
    <t>遠別町</t>
  </si>
  <si>
    <t>奈良県桜井市</t>
  </si>
  <si>
    <t>静岡県伊東市</t>
  </si>
  <si>
    <t>八百津町</t>
  </si>
  <si>
    <t>島根県江津市</t>
  </si>
  <si>
    <t>42307</t>
  </si>
  <si>
    <t>南箕輪村</t>
  </si>
  <si>
    <t>464686</t>
  </si>
  <si>
    <t>433489</t>
  </si>
  <si>
    <t>月形町</t>
  </si>
  <si>
    <t>074217</t>
  </si>
  <si>
    <t>053635</t>
  </si>
  <si>
    <t>山形県南陽市</t>
  </si>
  <si>
    <t>聖籠町</t>
  </si>
  <si>
    <t>佐呂間町</t>
  </si>
  <si>
    <t>413275</t>
  </si>
  <si>
    <t>浦臼町</t>
  </si>
  <si>
    <t>343021</t>
  </si>
  <si>
    <t>身延町</t>
  </si>
  <si>
    <t>172103</t>
  </si>
  <si>
    <t>新十津川町</t>
  </si>
  <si>
    <t>静岡県磐田市</t>
  </si>
  <si>
    <t>222232</t>
  </si>
  <si>
    <t>014346</t>
  </si>
  <si>
    <t>熊本県氷川町</t>
  </si>
  <si>
    <t>131075</t>
  </si>
  <si>
    <t>長和町</t>
  </si>
  <si>
    <t>014338</t>
  </si>
  <si>
    <t>小田原市</t>
  </si>
  <si>
    <t>妹背牛町</t>
  </si>
  <si>
    <t>伊予市</t>
  </si>
  <si>
    <t>393444</t>
  </si>
  <si>
    <t>宮城県岩沼市</t>
  </si>
  <si>
    <t>大鰐町</t>
  </si>
  <si>
    <t>313297</t>
  </si>
  <si>
    <t>023078</t>
  </si>
  <si>
    <t>長野県南木曽町</t>
  </si>
  <si>
    <t>秩父別町</t>
  </si>
  <si>
    <t>井手町</t>
  </si>
  <si>
    <t>062057</t>
  </si>
  <si>
    <t>二本松市</t>
  </si>
  <si>
    <t>福岡県みやま市</t>
  </si>
  <si>
    <t>016411</t>
  </si>
  <si>
    <t>東海市</t>
  </si>
  <si>
    <t>静岡県焼津市</t>
  </si>
  <si>
    <t>132187</t>
  </si>
  <si>
    <t>北竜町</t>
  </si>
  <si>
    <t>015857</t>
  </si>
  <si>
    <t>394025</t>
  </si>
  <si>
    <t>38213</t>
  </si>
  <si>
    <t>富士吉田市</t>
  </si>
  <si>
    <t>204161</t>
  </si>
  <si>
    <t>軽米町</t>
  </si>
  <si>
    <t>沼田町</t>
  </si>
  <si>
    <t>山形県飯豊町</t>
  </si>
  <si>
    <t>014524</t>
  </si>
  <si>
    <t>鉾田市</t>
  </si>
  <si>
    <t>矢掛町</t>
  </si>
  <si>
    <t>213829</t>
  </si>
  <si>
    <t>西尾市</t>
  </si>
  <si>
    <t>東神楽町</t>
  </si>
  <si>
    <t>044245</t>
  </si>
  <si>
    <t>014567</t>
  </si>
  <si>
    <t>新発田市</t>
  </si>
  <si>
    <t>兵庫県市川町</t>
  </si>
  <si>
    <t>洞爺湖町</t>
  </si>
  <si>
    <t>池田町</t>
  </si>
  <si>
    <t>082040</t>
  </si>
  <si>
    <t>愛別町</t>
  </si>
  <si>
    <t>広島県府中市</t>
  </si>
  <si>
    <t>172090</t>
  </si>
  <si>
    <t>014575</t>
  </si>
  <si>
    <t>南伊豆町</t>
  </si>
  <si>
    <t>上川町</t>
  </si>
  <si>
    <t>鹿児島県鹿児島市</t>
  </si>
  <si>
    <t>神奈川県湯河原町</t>
  </si>
  <si>
    <t>01393</t>
  </si>
  <si>
    <t>014583</t>
  </si>
  <si>
    <t>福岡県久留米市</t>
  </si>
  <si>
    <t>014591</t>
  </si>
  <si>
    <t>三沢市</t>
  </si>
  <si>
    <t>福岡県篠栗町</t>
  </si>
  <si>
    <t>山梨県西桂町</t>
  </si>
  <si>
    <t>天塩町</t>
  </si>
  <si>
    <t>美瑛町</t>
  </si>
  <si>
    <t>075051</t>
  </si>
  <si>
    <t>北海道奈井江町</t>
  </si>
  <si>
    <t>192112</t>
  </si>
  <si>
    <t>平取町</t>
  </si>
  <si>
    <t>212199</t>
  </si>
  <si>
    <t>24208</t>
  </si>
  <si>
    <t>112313</t>
  </si>
  <si>
    <t>014605</t>
  </si>
  <si>
    <t>014621</t>
  </si>
  <si>
    <t>222119</t>
  </si>
  <si>
    <t>南富良野町</t>
  </si>
  <si>
    <t>314013</t>
  </si>
  <si>
    <t>和寒町</t>
  </si>
  <si>
    <t>014681</t>
  </si>
  <si>
    <t>立川市</t>
  </si>
  <si>
    <t>美深町</t>
  </si>
  <si>
    <t>甘楽町</t>
  </si>
  <si>
    <t>音威子府村</t>
  </si>
  <si>
    <t>06203</t>
  </si>
  <si>
    <t>八峰町</t>
  </si>
  <si>
    <t>014711</t>
  </si>
  <si>
    <t>御杖村</t>
  </si>
  <si>
    <t>204463</t>
  </si>
  <si>
    <t>403491</t>
  </si>
  <si>
    <t>016390</t>
  </si>
  <si>
    <t>大阪府堺市</t>
  </si>
  <si>
    <t>223255</t>
  </si>
  <si>
    <t>014818</t>
  </si>
  <si>
    <t>小平町</t>
  </si>
  <si>
    <t>024465</t>
  </si>
  <si>
    <t>34202</t>
  </si>
  <si>
    <t>015865</t>
  </si>
  <si>
    <t>徳島県上板町</t>
  </si>
  <si>
    <t>長野県南相木村</t>
  </si>
  <si>
    <t>194301</t>
  </si>
  <si>
    <t>羽幌町</t>
  </si>
  <si>
    <t>35201</t>
  </si>
  <si>
    <t>丸亀市</t>
  </si>
  <si>
    <t>473812</t>
  </si>
  <si>
    <t>063665</t>
  </si>
  <si>
    <t>幌延町</t>
  </si>
  <si>
    <t>014851</t>
  </si>
  <si>
    <t>01550</t>
  </si>
  <si>
    <t>白山市</t>
  </si>
  <si>
    <t>075612</t>
  </si>
  <si>
    <t>高浜市</t>
  </si>
  <si>
    <t>014877</t>
  </si>
  <si>
    <t>015113</t>
  </si>
  <si>
    <t>四万十町</t>
  </si>
  <si>
    <t>015121</t>
  </si>
  <si>
    <t>千代田区</t>
  </si>
  <si>
    <t>015130</t>
  </si>
  <si>
    <t>082023</t>
  </si>
  <si>
    <t>07481</t>
  </si>
  <si>
    <t>北海道豊頃町</t>
  </si>
  <si>
    <t>中標津町</t>
  </si>
  <si>
    <t>中頓別町</t>
  </si>
  <si>
    <t>山元町</t>
  </si>
  <si>
    <t>鹿児島県龍郷町</t>
  </si>
  <si>
    <t>広島県海田町</t>
  </si>
  <si>
    <t>群馬県榛東村</t>
  </si>
  <si>
    <t>123421</t>
  </si>
  <si>
    <t>静岡県袋井市</t>
  </si>
  <si>
    <t>神奈川県箱根町</t>
  </si>
  <si>
    <t>073679</t>
  </si>
  <si>
    <t>精華町</t>
  </si>
  <si>
    <t>015148</t>
  </si>
  <si>
    <t>石川県加賀市</t>
  </si>
  <si>
    <t>王滝村</t>
  </si>
  <si>
    <t>鹿児島県志布志市</t>
  </si>
  <si>
    <t>美幌町</t>
  </si>
  <si>
    <t>枝幸町</t>
  </si>
  <si>
    <t>高浜町</t>
  </si>
  <si>
    <t>243442</t>
  </si>
  <si>
    <t>015164</t>
  </si>
  <si>
    <t>26343</t>
  </si>
  <si>
    <t>豊富町</t>
  </si>
  <si>
    <t>岩手県西和賀町</t>
  </si>
  <si>
    <t>015172</t>
  </si>
  <si>
    <t>新潟県加茂市</t>
  </si>
  <si>
    <t>美郷町</t>
  </si>
  <si>
    <t>372021</t>
  </si>
  <si>
    <t>273414</t>
  </si>
  <si>
    <t>32441</t>
  </si>
  <si>
    <t>富加町</t>
  </si>
  <si>
    <t>礼文町</t>
  </si>
  <si>
    <t>04214</t>
  </si>
  <si>
    <t>234419</t>
  </si>
  <si>
    <t>御蔵島村</t>
  </si>
  <si>
    <t>015181</t>
  </si>
  <si>
    <t>016420</t>
  </si>
  <si>
    <t>福島県小野町</t>
  </si>
  <si>
    <t>前橋市</t>
  </si>
  <si>
    <t>015199</t>
  </si>
  <si>
    <t>栃木県</t>
  </si>
  <si>
    <t>長野県木祖村</t>
  </si>
  <si>
    <t>小清水町</t>
  </si>
  <si>
    <t>甲府市</t>
  </si>
  <si>
    <t>利尻富士町</t>
  </si>
  <si>
    <t>本宮市</t>
  </si>
  <si>
    <t>016446</t>
  </si>
  <si>
    <t>015202</t>
  </si>
  <si>
    <t>山形村</t>
  </si>
  <si>
    <t>082147</t>
  </si>
  <si>
    <t>015431</t>
  </si>
  <si>
    <t>日野町</t>
  </si>
  <si>
    <t>岡山県赤磐市</t>
  </si>
  <si>
    <t>燕市</t>
  </si>
  <si>
    <t>新冠町</t>
  </si>
  <si>
    <t>24204</t>
  </si>
  <si>
    <t>井原市</t>
  </si>
  <si>
    <t>22429</t>
  </si>
  <si>
    <t>舟形町</t>
  </si>
  <si>
    <t>173240</t>
  </si>
  <si>
    <t>015440</t>
  </si>
  <si>
    <t>355020</t>
  </si>
  <si>
    <t>09214</t>
  </si>
  <si>
    <t>斜里町</t>
  </si>
  <si>
    <t>静岡県御前崎市</t>
  </si>
  <si>
    <t>023621</t>
  </si>
  <si>
    <t>09208</t>
  </si>
  <si>
    <t>113263</t>
  </si>
  <si>
    <t>015466</t>
  </si>
  <si>
    <t>福岡県大任町</t>
  </si>
  <si>
    <t>272094</t>
  </si>
  <si>
    <t>33208</t>
  </si>
  <si>
    <t>越谷市</t>
  </si>
  <si>
    <t>清里町</t>
  </si>
  <si>
    <t>行橋市</t>
  </si>
  <si>
    <t>10525</t>
  </si>
  <si>
    <t>43505</t>
  </si>
  <si>
    <t>015491</t>
  </si>
  <si>
    <t>豊浦町</t>
  </si>
  <si>
    <t>尾花沢市</t>
  </si>
  <si>
    <t>182061</t>
  </si>
  <si>
    <t>06207</t>
  </si>
  <si>
    <t>訓子府町</t>
  </si>
  <si>
    <t>南砺市</t>
  </si>
  <si>
    <t>015504</t>
  </si>
  <si>
    <t>北海道中頓別町</t>
  </si>
  <si>
    <t>082325</t>
  </si>
  <si>
    <t>横手市</t>
  </si>
  <si>
    <t>音更町</t>
  </si>
  <si>
    <t>015521</t>
  </si>
  <si>
    <t>072028</t>
  </si>
  <si>
    <t>遠軽町</t>
  </si>
  <si>
    <t>福岡県苅田町</t>
  </si>
  <si>
    <t>015598</t>
  </si>
  <si>
    <t>09201</t>
  </si>
  <si>
    <t>興部町</t>
  </si>
  <si>
    <t>西興部村</t>
  </si>
  <si>
    <t>01345</t>
  </si>
  <si>
    <t>愛媛県</t>
  </si>
  <si>
    <t>015636</t>
  </si>
  <si>
    <t>015644</t>
  </si>
  <si>
    <t>064611</t>
  </si>
  <si>
    <t>佐渡市</t>
  </si>
  <si>
    <t>02303</t>
  </si>
  <si>
    <t>矢板市</t>
  </si>
  <si>
    <t>015717</t>
  </si>
  <si>
    <t>愛媛県西条市</t>
  </si>
  <si>
    <t>102032</t>
  </si>
  <si>
    <t>015750</t>
  </si>
  <si>
    <t>東京都江戸川区</t>
  </si>
  <si>
    <t>39304</t>
  </si>
  <si>
    <t>白老町</t>
  </si>
  <si>
    <t>埼玉県上尾市</t>
  </si>
  <si>
    <t>壱岐市</t>
  </si>
  <si>
    <t>08442</t>
  </si>
  <si>
    <t>033219</t>
  </si>
  <si>
    <t>192091</t>
  </si>
  <si>
    <t>本別町</t>
  </si>
  <si>
    <t>015814</t>
  </si>
  <si>
    <t>462187</t>
  </si>
  <si>
    <t>093017</t>
  </si>
  <si>
    <t>01214</t>
  </si>
  <si>
    <t>北海道豊浦町</t>
  </si>
  <si>
    <t>古河市</t>
  </si>
  <si>
    <t>太子町</t>
  </si>
  <si>
    <t>福岡県大野城市</t>
  </si>
  <si>
    <t>田舎館村</t>
  </si>
  <si>
    <t>安平町</t>
  </si>
  <si>
    <t>宮崎市</t>
  </si>
  <si>
    <t>153079</t>
  </si>
  <si>
    <t>42205</t>
  </si>
  <si>
    <t>川崎市</t>
  </si>
  <si>
    <t>072044</t>
  </si>
  <si>
    <t>むかわ町</t>
  </si>
  <si>
    <t>町田市</t>
  </si>
  <si>
    <t>063673</t>
  </si>
  <si>
    <t>うるま市</t>
  </si>
  <si>
    <t>27214</t>
  </si>
  <si>
    <t>016012</t>
  </si>
  <si>
    <t>千葉県柏市</t>
  </si>
  <si>
    <t>日高町</t>
  </si>
  <si>
    <t>加美町</t>
  </si>
  <si>
    <t>113018</t>
  </si>
  <si>
    <t>016098</t>
  </si>
  <si>
    <t>016021</t>
  </si>
  <si>
    <t>016071</t>
  </si>
  <si>
    <t>21215</t>
  </si>
  <si>
    <t>13223</t>
  </si>
  <si>
    <t>南相木村</t>
  </si>
  <si>
    <t>洲本市</t>
  </si>
  <si>
    <t>13308</t>
  </si>
  <si>
    <t>032069</t>
  </si>
  <si>
    <t>10204</t>
  </si>
  <si>
    <t>豊後大野市</t>
  </si>
  <si>
    <t>浦河町</t>
  </si>
  <si>
    <t>鳥取県大山町</t>
  </si>
  <si>
    <t>都城市</t>
  </si>
  <si>
    <t>092029</t>
  </si>
  <si>
    <t>112356</t>
  </si>
  <si>
    <t>016918</t>
  </si>
  <si>
    <t>092169</t>
  </si>
  <si>
    <t>11212</t>
  </si>
  <si>
    <t>364011</t>
  </si>
  <si>
    <t>03216</t>
  </si>
  <si>
    <t>07407</t>
  </si>
  <si>
    <t>福島県会津坂下町</t>
  </si>
  <si>
    <t>016080</t>
  </si>
  <si>
    <t>406082</t>
  </si>
  <si>
    <t>山都町</t>
  </si>
  <si>
    <t>熊本県相良村</t>
  </si>
  <si>
    <t>ときがわ町</t>
  </si>
  <si>
    <t>074641</t>
  </si>
  <si>
    <t>02205</t>
  </si>
  <si>
    <t>23209</t>
  </si>
  <si>
    <t>新ひだか町</t>
  </si>
  <si>
    <t>062014</t>
  </si>
  <si>
    <t>羅臼町</t>
  </si>
  <si>
    <t>23213</t>
  </si>
  <si>
    <t>西会津町</t>
  </si>
  <si>
    <t>山口県阿武町</t>
  </si>
  <si>
    <t>群馬県高山村</t>
  </si>
  <si>
    <t>宮城県柴田町</t>
  </si>
  <si>
    <t>13207</t>
  </si>
  <si>
    <t>016331</t>
  </si>
  <si>
    <t>筑後市</t>
  </si>
  <si>
    <t>上士幌町</t>
  </si>
  <si>
    <t>長野県箕輪町</t>
  </si>
  <si>
    <t>千葉県匝瑳市</t>
  </si>
  <si>
    <t>114651</t>
  </si>
  <si>
    <t>高畠町</t>
  </si>
  <si>
    <t>01401</t>
  </si>
  <si>
    <t>132071</t>
  </si>
  <si>
    <t>和歌山県紀の川市</t>
  </si>
  <si>
    <t>016349</t>
  </si>
  <si>
    <t>29342</t>
  </si>
  <si>
    <t>016357</t>
  </si>
  <si>
    <t>新得町</t>
  </si>
  <si>
    <t>04302</t>
  </si>
  <si>
    <t>252131</t>
  </si>
  <si>
    <t>芽室町</t>
  </si>
  <si>
    <t>東京都羽村市</t>
  </si>
  <si>
    <t>043249</t>
  </si>
  <si>
    <t>中札内村</t>
  </si>
  <si>
    <t>座間市</t>
  </si>
  <si>
    <t>更別村</t>
  </si>
  <si>
    <t>053686</t>
  </si>
  <si>
    <t>212172</t>
  </si>
  <si>
    <t>41423</t>
  </si>
  <si>
    <t>広尾町</t>
  </si>
  <si>
    <t>182052</t>
  </si>
  <si>
    <t>273660</t>
  </si>
  <si>
    <t>幕別町</t>
  </si>
  <si>
    <t>豊頃町</t>
  </si>
  <si>
    <t>茂木町</t>
  </si>
  <si>
    <t>浦幌町</t>
  </si>
  <si>
    <t>北海道雨竜町</t>
  </si>
  <si>
    <t>342041</t>
  </si>
  <si>
    <t>016616</t>
  </si>
  <si>
    <t>242098</t>
  </si>
  <si>
    <t>大船渡市</t>
  </si>
  <si>
    <t>11207</t>
  </si>
  <si>
    <t>082121</t>
  </si>
  <si>
    <t>稲沢市</t>
  </si>
  <si>
    <t>釧路町</t>
  </si>
  <si>
    <t>01463</t>
  </si>
  <si>
    <t>402109</t>
  </si>
  <si>
    <t>016624</t>
  </si>
  <si>
    <t>東京都新島村</t>
  </si>
  <si>
    <t>074446</t>
  </si>
  <si>
    <t>長野県諏訪市</t>
  </si>
  <si>
    <t>湯沢市</t>
  </si>
  <si>
    <t>厚岸町</t>
  </si>
  <si>
    <t>浜中町</t>
  </si>
  <si>
    <t>023817</t>
  </si>
  <si>
    <t>指宿市</t>
  </si>
  <si>
    <t>茨城町</t>
  </si>
  <si>
    <t>標茶町</t>
  </si>
  <si>
    <t>082228</t>
  </si>
  <si>
    <t>宇治市</t>
  </si>
  <si>
    <t>09407</t>
  </si>
  <si>
    <t>10443</t>
  </si>
  <si>
    <t>富谷市</t>
    <rPh sb="2" eb="3">
      <t>シ</t>
    </rPh>
    <phoneticPr fontId="29"/>
  </si>
  <si>
    <t>016659</t>
  </si>
  <si>
    <t>弟子屈町</t>
  </si>
  <si>
    <t>鶴居村</t>
  </si>
  <si>
    <t>群馬県高崎市</t>
  </si>
  <si>
    <t>大仙市</t>
  </si>
  <si>
    <t>016926</t>
  </si>
  <si>
    <t>朝日町</t>
  </si>
  <si>
    <t>氷川町</t>
  </si>
  <si>
    <t>221007</t>
  </si>
  <si>
    <t>185019</t>
  </si>
  <si>
    <t>016934</t>
  </si>
  <si>
    <t>標津町</t>
  </si>
  <si>
    <t>沖縄県大宜味村</t>
  </si>
  <si>
    <t>徳島県吉野川市</t>
  </si>
  <si>
    <t>023841</t>
  </si>
  <si>
    <t>青森県</t>
  </si>
  <si>
    <t>滋賀県甲賀市</t>
  </si>
  <si>
    <t>075418</t>
  </si>
  <si>
    <t>40602</t>
  </si>
  <si>
    <t>152111</t>
  </si>
  <si>
    <t>藤崎町</t>
  </si>
  <si>
    <t>富士市</t>
  </si>
  <si>
    <t>11346</t>
  </si>
  <si>
    <t>青森市</t>
  </si>
  <si>
    <t>23217</t>
  </si>
  <si>
    <t>092142</t>
  </si>
  <si>
    <t>302066</t>
  </si>
  <si>
    <t>山形県三川町</t>
  </si>
  <si>
    <t>024066</t>
  </si>
  <si>
    <t>弘前市</t>
  </si>
  <si>
    <t>平川市</t>
  </si>
  <si>
    <t>08564</t>
  </si>
  <si>
    <t>黒石市</t>
  </si>
  <si>
    <t>登米市</t>
  </si>
  <si>
    <t>三川町</t>
  </si>
  <si>
    <t>04401</t>
  </si>
  <si>
    <t>08208</t>
  </si>
  <si>
    <t>222224</t>
  </si>
  <si>
    <t>112194</t>
  </si>
  <si>
    <t>08309</t>
  </si>
  <si>
    <t>13109</t>
  </si>
  <si>
    <t>下野市</t>
  </si>
  <si>
    <t>神栖市</t>
  </si>
  <si>
    <t>埼玉県坂戸市</t>
  </si>
  <si>
    <t>07541</t>
  </si>
  <si>
    <t>022039</t>
  </si>
  <si>
    <t>27229</t>
  </si>
  <si>
    <t>香取市</t>
  </si>
  <si>
    <t>11238</t>
  </si>
  <si>
    <t>21000</t>
  </si>
  <si>
    <t>412104</t>
  </si>
  <si>
    <t>八戸市</t>
  </si>
  <si>
    <t>神奈川県相模原市</t>
  </si>
  <si>
    <t>022055</t>
  </si>
  <si>
    <t>063622</t>
  </si>
  <si>
    <t>五所川原市</t>
  </si>
  <si>
    <t>46468</t>
  </si>
  <si>
    <t>普代村</t>
  </si>
  <si>
    <t>294535</t>
  </si>
  <si>
    <t>062138</t>
  </si>
  <si>
    <t>01586</t>
  </si>
  <si>
    <t>43441</t>
  </si>
  <si>
    <t>022063</t>
  </si>
  <si>
    <t>矢巾町</t>
  </si>
  <si>
    <t>栃木県さくら市</t>
  </si>
  <si>
    <t>つがる市</t>
  </si>
  <si>
    <t>長瀞町</t>
  </si>
  <si>
    <t>023019</t>
  </si>
  <si>
    <t>023043</t>
  </si>
  <si>
    <t>東京都日の出町</t>
  </si>
  <si>
    <t>千代田町</t>
  </si>
  <si>
    <t>053279</t>
  </si>
  <si>
    <t>南小国町</t>
  </si>
  <si>
    <t>鳥取県倉吉市</t>
  </si>
  <si>
    <t>外ヶ浜町</t>
  </si>
  <si>
    <t>432041</t>
  </si>
  <si>
    <t>岐阜県養老町</t>
  </si>
  <si>
    <t>202061</t>
  </si>
  <si>
    <t>平戸市</t>
  </si>
  <si>
    <t>鰺ヶ沢町</t>
  </si>
  <si>
    <t>023434</t>
  </si>
  <si>
    <t>埼玉県狭山市</t>
  </si>
  <si>
    <t>足利市</t>
  </si>
  <si>
    <t>泉大津市</t>
  </si>
  <si>
    <t>08220</t>
  </si>
  <si>
    <t>愛知県東海市</t>
  </si>
  <si>
    <t>飯綱町</t>
  </si>
  <si>
    <t>074616</t>
  </si>
  <si>
    <t>松田町</t>
  </si>
  <si>
    <t>河津町</t>
  </si>
  <si>
    <t>西目屋村</t>
  </si>
  <si>
    <t>052124</t>
  </si>
  <si>
    <t>023612</t>
  </si>
  <si>
    <t>北上市</t>
  </si>
  <si>
    <t>塩竈市</t>
  </si>
  <si>
    <t>長野県原村</t>
  </si>
  <si>
    <t>白子町</t>
  </si>
  <si>
    <t>023671</t>
  </si>
  <si>
    <t>板柳町</t>
  </si>
  <si>
    <t>075451</t>
  </si>
  <si>
    <t>362026</t>
  </si>
  <si>
    <t>023876</t>
  </si>
  <si>
    <t>秋田市</t>
  </si>
  <si>
    <t>土佐市</t>
  </si>
  <si>
    <t>204072</t>
  </si>
  <si>
    <t>024015</t>
  </si>
  <si>
    <t>上市町</t>
  </si>
  <si>
    <t>埼玉県嵐山町</t>
  </si>
  <si>
    <t>野辺地町</t>
  </si>
  <si>
    <t>上峰町</t>
  </si>
  <si>
    <t>035033</t>
  </si>
  <si>
    <t>飛島村</t>
  </si>
  <si>
    <t>七戸町</t>
  </si>
  <si>
    <t>23302</t>
  </si>
  <si>
    <t>024082</t>
  </si>
  <si>
    <t>南相馬市</t>
  </si>
  <si>
    <t>東北町</t>
  </si>
  <si>
    <t>024121</t>
  </si>
  <si>
    <t>古賀市</t>
  </si>
  <si>
    <t>234451</t>
  </si>
  <si>
    <t>西川町</t>
  </si>
  <si>
    <t>01633</t>
  </si>
  <si>
    <t>広陵町</t>
  </si>
  <si>
    <t>長野県松本市</t>
  </si>
  <si>
    <t>宜野座村</t>
  </si>
  <si>
    <t>阿南町</t>
  </si>
  <si>
    <t>26209</t>
  </si>
  <si>
    <t>大田区</t>
  </si>
  <si>
    <t>024252</t>
  </si>
  <si>
    <t>462039</t>
  </si>
  <si>
    <t>湯梨浜町</t>
  </si>
  <si>
    <t>福井県</t>
  </si>
  <si>
    <t>色麻町</t>
  </si>
  <si>
    <t>024261</t>
  </si>
  <si>
    <t>114421</t>
  </si>
  <si>
    <t>十日町市</t>
  </si>
  <si>
    <t>佐井村</t>
  </si>
  <si>
    <t>三戸町</t>
  </si>
  <si>
    <t>406465</t>
  </si>
  <si>
    <t>田野町</t>
  </si>
  <si>
    <t>14401</t>
  </si>
  <si>
    <t>024457</t>
  </si>
  <si>
    <t>374041</t>
  </si>
  <si>
    <t>南部町</t>
  </si>
  <si>
    <t>熊本県山鹿市</t>
  </si>
  <si>
    <t>河北町</t>
  </si>
  <si>
    <t>24000</t>
  </si>
  <si>
    <t>階上町</t>
  </si>
  <si>
    <t>20452</t>
  </si>
  <si>
    <t>桑折町</t>
  </si>
  <si>
    <t>常総市</t>
  </si>
  <si>
    <t>024503</t>
  </si>
  <si>
    <t>174637</t>
  </si>
  <si>
    <t>10211</t>
  </si>
  <si>
    <t>202177</t>
  </si>
  <si>
    <t>千葉県</t>
  </si>
  <si>
    <t>下妻市</t>
  </si>
  <si>
    <t>433683</t>
  </si>
  <si>
    <t>032018</t>
  </si>
  <si>
    <t>立山町</t>
  </si>
  <si>
    <t>岩手県</t>
  </si>
  <si>
    <t>吉富町</t>
  </si>
  <si>
    <t>盛岡市</t>
  </si>
  <si>
    <t>032026</t>
  </si>
  <si>
    <t>鶴岡市</t>
  </si>
  <si>
    <t>北名古屋市</t>
  </si>
  <si>
    <t>263435</t>
  </si>
  <si>
    <t>山形県大蔵村</t>
  </si>
  <si>
    <t>白川村</t>
  </si>
  <si>
    <t>032051</t>
  </si>
  <si>
    <t>043613</t>
  </si>
  <si>
    <t>44203</t>
  </si>
  <si>
    <t>363839</t>
  </si>
  <si>
    <t>花巻市</t>
  </si>
  <si>
    <t>233021</t>
  </si>
  <si>
    <t>38202</t>
  </si>
  <si>
    <t>032077</t>
  </si>
  <si>
    <t>402214</t>
  </si>
  <si>
    <t>04424</t>
  </si>
  <si>
    <t>033227</t>
  </si>
  <si>
    <t>東京都中央区</t>
  </si>
  <si>
    <t>遠野市</t>
  </si>
  <si>
    <t>奈良市</t>
  </si>
  <si>
    <t>上三川町</t>
  </si>
  <si>
    <t>23235</t>
  </si>
  <si>
    <t>一関市</t>
  </si>
  <si>
    <t>032107</t>
  </si>
  <si>
    <t>香春町</t>
  </si>
  <si>
    <t>神奈川県伊勢原市</t>
  </si>
  <si>
    <t>陸前高田市</t>
  </si>
  <si>
    <t>西予市</t>
  </si>
  <si>
    <t>奄美市</t>
  </si>
  <si>
    <t>兵庫県神河町</t>
  </si>
  <si>
    <t>032131</t>
  </si>
  <si>
    <t>112330</t>
  </si>
  <si>
    <t>二戸市</t>
  </si>
  <si>
    <t>豊中市</t>
  </si>
  <si>
    <t>032140</t>
  </si>
  <si>
    <t>01469</t>
  </si>
  <si>
    <t>八幡平市</t>
  </si>
  <si>
    <t>伊勢市</t>
  </si>
  <si>
    <t>小千谷市</t>
  </si>
  <si>
    <t>112020</t>
  </si>
  <si>
    <t>232271</t>
  </si>
  <si>
    <t>01212</t>
  </si>
  <si>
    <t>032158</t>
  </si>
  <si>
    <t>054631</t>
  </si>
  <si>
    <t>奥州市</t>
  </si>
  <si>
    <t>124273</t>
  </si>
  <si>
    <t>塩谷町</t>
  </si>
  <si>
    <t>03202</t>
  </si>
  <si>
    <t>423912</t>
  </si>
  <si>
    <t>342157</t>
  </si>
  <si>
    <t>033014</t>
  </si>
  <si>
    <t>雫石町</t>
  </si>
  <si>
    <t>岩手町</t>
  </si>
  <si>
    <t>能登町</t>
  </si>
  <si>
    <t>山梨市</t>
  </si>
  <si>
    <t>紫波町</t>
  </si>
  <si>
    <t>444626</t>
  </si>
  <si>
    <t>武蔵村山市</t>
  </si>
  <si>
    <t>徳島県藍住町</t>
  </si>
  <si>
    <t>044211</t>
  </si>
  <si>
    <t>21521</t>
  </si>
  <si>
    <t>033669</t>
  </si>
  <si>
    <t>上小阿仁村</t>
  </si>
  <si>
    <t>263672</t>
  </si>
  <si>
    <t>東温市</t>
  </si>
  <si>
    <t>05202</t>
  </si>
  <si>
    <t>西和賀町</t>
  </si>
  <si>
    <t>三春町</t>
  </si>
  <si>
    <t>034029</t>
  </si>
  <si>
    <t>高槻市</t>
  </si>
  <si>
    <t>古座川町</t>
  </si>
  <si>
    <t>075043</t>
  </si>
  <si>
    <t>愛南町</t>
  </si>
  <si>
    <t>173860</t>
  </si>
  <si>
    <t>奈良県大和郡山市</t>
  </si>
  <si>
    <t>143421</t>
  </si>
  <si>
    <t>平泉町</t>
  </si>
  <si>
    <t>東成瀬村</t>
  </si>
  <si>
    <t>山梨県</t>
  </si>
  <si>
    <t>群馬県上野村</t>
  </si>
  <si>
    <t>山形県河北町</t>
  </si>
  <si>
    <t>印西市</t>
  </si>
  <si>
    <t>034410</t>
  </si>
  <si>
    <t>住田町</t>
  </si>
  <si>
    <t>082252</t>
  </si>
  <si>
    <t>16209</t>
  </si>
  <si>
    <t>232246</t>
  </si>
  <si>
    <t>034835</t>
  </si>
  <si>
    <t>奈良県山添村</t>
  </si>
  <si>
    <t>034843</t>
  </si>
  <si>
    <t>静岡県菊川市</t>
  </si>
  <si>
    <t>073229</t>
  </si>
  <si>
    <t>434841</t>
  </si>
  <si>
    <t>田野畑村</t>
  </si>
  <si>
    <t>中能登町</t>
  </si>
  <si>
    <t>092088</t>
  </si>
  <si>
    <t>034851</t>
  </si>
  <si>
    <t>035017</t>
  </si>
  <si>
    <t>姫路市</t>
  </si>
  <si>
    <t>九戸村</t>
  </si>
  <si>
    <t>035076</t>
  </si>
  <si>
    <t>035246</t>
  </si>
  <si>
    <t>15224</t>
  </si>
  <si>
    <t>一戸町</t>
  </si>
  <si>
    <t>北海道夕張市</t>
  </si>
  <si>
    <t>仙台市</t>
  </si>
  <si>
    <t>御宿町</t>
  </si>
  <si>
    <t>島根県</t>
  </si>
  <si>
    <t>042021</t>
  </si>
  <si>
    <t>石巻市</t>
  </si>
  <si>
    <t>長野県茅野市</t>
  </si>
  <si>
    <t>富山県氷見市</t>
  </si>
  <si>
    <t>042056</t>
  </si>
  <si>
    <t>01544</t>
  </si>
  <si>
    <t>気仙沼市</t>
  </si>
  <si>
    <t>岬町</t>
  </si>
  <si>
    <t>01454</t>
  </si>
  <si>
    <t>042064</t>
  </si>
  <si>
    <t>白石市</t>
  </si>
  <si>
    <t>10203</t>
  </si>
  <si>
    <t>212156</t>
  </si>
  <si>
    <t>昭和村</t>
  </si>
  <si>
    <t>福岡県飯塚市</t>
  </si>
  <si>
    <t>福島県新地町</t>
  </si>
  <si>
    <t>40402</t>
  </si>
  <si>
    <t>193844</t>
  </si>
  <si>
    <t>つるぎ町</t>
  </si>
  <si>
    <t>042072</t>
  </si>
  <si>
    <t>福岡県中間市</t>
  </si>
  <si>
    <t>鳥取県若桜町</t>
  </si>
  <si>
    <t>名取市</t>
  </si>
  <si>
    <t>042081</t>
  </si>
  <si>
    <t>042099</t>
  </si>
  <si>
    <t>砥部町</t>
  </si>
  <si>
    <t>465259</t>
  </si>
  <si>
    <t>明和町</t>
  </si>
  <si>
    <t>40225</t>
  </si>
  <si>
    <t>多賀城市</t>
  </si>
  <si>
    <t>01487</t>
  </si>
  <si>
    <t>日立市</t>
  </si>
  <si>
    <t>042111</t>
  </si>
  <si>
    <t>女川町</t>
  </si>
  <si>
    <t>042129</t>
  </si>
  <si>
    <t>042137</t>
  </si>
  <si>
    <t>063011</t>
  </si>
  <si>
    <t>112399</t>
  </si>
  <si>
    <t>06428</t>
  </si>
  <si>
    <t>北海道遠別町</t>
  </si>
  <si>
    <t>栗原市</t>
  </si>
  <si>
    <t>152269</t>
  </si>
  <si>
    <t>063231</t>
  </si>
  <si>
    <t>01210</t>
  </si>
  <si>
    <t>長野県坂城町</t>
  </si>
  <si>
    <t>福島県本宮市</t>
  </si>
  <si>
    <t>12223</t>
  </si>
  <si>
    <t>103845</t>
  </si>
  <si>
    <t>東洋町</t>
  </si>
  <si>
    <t>121002</t>
  </si>
  <si>
    <t>北海道江別市</t>
  </si>
  <si>
    <t>大崎市</t>
  </si>
  <si>
    <t>廿日市市</t>
  </si>
  <si>
    <t>小金井市</t>
  </si>
  <si>
    <t>04421</t>
  </si>
  <si>
    <t>043010</t>
  </si>
  <si>
    <t>252026</t>
  </si>
  <si>
    <t>佐賀県嬉野市</t>
  </si>
  <si>
    <t>小海町</t>
  </si>
  <si>
    <t>三豊市</t>
  </si>
  <si>
    <t>島根県益田市</t>
  </si>
  <si>
    <t>国分寺市</t>
  </si>
  <si>
    <t>043028</t>
  </si>
  <si>
    <t>七ヶ宿町</t>
  </si>
  <si>
    <t>20451</t>
  </si>
  <si>
    <t>043214</t>
  </si>
  <si>
    <t>053660</t>
  </si>
  <si>
    <t>10464</t>
  </si>
  <si>
    <t>岩手県八幡平市</t>
  </si>
  <si>
    <t>鶴ヶ島市</t>
  </si>
  <si>
    <t>吉野町</t>
  </si>
  <si>
    <t>063614</t>
  </si>
  <si>
    <t>大河原町</t>
  </si>
  <si>
    <t>043222</t>
  </si>
  <si>
    <t>075442</t>
  </si>
  <si>
    <t>01236</t>
  </si>
  <si>
    <t>村田町</t>
  </si>
  <si>
    <t>沖縄県名護市</t>
  </si>
  <si>
    <t>064017</t>
  </si>
  <si>
    <t>043231</t>
  </si>
  <si>
    <t>三重県紀宝町</t>
  </si>
  <si>
    <t>柴田町</t>
  </si>
  <si>
    <t>東村</t>
  </si>
  <si>
    <t>212121</t>
  </si>
  <si>
    <t>桐生市</t>
  </si>
  <si>
    <t>飯舘村</t>
  </si>
  <si>
    <t>長浜市</t>
  </si>
  <si>
    <t>11408</t>
  </si>
  <si>
    <t>川崎町</t>
  </si>
  <si>
    <t>043419</t>
  </si>
  <si>
    <t>藤沢市</t>
  </si>
  <si>
    <t>20430</t>
  </si>
  <si>
    <t>丸森町</t>
  </si>
  <si>
    <t>西ノ島町</t>
  </si>
  <si>
    <t>040002</t>
  </si>
  <si>
    <t>亘理町</t>
  </si>
  <si>
    <t>茨城県</t>
  </si>
  <si>
    <t>093432</t>
  </si>
  <si>
    <t>千葉県御宿町</t>
  </si>
  <si>
    <t>043621</t>
  </si>
  <si>
    <t>044016</t>
  </si>
  <si>
    <t>072095</t>
  </si>
  <si>
    <t>南牧村</t>
  </si>
  <si>
    <t>074462</t>
  </si>
  <si>
    <t>奈良県天川村</t>
  </si>
  <si>
    <t>12424</t>
  </si>
  <si>
    <t>七ヶ浜町</t>
  </si>
  <si>
    <t>三島市</t>
  </si>
  <si>
    <t>大和町</t>
  </si>
  <si>
    <t>高原町</t>
  </si>
  <si>
    <t>大阪府大阪市</t>
  </si>
  <si>
    <t>044229</t>
  </si>
  <si>
    <t>岩手県山田町</t>
  </si>
  <si>
    <t>嬬恋村</t>
  </si>
  <si>
    <t>大郷町</t>
  </si>
  <si>
    <t>三重県津市</t>
  </si>
  <si>
    <t>大衡村</t>
  </si>
  <si>
    <t>塙町</t>
  </si>
  <si>
    <t>082236</t>
  </si>
  <si>
    <t>143847</t>
  </si>
  <si>
    <t>044458</t>
  </si>
  <si>
    <t>122068</t>
  </si>
  <si>
    <t>大石田町</t>
  </si>
  <si>
    <t>045012</t>
  </si>
  <si>
    <t>20407</t>
  </si>
  <si>
    <t>104213</t>
  </si>
  <si>
    <t>涌谷町</t>
  </si>
  <si>
    <t>303046</t>
  </si>
  <si>
    <t>154610</t>
  </si>
  <si>
    <t>082104</t>
  </si>
  <si>
    <t>045055</t>
  </si>
  <si>
    <t>33212</t>
  </si>
  <si>
    <t>213624</t>
  </si>
  <si>
    <t>杵築市</t>
  </si>
  <si>
    <t>美里町</t>
  </si>
  <si>
    <t>下関市</t>
  </si>
  <si>
    <t>045811</t>
  </si>
  <si>
    <t>162078</t>
  </si>
  <si>
    <t>083097</t>
  </si>
  <si>
    <t>宮城県美里町</t>
  </si>
  <si>
    <t>13303</t>
  </si>
  <si>
    <t>真室川町</t>
  </si>
  <si>
    <t>133035</t>
  </si>
  <si>
    <t>052141</t>
  </si>
  <si>
    <t>南三陸町</t>
  </si>
  <si>
    <t>津南町</t>
  </si>
  <si>
    <t>草加市</t>
  </si>
  <si>
    <t>北海道美幌町</t>
  </si>
  <si>
    <t>いの町</t>
  </si>
  <si>
    <t>104281</t>
  </si>
  <si>
    <t>324485</t>
  </si>
  <si>
    <t>29442</t>
  </si>
  <si>
    <t>勝山市</t>
  </si>
  <si>
    <t>喜多方市</t>
  </si>
  <si>
    <t>糸満市</t>
  </si>
  <si>
    <t>福島県広野町</t>
  </si>
  <si>
    <t>大江町</t>
  </si>
  <si>
    <t>甲賀市</t>
  </si>
  <si>
    <t>052019</t>
  </si>
  <si>
    <t>073687</t>
  </si>
  <si>
    <t>214019</t>
  </si>
  <si>
    <t>埼玉県秩父市</t>
  </si>
  <si>
    <t>秋田県</t>
  </si>
  <si>
    <t>322016</t>
  </si>
  <si>
    <t>172111</t>
  </si>
  <si>
    <t>01304</t>
  </si>
  <si>
    <t>052027</t>
  </si>
  <si>
    <t>392111</t>
  </si>
  <si>
    <t>46482</t>
  </si>
  <si>
    <t>343072</t>
  </si>
  <si>
    <t>能代市</t>
  </si>
  <si>
    <t>大分県日田市</t>
  </si>
  <si>
    <t>143626</t>
  </si>
  <si>
    <t>332160</t>
  </si>
  <si>
    <t>11227</t>
  </si>
  <si>
    <t>052035</t>
  </si>
  <si>
    <t>大館市</t>
  </si>
  <si>
    <t>303828</t>
  </si>
  <si>
    <t>052060</t>
  </si>
  <si>
    <t>290009</t>
  </si>
  <si>
    <t>01436</t>
  </si>
  <si>
    <t>075434</t>
  </si>
  <si>
    <t>404489</t>
  </si>
  <si>
    <t>406023</t>
  </si>
  <si>
    <t>群馬県明和町</t>
  </si>
  <si>
    <t>052078</t>
  </si>
  <si>
    <t>土佐清水市</t>
  </si>
  <si>
    <t>寒河江市</t>
  </si>
  <si>
    <t>大阪府交野市</t>
  </si>
  <si>
    <t>052094</t>
  </si>
  <si>
    <t>282243</t>
  </si>
  <si>
    <t>杉戸町</t>
  </si>
  <si>
    <t>22461</t>
  </si>
  <si>
    <t>052108</t>
  </si>
  <si>
    <t>243418</t>
  </si>
  <si>
    <t>神川町</t>
  </si>
  <si>
    <t>浪江町</t>
  </si>
  <si>
    <t>川越町</t>
  </si>
  <si>
    <t>052116</t>
  </si>
  <si>
    <t>瀬戸市</t>
  </si>
  <si>
    <t>福島県只見町</t>
  </si>
  <si>
    <t>潟上市</t>
  </si>
  <si>
    <t>神奈川県開成町</t>
  </si>
  <si>
    <t>052132</t>
  </si>
  <si>
    <t>202037</t>
  </si>
  <si>
    <t>北秋田市</t>
  </si>
  <si>
    <t>愛知県東郷町</t>
  </si>
  <si>
    <t>広野町</t>
  </si>
  <si>
    <t>宮城県大郷町</t>
  </si>
  <si>
    <t>22205</t>
  </si>
  <si>
    <t>473545</t>
  </si>
  <si>
    <t>にかほ市</t>
  </si>
  <si>
    <t>八千代町</t>
  </si>
  <si>
    <t>052159</t>
  </si>
  <si>
    <t>27202</t>
  </si>
  <si>
    <t>富士河口湖町</t>
  </si>
  <si>
    <t>28210</t>
  </si>
  <si>
    <t>053031</t>
  </si>
  <si>
    <t>08235</t>
  </si>
  <si>
    <t>小坂町</t>
  </si>
  <si>
    <t>11216</t>
  </si>
  <si>
    <t>三種町</t>
  </si>
  <si>
    <t>大和高田市</t>
  </si>
  <si>
    <t>13215</t>
  </si>
  <si>
    <t>053465</t>
  </si>
  <si>
    <t>401307</t>
  </si>
  <si>
    <t>122106</t>
  </si>
  <si>
    <t>香川県多度津町</t>
  </si>
  <si>
    <t>29344</t>
  </si>
  <si>
    <t>172031</t>
  </si>
  <si>
    <t>阿蘇市</t>
  </si>
  <si>
    <t>472093</t>
  </si>
  <si>
    <t>青森県大鰐町</t>
  </si>
  <si>
    <t>藤里町</t>
  </si>
  <si>
    <t>島根県津和野町</t>
  </si>
  <si>
    <t>富里市</t>
  </si>
  <si>
    <t>福岡県北九州市</t>
  </si>
  <si>
    <t>豊丘村</t>
  </si>
  <si>
    <t>北海道中富良野町</t>
  </si>
  <si>
    <t>053481</t>
  </si>
  <si>
    <t>宮城県松島町</t>
  </si>
  <si>
    <t>五城目町</t>
  </si>
  <si>
    <t>北海道旭川市</t>
  </si>
  <si>
    <t>熱海市</t>
  </si>
  <si>
    <t>373869</t>
  </si>
  <si>
    <t>39387</t>
  </si>
  <si>
    <t>井川町</t>
  </si>
  <si>
    <t>054348</t>
  </si>
  <si>
    <t>山形県</t>
  </si>
  <si>
    <t>336238</t>
  </si>
  <si>
    <t>岩手県一関市</t>
  </si>
  <si>
    <t>36203</t>
  </si>
  <si>
    <t>062022</t>
  </si>
  <si>
    <t>072117</t>
  </si>
  <si>
    <t>454419</t>
  </si>
  <si>
    <t>44207</t>
  </si>
  <si>
    <t>米沢市</t>
  </si>
  <si>
    <t>新座市</t>
  </si>
  <si>
    <t>10521</t>
  </si>
  <si>
    <t>072052</t>
  </si>
  <si>
    <t>104434</t>
  </si>
  <si>
    <t>363014</t>
  </si>
  <si>
    <t>062049</t>
  </si>
  <si>
    <t>酒田市</t>
  </si>
  <si>
    <t>塩尻市</t>
  </si>
  <si>
    <t>板倉町</t>
  </si>
  <si>
    <t>新庄市</t>
  </si>
  <si>
    <t>122327</t>
  </si>
  <si>
    <t>062103</t>
  </si>
  <si>
    <t>454044</t>
  </si>
  <si>
    <t>湧水町</t>
  </si>
  <si>
    <t>01405</t>
  </si>
  <si>
    <t>大阪府和泉市</t>
  </si>
  <si>
    <t>41345</t>
  </si>
  <si>
    <t>11222</t>
  </si>
  <si>
    <t>062073</t>
  </si>
  <si>
    <t>岩手県一戸町</t>
  </si>
  <si>
    <t>12349</t>
  </si>
  <si>
    <t>上山市</t>
  </si>
  <si>
    <t>28220</t>
  </si>
  <si>
    <t>272183</t>
  </si>
  <si>
    <t>三重県熊野市</t>
  </si>
  <si>
    <t>062081</t>
  </si>
  <si>
    <t>084476</t>
  </si>
  <si>
    <t>尾張旭市</t>
  </si>
  <si>
    <t>魚津市</t>
  </si>
  <si>
    <t>北海道浦幌町</t>
  </si>
  <si>
    <t>双葉町</t>
  </si>
  <si>
    <t>47311</t>
  </si>
  <si>
    <t>村山市</t>
  </si>
  <si>
    <t>363421</t>
  </si>
  <si>
    <t>26205</t>
  </si>
  <si>
    <t>202151</t>
  </si>
  <si>
    <t>館山市</t>
  </si>
  <si>
    <t>池田市</t>
  </si>
  <si>
    <t>愛知県知多市</t>
  </si>
  <si>
    <t>27100</t>
  </si>
  <si>
    <t>104442</t>
  </si>
  <si>
    <t>062090</t>
  </si>
  <si>
    <t>天童市</t>
  </si>
  <si>
    <t>新潟県湯沢町</t>
  </si>
  <si>
    <t>062111</t>
  </si>
  <si>
    <t>東根市</t>
  </si>
  <si>
    <t>24324</t>
  </si>
  <si>
    <t>山辺町</t>
  </si>
  <si>
    <t>244619</t>
  </si>
  <si>
    <t>232360</t>
  </si>
  <si>
    <t>高山村</t>
  </si>
  <si>
    <t>462195</t>
  </si>
  <si>
    <t>063029</t>
  </si>
  <si>
    <t>椎葉村</t>
  </si>
  <si>
    <t>105228</t>
  </si>
  <si>
    <t>235628</t>
  </si>
  <si>
    <t>322067</t>
  </si>
  <si>
    <t>中山町</t>
  </si>
  <si>
    <t>29206</t>
  </si>
  <si>
    <t>063215</t>
  </si>
  <si>
    <t>東久留米市</t>
  </si>
  <si>
    <t>131237</t>
  </si>
  <si>
    <t>063240</t>
  </si>
  <si>
    <t>03482</t>
  </si>
  <si>
    <t>美咲町</t>
  </si>
  <si>
    <t>多度津町</t>
  </si>
  <si>
    <t>063410</t>
  </si>
  <si>
    <t>千葉県多古町</t>
  </si>
  <si>
    <t>北海道池田町</t>
  </si>
  <si>
    <t>金山町</t>
  </si>
  <si>
    <t>新潟県関川村</t>
  </si>
  <si>
    <t>303909</t>
  </si>
  <si>
    <t>063631</t>
  </si>
  <si>
    <t>25214</t>
  </si>
  <si>
    <t>232050</t>
  </si>
  <si>
    <t>063649</t>
  </si>
  <si>
    <t>154059</t>
  </si>
  <si>
    <t>063657</t>
  </si>
  <si>
    <t>東員町</t>
  </si>
  <si>
    <t>川北町</t>
  </si>
  <si>
    <t>国見町</t>
  </si>
  <si>
    <t>戸沢村</t>
  </si>
  <si>
    <t>063819</t>
  </si>
  <si>
    <t>青森県三戸町</t>
  </si>
  <si>
    <t>073016</t>
  </si>
  <si>
    <t>063827</t>
  </si>
  <si>
    <t>川西町</t>
  </si>
  <si>
    <t>212202</t>
  </si>
  <si>
    <t>小国町</t>
  </si>
  <si>
    <t>渋川市</t>
  </si>
  <si>
    <t>064025</t>
  </si>
  <si>
    <t>京都府久御山町</t>
  </si>
  <si>
    <t>白鷹町</t>
  </si>
  <si>
    <t>082341</t>
  </si>
  <si>
    <t>064033</t>
  </si>
  <si>
    <t>庄内町</t>
  </si>
  <si>
    <t>112127</t>
  </si>
  <si>
    <t>遊佐町</t>
  </si>
  <si>
    <t>北杜市</t>
  </si>
  <si>
    <t>三原市</t>
  </si>
  <si>
    <t>232289</t>
  </si>
  <si>
    <t>473286</t>
  </si>
  <si>
    <t>072010</t>
  </si>
  <si>
    <t>福島市</t>
  </si>
  <si>
    <t>中種子町</t>
  </si>
  <si>
    <t>愛知県美浜町</t>
  </si>
  <si>
    <t>122203</t>
  </si>
  <si>
    <t>082295</t>
  </si>
  <si>
    <t>363871</t>
  </si>
  <si>
    <t>072036</t>
  </si>
  <si>
    <t>334235</t>
  </si>
  <si>
    <t>茨城県鹿嶋市</t>
  </si>
  <si>
    <t>304247</t>
  </si>
  <si>
    <t>岡山県倉敷市</t>
  </si>
  <si>
    <t>郡山市</t>
  </si>
  <si>
    <t>美浦村</t>
  </si>
  <si>
    <t>いわき市</t>
  </si>
  <si>
    <t>075035</t>
  </si>
  <si>
    <t>稲敷市</t>
  </si>
  <si>
    <t>出雲崎町</t>
  </si>
  <si>
    <t>白河市</t>
  </si>
  <si>
    <t>雲仙市</t>
  </si>
  <si>
    <t>北海道京極町</t>
  </si>
  <si>
    <t>453820</t>
  </si>
  <si>
    <t>長野市</t>
  </si>
  <si>
    <t>042161</t>
  </si>
  <si>
    <t>日進市</t>
  </si>
  <si>
    <t>01549</t>
  </si>
  <si>
    <t>福島県北塩原村</t>
  </si>
  <si>
    <t>須賀川市</t>
  </si>
  <si>
    <t>神奈川県大井町</t>
  </si>
  <si>
    <t>千葉県南房総市</t>
  </si>
  <si>
    <t>宮城県丸森町</t>
  </si>
  <si>
    <t>19346</t>
  </si>
  <si>
    <t>10523</t>
  </si>
  <si>
    <t>072087</t>
  </si>
  <si>
    <t>鹿児島県西之表市</t>
  </si>
  <si>
    <t>佐賀県吉野ヶ里町</t>
  </si>
  <si>
    <t>072125</t>
  </si>
  <si>
    <t>新潟市</t>
  </si>
  <si>
    <t>長野県</t>
  </si>
  <si>
    <t>相馬市</t>
  </si>
  <si>
    <t>苅田町</t>
  </si>
  <si>
    <t>富山県小矢部市</t>
  </si>
  <si>
    <t>102024</t>
  </si>
  <si>
    <t>田村市</t>
  </si>
  <si>
    <t>082350</t>
  </si>
  <si>
    <t>奈良県奈良市</t>
  </si>
  <si>
    <t>輪之内町</t>
  </si>
  <si>
    <t>46452</t>
  </si>
  <si>
    <t>072141</t>
  </si>
  <si>
    <t>073032</t>
  </si>
  <si>
    <t>小笠原村</t>
  </si>
  <si>
    <t>川俣町</t>
  </si>
  <si>
    <t>玉村町</t>
  </si>
  <si>
    <t>232297</t>
  </si>
  <si>
    <t>宮崎県日向市</t>
  </si>
  <si>
    <t>大玉村</t>
  </si>
  <si>
    <t>30209</t>
  </si>
  <si>
    <t>敦賀市</t>
  </si>
  <si>
    <t>行方市</t>
  </si>
  <si>
    <t>132136</t>
  </si>
  <si>
    <t>073423</t>
  </si>
  <si>
    <t>板野町</t>
  </si>
  <si>
    <t>那珂市</t>
  </si>
  <si>
    <t>群馬県太田市</t>
  </si>
  <si>
    <t>鏡石町</t>
  </si>
  <si>
    <t>岩出市</t>
  </si>
  <si>
    <t>須坂市</t>
  </si>
  <si>
    <t>073440</t>
  </si>
  <si>
    <t>猪苗代町</t>
  </si>
  <si>
    <t>あさぎり町</t>
  </si>
  <si>
    <t>宮崎県五ヶ瀬町</t>
  </si>
  <si>
    <t>下郷町</t>
  </si>
  <si>
    <t>093459</t>
  </si>
  <si>
    <t>393061</t>
  </si>
  <si>
    <t>岡山県新庄村</t>
  </si>
  <si>
    <t>073644</t>
  </si>
  <si>
    <t>愛知県飛島村</t>
  </si>
  <si>
    <t>檜枝岐村</t>
  </si>
  <si>
    <t>402231</t>
  </si>
  <si>
    <t>只見町</t>
  </si>
  <si>
    <t>南会津町</t>
  </si>
  <si>
    <t>今治市</t>
  </si>
  <si>
    <t>074071</t>
  </si>
  <si>
    <t>02445</t>
  </si>
  <si>
    <t>03214</t>
  </si>
  <si>
    <t>085642</t>
  </si>
  <si>
    <t>磐梯町</t>
  </si>
  <si>
    <t>074080</t>
  </si>
  <si>
    <t>愛知県瀬戸市</t>
  </si>
  <si>
    <t>湯川村</t>
  </si>
  <si>
    <t>柳津町</t>
  </si>
  <si>
    <t>122297</t>
  </si>
  <si>
    <t>三島町</t>
  </si>
  <si>
    <t>北区</t>
  </si>
  <si>
    <t>40210</t>
  </si>
  <si>
    <t>西郷村</t>
  </si>
  <si>
    <t>08211</t>
  </si>
  <si>
    <t>中津川市</t>
  </si>
  <si>
    <t>234427</t>
  </si>
  <si>
    <t>074659</t>
  </si>
  <si>
    <t>074667</t>
  </si>
  <si>
    <t>406473</t>
  </si>
  <si>
    <t>矢吹町</t>
  </si>
  <si>
    <t>笠間市</t>
  </si>
  <si>
    <t>東京都武蔵野市</t>
  </si>
  <si>
    <t>074811</t>
  </si>
  <si>
    <t>棚倉町</t>
  </si>
  <si>
    <t>074829</t>
  </si>
  <si>
    <t>223026</t>
  </si>
  <si>
    <t>矢祭町</t>
  </si>
  <si>
    <t>092053</t>
  </si>
  <si>
    <t>箕輪町</t>
  </si>
  <si>
    <t>猪名川町</t>
  </si>
  <si>
    <t>大川村</t>
  </si>
  <si>
    <t>三重県伊賀市</t>
  </si>
  <si>
    <t>074845</t>
  </si>
  <si>
    <t>075027</t>
  </si>
  <si>
    <t>群馬県草津町</t>
  </si>
  <si>
    <t>玉川村</t>
  </si>
  <si>
    <t>成田市</t>
  </si>
  <si>
    <t>454427</t>
  </si>
  <si>
    <t>岩手県盛岡市</t>
  </si>
  <si>
    <t>15211</t>
  </si>
  <si>
    <t>浅川町</t>
  </si>
  <si>
    <t>01233</t>
  </si>
  <si>
    <t>01642</t>
  </si>
  <si>
    <t>田原本町</t>
  </si>
  <si>
    <t>44211</t>
  </si>
  <si>
    <t>古殿町</t>
  </si>
  <si>
    <t>075221</t>
  </si>
  <si>
    <t>162108</t>
  </si>
  <si>
    <t>静岡県南伊豆町</t>
  </si>
  <si>
    <t>小牧市</t>
  </si>
  <si>
    <t>小野町</t>
  </si>
  <si>
    <t>102067</t>
  </si>
  <si>
    <t>075426</t>
  </si>
  <si>
    <t>紀北町</t>
  </si>
  <si>
    <t>大熊町</t>
  </si>
  <si>
    <t>102121</t>
  </si>
  <si>
    <t>つくば市</t>
  </si>
  <si>
    <t>075469</t>
  </si>
  <si>
    <t>葛尾村</t>
  </si>
  <si>
    <t>栃木県矢板市</t>
  </si>
  <si>
    <t>筑西市</t>
  </si>
  <si>
    <t>刈谷市</t>
  </si>
  <si>
    <t>402192</t>
  </si>
  <si>
    <t>06461</t>
  </si>
  <si>
    <t>柏原市</t>
  </si>
  <si>
    <t>水戸市</t>
  </si>
  <si>
    <t>082031</t>
  </si>
  <si>
    <t>北海道稚内市</t>
  </si>
  <si>
    <t>飯能市</t>
  </si>
  <si>
    <t>131172</t>
  </si>
  <si>
    <t>土浦市</t>
  </si>
  <si>
    <t>082074</t>
  </si>
  <si>
    <t>沖縄県南大東村</t>
  </si>
  <si>
    <t>結城市</t>
  </si>
  <si>
    <t>鹿児島県知名町</t>
  </si>
  <si>
    <t>42411</t>
  </si>
  <si>
    <t>082082</t>
  </si>
  <si>
    <t>082112</t>
  </si>
  <si>
    <t>325279</t>
  </si>
  <si>
    <t>岡垣町</t>
  </si>
  <si>
    <t>岡山県奈義町</t>
  </si>
  <si>
    <t>常陸太田市</t>
  </si>
  <si>
    <t>122394</t>
  </si>
  <si>
    <t>安中市</t>
  </si>
  <si>
    <t>高萩市</t>
  </si>
  <si>
    <t>与那国町</t>
  </si>
  <si>
    <t>27217</t>
  </si>
  <si>
    <t>082155</t>
  </si>
  <si>
    <t>40381</t>
  </si>
  <si>
    <t>水上村</t>
  </si>
  <si>
    <t>09345</t>
  </si>
  <si>
    <t>高岡市</t>
  </si>
  <si>
    <t>北茨城市</t>
  </si>
  <si>
    <t>白石町</t>
  </si>
  <si>
    <t>薩摩川内市</t>
  </si>
  <si>
    <t>47382</t>
  </si>
  <si>
    <t>162027</t>
  </si>
  <si>
    <t>403431</t>
  </si>
  <si>
    <t>取手市</t>
  </si>
  <si>
    <t>01333</t>
  </si>
  <si>
    <t>岡山県岡山市</t>
  </si>
  <si>
    <t>福島県双葉町</t>
  </si>
  <si>
    <t>082198</t>
  </si>
  <si>
    <t>三重県木曽岬町</t>
  </si>
  <si>
    <t>牛久市</t>
  </si>
  <si>
    <t>宮崎県宮崎市</t>
  </si>
  <si>
    <t>33213</t>
  </si>
  <si>
    <t>神流町</t>
  </si>
  <si>
    <t>鹿嶋市</t>
  </si>
  <si>
    <t>和木町</t>
  </si>
  <si>
    <t>01404</t>
  </si>
  <si>
    <t>262137</t>
  </si>
  <si>
    <t>安芸市</t>
  </si>
  <si>
    <t>御代田町</t>
  </si>
  <si>
    <t>082201</t>
  </si>
  <si>
    <t>潮来市</t>
  </si>
  <si>
    <t>千葉県袖ケ浦市</t>
  </si>
  <si>
    <t>45207</t>
  </si>
  <si>
    <t>信濃町</t>
  </si>
  <si>
    <t>082244</t>
  </si>
  <si>
    <t>17210</t>
  </si>
  <si>
    <t>守谷市</t>
  </si>
  <si>
    <t>広島県大竹市</t>
  </si>
  <si>
    <t>453617</t>
  </si>
  <si>
    <t>広島県北広島町</t>
  </si>
  <si>
    <t>192066</t>
  </si>
  <si>
    <t>三朝町</t>
  </si>
  <si>
    <t>082261</t>
  </si>
  <si>
    <t>271004</t>
  </si>
  <si>
    <t>16210</t>
  </si>
  <si>
    <t>213021</t>
  </si>
  <si>
    <t>082279</t>
  </si>
  <si>
    <t>23236</t>
  </si>
  <si>
    <t>東白川村</t>
  </si>
  <si>
    <t>082287</t>
  </si>
  <si>
    <t>202193</t>
  </si>
  <si>
    <t>04323</t>
  </si>
  <si>
    <t>栃木県益子町</t>
  </si>
  <si>
    <t>131211</t>
  </si>
  <si>
    <t>坂東市</t>
  </si>
  <si>
    <t>福島県大玉村</t>
  </si>
  <si>
    <t>38210</t>
  </si>
  <si>
    <t>23204</t>
  </si>
  <si>
    <t>082317</t>
  </si>
  <si>
    <t>天龍村</t>
  </si>
  <si>
    <t>112402</t>
  </si>
  <si>
    <t>193682</t>
  </si>
  <si>
    <t>282065</t>
  </si>
  <si>
    <t>桜川市</t>
  </si>
  <si>
    <t>082368</t>
  </si>
  <si>
    <t>特定事業者等支援</t>
    <rPh sb="0" eb="2">
      <t>トクテイ</t>
    </rPh>
    <rPh sb="2" eb="5">
      <t>ジギョウシャ</t>
    </rPh>
    <rPh sb="5" eb="6">
      <t>トウ</t>
    </rPh>
    <rPh sb="6" eb="8">
      <t>シエン</t>
    </rPh>
    <phoneticPr fontId="20"/>
  </si>
  <si>
    <t>213811</t>
  </si>
  <si>
    <t>083020</t>
  </si>
  <si>
    <t>142051</t>
  </si>
  <si>
    <t>大月市</t>
  </si>
  <si>
    <t>462161</t>
  </si>
  <si>
    <t>352021</t>
  </si>
  <si>
    <t>02450</t>
  </si>
  <si>
    <t>08443</t>
  </si>
  <si>
    <t>大洗町</t>
  </si>
  <si>
    <t>小松島市</t>
  </si>
  <si>
    <t>笛吹市</t>
  </si>
  <si>
    <t>085219</t>
  </si>
  <si>
    <t>東郷町</t>
  </si>
  <si>
    <t>083101</t>
  </si>
  <si>
    <t>城里町</t>
  </si>
  <si>
    <t>岩手県大槌町</t>
  </si>
  <si>
    <t>13118</t>
  </si>
  <si>
    <t>083411</t>
  </si>
  <si>
    <t>04301</t>
  </si>
  <si>
    <t>大子町</t>
  </si>
  <si>
    <t>埼玉県横瀬町</t>
  </si>
  <si>
    <t>084425</t>
  </si>
  <si>
    <t>山県市</t>
  </si>
  <si>
    <t>152102</t>
  </si>
  <si>
    <t>084433</t>
  </si>
  <si>
    <t>39305</t>
  </si>
  <si>
    <t>232025</t>
  </si>
  <si>
    <t>さつま町</t>
  </si>
  <si>
    <t>鹿児島県十島村</t>
  </si>
  <si>
    <t>鴨川市</t>
  </si>
  <si>
    <t>085421</t>
  </si>
  <si>
    <t>八千代市</t>
  </si>
  <si>
    <t>五霞町</t>
  </si>
  <si>
    <t>茨城県古河市</t>
  </si>
  <si>
    <t>085464</t>
  </si>
  <si>
    <t>境町</t>
  </si>
  <si>
    <t>10202</t>
  </si>
  <si>
    <t>193658</t>
  </si>
  <si>
    <t>福島県田村市</t>
  </si>
  <si>
    <t>利根町</t>
  </si>
  <si>
    <t>宇都宮市</t>
  </si>
  <si>
    <t>北海道当別町</t>
  </si>
  <si>
    <t>七宗町</t>
  </si>
  <si>
    <t>熊本県苓北町</t>
  </si>
  <si>
    <t>092037</t>
  </si>
  <si>
    <t>352128</t>
  </si>
  <si>
    <t>45000</t>
  </si>
  <si>
    <t>292117</t>
  </si>
  <si>
    <t>222194</t>
  </si>
  <si>
    <t>092045</t>
  </si>
  <si>
    <t>埼玉県皆野町</t>
  </si>
  <si>
    <t>112453</t>
  </si>
  <si>
    <t>佐野市</t>
  </si>
  <si>
    <t>01637</t>
  </si>
  <si>
    <t>壬生町</t>
  </si>
  <si>
    <t>212181</t>
  </si>
  <si>
    <t>45405</t>
  </si>
  <si>
    <t>462152</t>
  </si>
  <si>
    <t>鹿沼市</t>
  </si>
  <si>
    <t>根羽村</t>
  </si>
  <si>
    <t>日光市</t>
  </si>
  <si>
    <t>みなかみ町</t>
  </si>
  <si>
    <t>小山市</t>
  </si>
  <si>
    <t>092096</t>
  </si>
  <si>
    <t>25208</t>
  </si>
  <si>
    <t>092100</t>
  </si>
  <si>
    <t>湯浅町</t>
  </si>
  <si>
    <t>大田原市</t>
  </si>
  <si>
    <t>272299</t>
  </si>
  <si>
    <t>交野市</t>
  </si>
  <si>
    <t>30406</t>
  </si>
  <si>
    <t>092151</t>
  </si>
  <si>
    <t>092118</t>
  </si>
  <si>
    <t>田布施町</t>
  </si>
  <si>
    <t>宿毛市</t>
  </si>
  <si>
    <t>江南市</t>
  </si>
  <si>
    <t>403814</t>
  </si>
  <si>
    <t>131024</t>
  </si>
  <si>
    <t>092134</t>
  </si>
  <si>
    <t>105236</t>
  </si>
  <si>
    <t>那須塩原市</t>
  </si>
  <si>
    <t>安曇野市</t>
  </si>
  <si>
    <t>那須烏山市</t>
  </si>
  <si>
    <t>岩手県遠野市</t>
  </si>
  <si>
    <t>173614</t>
  </si>
  <si>
    <t>093424</t>
  </si>
  <si>
    <t>204153</t>
  </si>
  <si>
    <t>益子町</t>
  </si>
  <si>
    <t>宮城県白石市</t>
  </si>
  <si>
    <t>244422</t>
  </si>
  <si>
    <t>093441</t>
  </si>
  <si>
    <t>262013</t>
  </si>
  <si>
    <t>熊本市</t>
  </si>
  <si>
    <t>01602</t>
  </si>
  <si>
    <t>122343</t>
  </si>
  <si>
    <t>市貝町</t>
  </si>
  <si>
    <t>093840</t>
  </si>
  <si>
    <t>212041</t>
  </si>
  <si>
    <t>合志市</t>
  </si>
  <si>
    <t>福島県会津美里町</t>
  </si>
  <si>
    <t>093866</t>
  </si>
  <si>
    <t>長野県須坂市</t>
  </si>
  <si>
    <t>中野市</t>
  </si>
  <si>
    <t>愛知県田原市</t>
  </si>
  <si>
    <t>10429</t>
  </si>
  <si>
    <t>37000</t>
  </si>
  <si>
    <t>高根沢町</t>
  </si>
  <si>
    <t>35216</t>
  </si>
  <si>
    <t>094111</t>
  </si>
  <si>
    <t>282197</t>
  </si>
  <si>
    <t>勝浦町</t>
  </si>
  <si>
    <t>葉山町</t>
  </si>
  <si>
    <t>102016</t>
  </si>
  <si>
    <t>01204</t>
  </si>
  <si>
    <t>神奈川県南足柄市</t>
  </si>
  <si>
    <t>473138</t>
  </si>
  <si>
    <t>01228</t>
  </si>
  <si>
    <t>群馬県板倉町</t>
  </si>
  <si>
    <t>群馬県</t>
  </si>
  <si>
    <t>福島県平田村</t>
  </si>
  <si>
    <t>青森県五戸町</t>
  </si>
  <si>
    <t>高崎市</t>
  </si>
  <si>
    <t>102041</t>
  </si>
  <si>
    <t>小林市</t>
  </si>
  <si>
    <t>01424</t>
  </si>
  <si>
    <t>105210</t>
  </si>
  <si>
    <t>215023</t>
  </si>
  <si>
    <t>伊勢崎市</t>
  </si>
  <si>
    <t>32448</t>
  </si>
  <si>
    <t>港区</t>
  </si>
  <si>
    <t>那智勝浦町</t>
  </si>
  <si>
    <t>102059</t>
  </si>
  <si>
    <t>愛知県豊川市</t>
  </si>
  <si>
    <t>22306</t>
  </si>
  <si>
    <t>太田市</t>
  </si>
  <si>
    <t>三木市</t>
  </si>
  <si>
    <t>沖縄県与那国町</t>
  </si>
  <si>
    <t>松伏町</t>
  </si>
  <si>
    <t>館林市</t>
  </si>
  <si>
    <t>韮崎市</t>
  </si>
  <si>
    <t>富山県高岡市</t>
  </si>
  <si>
    <t>152242</t>
  </si>
  <si>
    <t>伊根町</t>
  </si>
  <si>
    <t>山口県</t>
  </si>
  <si>
    <t>旭市</t>
  </si>
  <si>
    <t>貝塚市</t>
  </si>
  <si>
    <t>102091</t>
  </si>
  <si>
    <t>志木市</t>
  </si>
  <si>
    <t>12210</t>
  </si>
  <si>
    <t>112119</t>
  </si>
  <si>
    <t>富岡市</t>
  </si>
  <si>
    <t>393649</t>
  </si>
  <si>
    <t>北海道小清水町</t>
  </si>
  <si>
    <t>行田市</t>
  </si>
  <si>
    <t>みどり市</t>
  </si>
  <si>
    <t>桶川市</t>
  </si>
  <si>
    <t>福智町</t>
  </si>
  <si>
    <t>榛東村</t>
  </si>
  <si>
    <t>283657</t>
  </si>
  <si>
    <t>北海道むかわ町</t>
  </si>
  <si>
    <t>103675</t>
  </si>
  <si>
    <t>高知県東洋町</t>
  </si>
  <si>
    <t>北中城村</t>
  </si>
  <si>
    <t>103454</t>
  </si>
  <si>
    <t>福岡県古賀市</t>
  </si>
  <si>
    <t>吉岡町</t>
  </si>
  <si>
    <t>北海道蘭越町</t>
  </si>
  <si>
    <t>103667</t>
  </si>
  <si>
    <t>東京都府中市</t>
  </si>
  <si>
    <t>28203</t>
  </si>
  <si>
    <t>103829</t>
  </si>
  <si>
    <t>鹿児島県日置市</t>
  </si>
  <si>
    <t>静岡県森町</t>
  </si>
  <si>
    <t>下仁田町</t>
  </si>
  <si>
    <t>立科町</t>
  </si>
  <si>
    <t>長野県上松町</t>
  </si>
  <si>
    <t>103837</t>
  </si>
  <si>
    <t>294012</t>
  </si>
  <si>
    <t>104248</t>
  </si>
  <si>
    <t>西東京市</t>
  </si>
  <si>
    <t>215031</t>
  </si>
  <si>
    <t>北谷町</t>
  </si>
  <si>
    <t>東京都神津島村</t>
  </si>
  <si>
    <t>長野原町</t>
  </si>
  <si>
    <t>五島市</t>
  </si>
  <si>
    <t>104256</t>
  </si>
  <si>
    <t>北海道広尾町</t>
  </si>
  <si>
    <t>羽島市</t>
  </si>
  <si>
    <t>岩倉市</t>
  </si>
  <si>
    <t>46404</t>
  </si>
  <si>
    <t>104264</t>
  </si>
  <si>
    <t>青森県黒石市</t>
  </si>
  <si>
    <t>東吾妻町</t>
  </si>
  <si>
    <t>片品村</t>
  </si>
  <si>
    <t>472158</t>
  </si>
  <si>
    <t>四日市市</t>
  </si>
  <si>
    <t>石川県白山市</t>
  </si>
  <si>
    <t>215074</t>
  </si>
  <si>
    <t>川場村</t>
  </si>
  <si>
    <t>304069</t>
  </si>
  <si>
    <t>104493</t>
  </si>
  <si>
    <t>232149</t>
  </si>
  <si>
    <t>104647</t>
  </si>
  <si>
    <t>44201</t>
  </si>
  <si>
    <t>24472</t>
  </si>
  <si>
    <t>武蔵野市</t>
  </si>
  <si>
    <t>105244</t>
  </si>
  <si>
    <t>大泉町</t>
  </si>
  <si>
    <t>安芸太田町</t>
  </si>
  <si>
    <t>105252</t>
  </si>
  <si>
    <t>安城市</t>
  </si>
  <si>
    <t>邑楽町</t>
  </si>
  <si>
    <t>徳島県神山町</t>
  </si>
  <si>
    <t>40448</t>
  </si>
  <si>
    <t>163228</t>
  </si>
  <si>
    <t>111007</t>
  </si>
  <si>
    <t>372030</t>
  </si>
  <si>
    <t>131113</t>
  </si>
  <si>
    <t>234273</t>
  </si>
  <si>
    <t>埼玉県</t>
  </si>
  <si>
    <t>熊本県津奈木町</t>
  </si>
  <si>
    <t>青森県風間浦村</t>
  </si>
  <si>
    <t>12238</t>
  </si>
  <si>
    <t>さいたま市</t>
  </si>
  <si>
    <t>山梨県南部町</t>
  </si>
  <si>
    <t>112011</t>
  </si>
  <si>
    <t>川越市</t>
  </si>
  <si>
    <t>熊谷市</t>
  </si>
  <si>
    <t>玖珠町</t>
  </si>
  <si>
    <t>川口市</t>
  </si>
  <si>
    <t>324493</t>
  </si>
  <si>
    <t>宮崎県串間市</t>
  </si>
  <si>
    <t>112038</t>
  </si>
  <si>
    <t>272116</t>
  </si>
  <si>
    <t>南風原町</t>
  </si>
  <si>
    <t>愛知県名古屋市</t>
    <rPh sb="3" eb="7">
      <t>ナゴヤシ</t>
    </rPh>
    <phoneticPr fontId="20"/>
  </si>
  <si>
    <t>112062</t>
  </si>
  <si>
    <t>272167</t>
  </si>
  <si>
    <t>稲城市</t>
  </si>
  <si>
    <t>112071</t>
  </si>
  <si>
    <t>周防大島町</t>
  </si>
  <si>
    <t>平群町</t>
  </si>
  <si>
    <t>45402</t>
  </si>
  <si>
    <t>162043</t>
  </si>
  <si>
    <t>47210</t>
  </si>
  <si>
    <t>秩父市</t>
  </si>
  <si>
    <t>愛知県幸田町</t>
  </si>
  <si>
    <t>112089</t>
  </si>
  <si>
    <t>07522</t>
  </si>
  <si>
    <t>24344</t>
  </si>
  <si>
    <t>所沢市</t>
  </si>
  <si>
    <t>01367</t>
  </si>
  <si>
    <t>112097</t>
  </si>
  <si>
    <t>112101</t>
  </si>
  <si>
    <t>豊山町</t>
  </si>
  <si>
    <t>加須市</t>
  </si>
  <si>
    <t>09215</t>
  </si>
  <si>
    <t>143014</t>
  </si>
  <si>
    <t>本庄市</t>
  </si>
  <si>
    <t>412091</t>
  </si>
  <si>
    <t>26100</t>
  </si>
  <si>
    <t>東松山市</t>
  </si>
  <si>
    <t>香川県綾川町</t>
  </si>
  <si>
    <t>112151</t>
  </si>
  <si>
    <t>11203</t>
  </si>
  <si>
    <t>狭山市</t>
  </si>
  <si>
    <t>千葉県白井市</t>
  </si>
  <si>
    <t>112160</t>
  </si>
  <si>
    <t>笠松町</t>
  </si>
  <si>
    <t>兵庫県三田市</t>
  </si>
  <si>
    <t>羽生市</t>
  </si>
  <si>
    <t>07421</t>
  </si>
  <si>
    <t>45429</t>
  </si>
  <si>
    <t>112178</t>
  </si>
  <si>
    <t>安堵町</t>
  </si>
  <si>
    <t>愛知県小牧市</t>
  </si>
  <si>
    <t>47302</t>
  </si>
  <si>
    <t>生坂村</t>
  </si>
  <si>
    <t>鴻巣市</t>
  </si>
  <si>
    <t>佐賀県佐賀市</t>
  </si>
  <si>
    <t>01641</t>
  </si>
  <si>
    <t>茅野市</t>
  </si>
  <si>
    <t>112186</t>
  </si>
  <si>
    <t>深谷市</t>
  </si>
  <si>
    <t>434337</t>
  </si>
  <si>
    <t>埼玉県志木市</t>
  </si>
  <si>
    <t>01560</t>
  </si>
  <si>
    <t>下呂市</t>
  </si>
  <si>
    <t>112216</t>
  </si>
  <si>
    <t>福岡市</t>
  </si>
  <si>
    <t>465348</t>
  </si>
  <si>
    <t>青森県五所川原市</t>
  </si>
  <si>
    <t>112224</t>
  </si>
  <si>
    <t>津山市</t>
  </si>
  <si>
    <t>452017</t>
  </si>
  <si>
    <t>04324</t>
  </si>
  <si>
    <t>133086</t>
  </si>
  <si>
    <t>112232</t>
  </si>
  <si>
    <t>01512</t>
  </si>
  <si>
    <t>錦町</t>
  </si>
  <si>
    <t>01511</t>
  </si>
  <si>
    <t>112241</t>
  </si>
  <si>
    <t>26407</t>
  </si>
  <si>
    <t>413411</t>
  </si>
  <si>
    <t>27000</t>
  </si>
  <si>
    <t>横浜市</t>
  </si>
  <si>
    <t>戸田市</t>
  </si>
  <si>
    <t>112259</t>
  </si>
  <si>
    <t>新潟県南魚沼市</t>
  </si>
  <si>
    <t>入間市</t>
  </si>
  <si>
    <t>岐阜県多治見市</t>
  </si>
  <si>
    <t>北海道様似町</t>
  </si>
  <si>
    <t>北海道剣淵町</t>
  </si>
  <si>
    <t>村上市</t>
  </si>
  <si>
    <t>34210</t>
  </si>
  <si>
    <t>223051</t>
  </si>
  <si>
    <t>112275</t>
  </si>
  <si>
    <t>朝霞市</t>
  </si>
  <si>
    <t>豊根村</t>
  </si>
  <si>
    <t>112283</t>
  </si>
  <si>
    <t>364681</t>
  </si>
  <si>
    <t>和光市</t>
  </si>
  <si>
    <t>07544</t>
  </si>
  <si>
    <t>黒部市</t>
  </si>
  <si>
    <t>112321</t>
  </si>
  <si>
    <t>三好市</t>
  </si>
  <si>
    <t>長野県南箕輪村</t>
  </si>
  <si>
    <t>473537</t>
  </si>
  <si>
    <t>久喜市</t>
  </si>
  <si>
    <t>02443</t>
  </si>
  <si>
    <t>112348</t>
  </si>
  <si>
    <t>205834</t>
  </si>
  <si>
    <t>弥彦村</t>
  </si>
  <si>
    <t>みよし市</t>
  </si>
  <si>
    <t>沖縄県宮古島市</t>
  </si>
  <si>
    <t>442046</t>
  </si>
  <si>
    <t>八潮市</t>
  </si>
  <si>
    <t>112372</t>
  </si>
  <si>
    <t>14382</t>
  </si>
  <si>
    <t>栄村</t>
  </si>
  <si>
    <t>福岡県宇美町</t>
  </si>
  <si>
    <t>三郷市</t>
  </si>
  <si>
    <t>富山県富山市</t>
  </si>
  <si>
    <t>112381</t>
  </si>
  <si>
    <t>蓮田市</t>
  </si>
  <si>
    <t>坂戸市</t>
  </si>
  <si>
    <t>133825</t>
  </si>
  <si>
    <t>幸手市</t>
  </si>
  <si>
    <t>204226</t>
  </si>
  <si>
    <t>184420</t>
  </si>
  <si>
    <t>112411</t>
  </si>
  <si>
    <t>24210</t>
  </si>
  <si>
    <t>日高市</t>
  </si>
  <si>
    <t>434426</t>
  </si>
  <si>
    <t>10428</t>
  </si>
  <si>
    <t>133817</t>
  </si>
  <si>
    <t>112437</t>
  </si>
  <si>
    <t>133612</t>
  </si>
  <si>
    <t>岐阜県中津川市</t>
  </si>
  <si>
    <t>28217</t>
  </si>
  <si>
    <t>ふじみ野市</t>
  </si>
  <si>
    <t>01465</t>
  </si>
  <si>
    <t>113247</t>
  </si>
  <si>
    <t>毛呂山町</t>
  </si>
  <si>
    <t>東京都日野市</t>
  </si>
  <si>
    <t>北海道壮瞥町</t>
  </si>
  <si>
    <t>113417</t>
  </si>
  <si>
    <t>401005</t>
  </si>
  <si>
    <t>184837</t>
  </si>
  <si>
    <t>新潟県新潟市</t>
  </si>
  <si>
    <t>滑川町</t>
  </si>
  <si>
    <t>113425</t>
  </si>
  <si>
    <t>嵐山町</t>
  </si>
  <si>
    <t>竹富町</t>
  </si>
  <si>
    <t>113433</t>
  </si>
  <si>
    <t>382051</t>
  </si>
  <si>
    <t>113468</t>
  </si>
  <si>
    <t>272191</t>
  </si>
  <si>
    <t>川島町</t>
  </si>
  <si>
    <t>甲州市</t>
  </si>
  <si>
    <t>113476</t>
  </si>
  <si>
    <t>435015</t>
  </si>
  <si>
    <t>吉見町</t>
  </si>
  <si>
    <t>小矢部市</t>
  </si>
  <si>
    <t>42212</t>
  </si>
  <si>
    <t>宝達志水町</t>
  </si>
  <si>
    <t>28464</t>
  </si>
  <si>
    <t>鳩山町</t>
  </si>
  <si>
    <t>113611</t>
  </si>
  <si>
    <t>113620</t>
  </si>
  <si>
    <t>皆野町</t>
  </si>
  <si>
    <t>富津市</t>
  </si>
  <si>
    <t>113654</t>
  </si>
  <si>
    <t>埼玉県東秩父村</t>
  </si>
  <si>
    <t>124249</t>
  </si>
  <si>
    <t>33606</t>
  </si>
  <si>
    <t>小鹿野町</t>
  </si>
  <si>
    <t>新潟県粟島浦村</t>
  </si>
  <si>
    <t>113697</t>
  </si>
  <si>
    <t>東京都台東区</t>
  </si>
  <si>
    <t>394122</t>
  </si>
  <si>
    <t>東秩父村</t>
  </si>
  <si>
    <t>113832</t>
  </si>
  <si>
    <t>国頭村</t>
  </si>
  <si>
    <t>山梨県中央市</t>
  </si>
  <si>
    <t>新島村</t>
  </si>
  <si>
    <t>上里町</t>
  </si>
  <si>
    <t>熊本県菊陽町</t>
  </si>
  <si>
    <t>石井町</t>
  </si>
  <si>
    <t>04606</t>
  </si>
  <si>
    <t>寄居町</t>
  </si>
  <si>
    <t>栃木県真岡市</t>
  </si>
  <si>
    <t>37207</t>
  </si>
  <si>
    <t>272175</t>
  </si>
  <si>
    <t>11218</t>
  </si>
  <si>
    <t>194247</t>
  </si>
  <si>
    <t>宮代町</t>
  </si>
  <si>
    <t>212075</t>
  </si>
  <si>
    <t>総社市</t>
  </si>
  <si>
    <t>282049</t>
  </si>
  <si>
    <t>114642</t>
  </si>
  <si>
    <t>千葉市</t>
  </si>
  <si>
    <t>384224</t>
  </si>
  <si>
    <t>板橋区</t>
  </si>
  <si>
    <t>122025</t>
  </si>
  <si>
    <t>374032</t>
  </si>
  <si>
    <t>与那原町</t>
  </si>
  <si>
    <t>19366</t>
  </si>
  <si>
    <t>飛騨市</t>
  </si>
  <si>
    <t>狛江市</t>
  </si>
  <si>
    <t>銚子市</t>
  </si>
  <si>
    <t>市川市</t>
  </si>
  <si>
    <t>吉野川市</t>
  </si>
  <si>
    <t>131083</t>
  </si>
  <si>
    <t>船橋市</t>
  </si>
  <si>
    <t>262072</t>
  </si>
  <si>
    <t>静岡県牧之原市</t>
  </si>
  <si>
    <t>202126</t>
  </si>
  <si>
    <t>122050</t>
  </si>
  <si>
    <t>上越市</t>
  </si>
  <si>
    <t>45406</t>
  </si>
  <si>
    <t>木更津市</t>
  </si>
  <si>
    <t>38386</t>
  </si>
  <si>
    <t>06213</t>
  </si>
  <si>
    <t>123471</t>
  </si>
  <si>
    <t>122076</t>
  </si>
  <si>
    <t>31390</t>
  </si>
  <si>
    <t>半田市</t>
  </si>
  <si>
    <t>242012</t>
  </si>
  <si>
    <t>212091</t>
  </si>
  <si>
    <t>松戸市</t>
  </si>
  <si>
    <t>122084</t>
  </si>
  <si>
    <t>01224</t>
  </si>
  <si>
    <t>野田市</t>
  </si>
  <si>
    <t>373419</t>
  </si>
  <si>
    <t>茂原市</t>
  </si>
  <si>
    <t>岡山県和気町</t>
  </si>
  <si>
    <t>岡崎市</t>
  </si>
  <si>
    <t>01584</t>
  </si>
  <si>
    <t>08232</t>
  </si>
  <si>
    <t>山ノ内町</t>
  </si>
  <si>
    <t>122386</t>
  </si>
  <si>
    <t>122122</t>
  </si>
  <si>
    <t>佐倉市</t>
  </si>
  <si>
    <t>122131</t>
  </si>
  <si>
    <t>甲良町</t>
  </si>
  <si>
    <t>兵庫県西脇市</t>
  </si>
  <si>
    <t>座間味村</t>
  </si>
  <si>
    <t>東金市</t>
  </si>
  <si>
    <t>122165</t>
  </si>
  <si>
    <t>習志野市</t>
  </si>
  <si>
    <t>283011</t>
  </si>
  <si>
    <t>横芝光町</t>
  </si>
  <si>
    <t>122181</t>
  </si>
  <si>
    <t>11234</t>
  </si>
  <si>
    <t>46220</t>
  </si>
  <si>
    <t>勝浦市</t>
  </si>
  <si>
    <t>122190</t>
  </si>
  <si>
    <t>07521</t>
  </si>
  <si>
    <t>岐阜県池田町</t>
  </si>
  <si>
    <t>市原市</t>
  </si>
  <si>
    <t>141305</t>
  </si>
  <si>
    <t>流山市</t>
  </si>
  <si>
    <t>あわら市</t>
  </si>
  <si>
    <t>122211</t>
  </si>
  <si>
    <t>群馬県みどり市</t>
  </si>
  <si>
    <t>122220</t>
  </si>
  <si>
    <t>20543</t>
  </si>
  <si>
    <t>182028</t>
  </si>
  <si>
    <t>我孫子市</t>
  </si>
  <si>
    <t>406210</t>
  </si>
  <si>
    <t>193666</t>
  </si>
  <si>
    <t>122238</t>
  </si>
  <si>
    <t>373222</t>
  </si>
  <si>
    <t>08521</t>
  </si>
  <si>
    <t>11225</t>
  </si>
  <si>
    <t>01578</t>
  </si>
  <si>
    <t>山形県小国町</t>
  </si>
  <si>
    <t>122246</t>
  </si>
  <si>
    <t>鎌ケ谷市</t>
  </si>
  <si>
    <t>瑞穂町</t>
  </si>
  <si>
    <t>122254</t>
  </si>
  <si>
    <t>沖縄県北中城村</t>
  </si>
  <si>
    <t>松本市</t>
  </si>
  <si>
    <t>君津市</t>
  </si>
  <si>
    <t>403831</t>
  </si>
  <si>
    <t>美祢市</t>
  </si>
  <si>
    <t>島根県大田市</t>
  </si>
  <si>
    <t>佐久穂町</t>
  </si>
  <si>
    <t>432148</t>
  </si>
  <si>
    <t>204030</t>
  </si>
  <si>
    <t>駒ヶ根市</t>
  </si>
  <si>
    <t>小竹町</t>
  </si>
  <si>
    <t>日向市</t>
  </si>
  <si>
    <t>122271</t>
  </si>
  <si>
    <t>浦安市</t>
  </si>
  <si>
    <t>132209</t>
  </si>
  <si>
    <t>嬉野市</t>
  </si>
  <si>
    <t>452050</t>
  </si>
  <si>
    <t>奈良県野迫川村</t>
  </si>
  <si>
    <t>122289</t>
  </si>
  <si>
    <t>袖ケ浦市</t>
  </si>
  <si>
    <t>香川県丸亀市</t>
  </si>
  <si>
    <t>43204</t>
  </si>
  <si>
    <t>14211</t>
  </si>
  <si>
    <t>192015</t>
  </si>
  <si>
    <t>384429</t>
  </si>
  <si>
    <t>埼玉県小川町</t>
  </si>
  <si>
    <t>122301</t>
  </si>
  <si>
    <t>大阪府豊中市</t>
  </si>
  <si>
    <t>172014</t>
  </si>
  <si>
    <t>八街市</t>
  </si>
  <si>
    <t>01221</t>
  </si>
  <si>
    <t>39412</t>
  </si>
  <si>
    <t>122319</t>
  </si>
  <si>
    <t>岡山県西粟倉村</t>
  </si>
  <si>
    <t>東京都世田谷区</t>
  </si>
  <si>
    <t>09343</t>
  </si>
  <si>
    <t>岐阜県各務原市</t>
  </si>
  <si>
    <t>白井市</t>
  </si>
  <si>
    <t>406015</t>
  </si>
  <si>
    <t>千葉県いすみ市</t>
  </si>
  <si>
    <t>155861</t>
  </si>
  <si>
    <t>30201</t>
  </si>
  <si>
    <t>122335</t>
  </si>
  <si>
    <t>丹波山村</t>
  </si>
  <si>
    <t>132225</t>
  </si>
  <si>
    <t>122351</t>
  </si>
  <si>
    <t>01400</t>
  </si>
  <si>
    <t>36404</t>
  </si>
  <si>
    <t>141500</t>
  </si>
  <si>
    <t>匝瑳市</t>
  </si>
  <si>
    <t>122360</t>
  </si>
  <si>
    <t>122378</t>
  </si>
  <si>
    <t>山武市</t>
  </si>
  <si>
    <t>いすみ市</t>
  </si>
  <si>
    <t>福岡県福津市</t>
  </si>
  <si>
    <t>富士見町</t>
  </si>
  <si>
    <t>123226</t>
  </si>
  <si>
    <t>長野県富士見町</t>
  </si>
  <si>
    <t>酒々井町</t>
  </si>
  <si>
    <t>福岡県赤村</t>
  </si>
  <si>
    <t>栄町</t>
  </si>
  <si>
    <t>神崎町</t>
  </si>
  <si>
    <t>基山町</t>
  </si>
  <si>
    <t>43368</t>
  </si>
  <si>
    <t>215040</t>
  </si>
  <si>
    <t>02441</t>
  </si>
  <si>
    <t>宇陀市</t>
  </si>
  <si>
    <t>01396</t>
  </si>
  <si>
    <t>34203</t>
  </si>
  <si>
    <t>133621</t>
  </si>
  <si>
    <t>124036</t>
  </si>
  <si>
    <t>沖縄県那覇市</t>
  </si>
  <si>
    <t>九十九里町</t>
  </si>
  <si>
    <t>47355</t>
  </si>
  <si>
    <t>124095</t>
  </si>
  <si>
    <t>124109</t>
  </si>
  <si>
    <t>11326</t>
  </si>
  <si>
    <t>124214</t>
  </si>
  <si>
    <t>長野県大町市</t>
  </si>
  <si>
    <t>睦沢町</t>
  </si>
  <si>
    <t>124231</t>
  </si>
  <si>
    <t>204170</t>
  </si>
  <si>
    <t>長生村</t>
  </si>
  <si>
    <t>01434</t>
  </si>
  <si>
    <t>沼津市</t>
  </si>
  <si>
    <t>124265</t>
  </si>
  <si>
    <t>大分県中津市</t>
  </si>
  <si>
    <t>福井県高浜町</t>
  </si>
  <si>
    <t>下諏訪町</t>
  </si>
  <si>
    <t>福島県檜枝岐村</t>
  </si>
  <si>
    <t>長柄町</t>
  </si>
  <si>
    <t>宮崎県綾町</t>
  </si>
  <si>
    <t>124419</t>
  </si>
  <si>
    <t>124435</t>
  </si>
  <si>
    <t>29452</t>
  </si>
  <si>
    <t>131016</t>
  </si>
  <si>
    <t>272264</t>
  </si>
  <si>
    <t>中央区</t>
  </si>
  <si>
    <t>海津市</t>
  </si>
  <si>
    <t>131041</t>
  </si>
  <si>
    <t>273015</t>
  </si>
  <si>
    <t>392014</t>
  </si>
  <si>
    <t>02446</t>
  </si>
  <si>
    <t>新宿区</t>
  </si>
  <si>
    <t>203882</t>
  </si>
  <si>
    <t>養父市</t>
  </si>
  <si>
    <t>倉敷市</t>
  </si>
  <si>
    <t>40205</t>
  </si>
  <si>
    <t>131059</t>
  </si>
  <si>
    <t>131067</t>
  </si>
  <si>
    <t>墨田区</t>
  </si>
  <si>
    <t>15216</t>
  </si>
  <si>
    <t>江東区</t>
  </si>
  <si>
    <t>19212</t>
  </si>
  <si>
    <t>131091</t>
  </si>
  <si>
    <t>大月町</t>
  </si>
  <si>
    <t>393029</t>
  </si>
  <si>
    <t>品川区</t>
  </si>
  <si>
    <t>兵庫県新温泉町</t>
  </si>
  <si>
    <t>131105</t>
  </si>
  <si>
    <t>462144</t>
  </si>
  <si>
    <t>20521</t>
  </si>
  <si>
    <t>目黒区</t>
  </si>
  <si>
    <t>131121</t>
  </si>
  <si>
    <t>世田谷区</t>
  </si>
  <si>
    <t>土岐市</t>
  </si>
  <si>
    <t>福岡県大木町</t>
  </si>
  <si>
    <t>131130</t>
  </si>
  <si>
    <t>青森県東北町</t>
  </si>
  <si>
    <t>渋谷区</t>
  </si>
  <si>
    <t>324418</t>
  </si>
  <si>
    <t>23238</t>
  </si>
  <si>
    <t>01205</t>
  </si>
  <si>
    <t>240001</t>
  </si>
  <si>
    <t>131148</t>
  </si>
  <si>
    <t>192104</t>
  </si>
  <si>
    <t>中野区</t>
  </si>
  <si>
    <t>東京都御蔵島村</t>
  </si>
  <si>
    <t>28221</t>
  </si>
  <si>
    <t>131156</t>
  </si>
  <si>
    <t>和水町</t>
  </si>
  <si>
    <t>玄海町</t>
  </si>
  <si>
    <t>杉並区</t>
  </si>
  <si>
    <t>131164</t>
  </si>
  <si>
    <t>豊島区</t>
  </si>
  <si>
    <t>472115</t>
  </si>
  <si>
    <t>132110</t>
  </si>
  <si>
    <t>131181</t>
  </si>
  <si>
    <t>北海道札幌市</t>
  </si>
  <si>
    <t>204293</t>
  </si>
  <si>
    <t>沖縄県沖縄市</t>
  </si>
  <si>
    <t>荒川区</t>
  </si>
  <si>
    <t>131199</t>
  </si>
  <si>
    <t>鹿児島県南種子町</t>
  </si>
  <si>
    <t>郡上市</t>
  </si>
  <si>
    <t>131202</t>
  </si>
  <si>
    <t>282251</t>
  </si>
  <si>
    <t>長島町</t>
  </si>
  <si>
    <t>練馬区</t>
  </si>
  <si>
    <t>北海道当麻町</t>
  </si>
  <si>
    <t>37406</t>
  </si>
  <si>
    <t>足立区</t>
  </si>
  <si>
    <t>232343</t>
  </si>
  <si>
    <t>25203</t>
  </si>
  <si>
    <t>07464</t>
  </si>
  <si>
    <t>28481</t>
  </si>
  <si>
    <t>葛飾区</t>
  </si>
  <si>
    <t>462047</t>
  </si>
  <si>
    <t>132012</t>
  </si>
  <si>
    <t>04361</t>
  </si>
  <si>
    <t>八王子市</t>
  </si>
  <si>
    <t>472107</t>
  </si>
  <si>
    <t>養老町</t>
  </si>
  <si>
    <t>132021</t>
  </si>
  <si>
    <t>132047</t>
  </si>
  <si>
    <t>252140</t>
  </si>
  <si>
    <t>岡山市</t>
  </si>
  <si>
    <t>272281</t>
  </si>
  <si>
    <t>上島町</t>
  </si>
  <si>
    <t>豊橋市</t>
  </si>
  <si>
    <t>三鷹市</t>
  </si>
  <si>
    <t>132055</t>
  </si>
  <si>
    <t>21201</t>
  </si>
  <si>
    <t>132063</t>
  </si>
  <si>
    <t>47360</t>
  </si>
  <si>
    <t>204862</t>
  </si>
  <si>
    <t>愛知県高浜市</t>
  </si>
  <si>
    <t>昭島市</t>
  </si>
  <si>
    <t>亀岡市</t>
  </si>
  <si>
    <t>10384</t>
  </si>
  <si>
    <t>132080</t>
  </si>
  <si>
    <t>46218</t>
  </si>
  <si>
    <t>46206</t>
  </si>
  <si>
    <t>調布市</t>
  </si>
  <si>
    <t>05346</t>
  </si>
  <si>
    <t>132101</t>
  </si>
  <si>
    <t>福岡県川崎町</t>
  </si>
  <si>
    <t>394033</t>
  </si>
  <si>
    <t>132128</t>
  </si>
  <si>
    <t>132144</t>
  </si>
  <si>
    <t>282278</t>
  </si>
  <si>
    <t>宮崎県国富町</t>
  </si>
  <si>
    <t>39411</t>
  </si>
  <si>
    <t>204021</t>
  </si>
  <si>
    <t>国立市</t>
  </si>
  <si>
    <t>北海道喜茂別町</t>
  </si>
  <si>
    <t>132195</t>
  </si>
  <si>
    <t>12204</t>
  </si>
  <si>
    <t>東大和市</t>
  </si>
  <si>
    <t>土佐町</t>
  </si>
  <si>
    <t>01646</t>
  </si>
  <si>
    <t>132217</t>
  </si>
  <si>
    <t>兵庫県相生市</t>
  </si>
  <si>
    <t>12232</t>
  </si>
  <si>
    <t>132233</t>
  </si>
  <si>
    <t>三原村</t>
  </si>
  <si>
    <t>東京都西東京市</t>
  </si>
  <si>
    <t>福井市</t>
  </si>
  <si>
    <t>多摩市</t>
  </si>
  <si>
    <t>435066</t>
  </si>
  <si>
    <t>132250</t>
  </si>
  <si>
    <t>羽村市</t>
  </si>
  <si>
    <t>132284</t>
  </si>
  <si>
    <t>鹿児島県奄美市</t>
  </si>
  <si>
    <t>あきる野市</t>
  </si>
  <si>
    <t>有田町</t>
  </si>
  <si>
    <t>愛知県北名古屋市</t>
  </si>
  <si>
    <t>132292</t>
  </si>
  <si>
    <t>水俣市</t>
  </si>
  <si>
    <t>14206</t>
  </si>
  <si>
    <t>133051</t>
  </si>
  <si>
    <t>日の出町</t>
  </si>
  <si>
    <t>303810</t>
  </si>
  <si>
    <t>33666</t>
  </si>
  <si>
    <t>12342</t>
  </si>
  <si>
    <t>133078</t>
  </si>
  <si>
    <t>檜原村</t>
  </si>
  <si>
    <t>46531</t>
  </si>
  <si>
    <t>奥多摩町</t>
  </si>
  <si>
    <t>粟島浦村</t>
  </si>
  <si>
    <t>草津市</t>
  </si>
  <si>
    <t>長野県伊那市</t>
  </si>
  <si>
    <t>大島町</t>
  </si>
  <si>
    <t>南国市</t>
  </si>
  <si>
    <t>利島村</t>
  </si>
  <si>
    <t>133647</t>
  </si>
  <si>
    <t>瀬戸内市</t>
  </si>
  <si>
    <t>神津島村</t>
  </si>
  <si>
    <t>津市</t>
  </si>
  <si>
    <t>長崎県長与町</t>
  </si>
  <si>
    <t>15202</t>
  </si>
  <si>
    <t>伊勢原市</t>
  </si>
  <si>
    <t>三宅村</t>
  </si>
  <si>
    <t>232351</t>
  </si>
  <si>
    <t>205621</t>
  </si>
  <si>
    <t>八丈町</t>
  </si>
  <si>
    <t>233421</t>
  </si>
  <si>
    <t>134023</t>
  </si>
  <si>
    <t>綾瀬市</t>
  </si>
  <si>
    <t>青ヶ島村</t>
  </si>
  <si>
    <t>山形県長井市</t>
  </si>
  <si>
    <t>熊取町</t>
  </si>
  <si>
    <t>134210</t>
  </si>
  <si>
    <t>213039</t>
  </si>
  <si>
    <t>141003</t>
  </si>
  <si>
    <t>神奈川県</t>
  </si>
  <si>
    <t>埼玉県東松山市</t>
  </si>
  <si>
    <t>相模原市</t>
  </si>
  <si>
    <t>142018</t>
  </si>
  <si>
    <t>周南市</t>
  </si>
  <si>
    <t>横須賀市</t>
  </si>
  <si>
    <t>富田林市</t>
  </si>
  <si>
    <t>142034</t>
  </si>
  <si>
    <t>秋田県東成瀬村</t>
  </si>
  <si>
    <t>小川村</t>
  </si>
  <si>
    <t>142042</t>
  </si>
  <si>
    <t>142085</t>
  </si>
  <si>
    <t>逗子市</t>
  </si>
  <si>
    <t>久米南町</t>
  </si>
  <si>
    <t>28381</t>
  </si>
  <si>
    <t>07465</t>
  </si>
  <si>
    <t>鹿児島県枕崎市</t>
  </si>
  <si>
    <t>東京都青ヶ島村</t>
  </si>
  <si>
    <t>142107</t>
  </si>
  <si>
    <t>三浦市</t>
  </si>
  <si>
    <t>山江村</t>
  </si>
  <si>
    <t>464929</t>
  </si>
  <si>
    <t>142115</t>
  </si>
  <si>
    <t>32501</t>
  </si>
  <si>
    <t>06362</t>
  </si>
  <si>
    <t>秦野市</t>
  </si>
  <si>
    <t>272141</t>
  </si>
  <si>
    <t>23227</t>
  </si>
  <si>
    <t>142123</t>
  </si>
  <si>
    <t>06301</t>
  </si>
  <si>
    <t>223069</t>
  </si>
  <si>
    <t>11211</t>
  </si>
  <si>
    <t>滋賀県湖南市</t>
  </si>
  <si>
    <t>厚木市</t>
  </si>
  <si>
    <t>462241</t>
  </si>
  <si>
    <t>142131</t>
  </si>
  <si>
    <t>香川県東かがわ市</t>
  </si>
  <si>
    <t>西伊豆町</t>
  </si>
  <si>
    <t>大和市</t>
  </si>
  <si>
    <t>奈良県明日香村</t>
  </si>
  <si>
    <t>142140</t>
  </si>
  <si>
    <t>栃木県足利市</t>
  </si>
  <si>
    <t>142166</t>
  </si>
  <si>
    <t>142174</t>
  </si>
  <si>
    <t>142182</t>
  </si>
  <si>
    <t>千葉県市川市</t>
  </si>
  <si>
    <t>寒川町</t>
  </si>
  <si>
    <t>143413</t>
  </si>
  <si>
    <t>413879</t>
  </si>
  <si>
    <t>162086</t>
  </si>
  <si>
    <t>10208</t>
  </si>
  <si>
    <t>大磯町</t>
  </si>
  <si>
    <t>143618</t>
  </si>
  <si>
    <t>403423</t>
  </si>
  <si>
    <t>中井町</t>
  </si>
  <si>
    <t>大井町</t>
  </si>
  <si>
    <t>202100</t>
  </si>
  <si>
    <t>21204</t>
  </si>
  <si>
    <t>143634</t>
  </si>
  <si>
    <t>宮古島市</t>
  </si>
  <si>
    <t>21208</t>
  </si>
  <si>
    <t>143642</t>
  </si>
  <si>
    <t>山北町</t>
  </si>
  <si>
    <t>442071</t>
  </si>
  <si>
    <t>143669</t>
  </si>
  <si>
    <t>143821</t>
  </si>
  <si>
    <t>423220</t>
  </si>
  <si>
    <t>143839</t>
  </si>
  <si>
    <t>真鶴町</t>
  </si>
  <si>
    <t>206024</t>
  </si>
  <si>
    <t>02301</t>
  </si>
  <si>
    <t>妙高市</t>
  </si>
  <si>
    <t>出水市</t>
  </si>
  <si>
    <t>272051</t>
  </si>
  <si>
    <t>本部町</t>
  </si>
  <si>
    <t>湯河原町</t>
  </si>
  <si>
    <t>402036</t>
  </si>
  <si>
    <t>大阪府枚方市</t>
  </si>
  <si>
    <t>愛川町</t>
  </si>
  <si>
    <t>02367</t>
  </si>
  <si>
    <t>清川村</t>
  </si>
  <si>
    <t>151009</t>
  </si>
  <si>
    <t>新潟県</t>
  </si>
  <si>
    <t>272108</t>
  </si>
  <si>
    <t>152021</t>
  </si>
  <si>
    <t>344311</t>
  </si>
  <si>
    <t>防府市</t>
  </si>
  <si>
    <t>入善町</t>
  </si>
  <si>
    <t>152048</t>
  </si>
  <si>
    <t>三条市</t>
  </si>
  <si>
    <t>152056</t>
  </si>
  <si>
    <t>19202</t>
  </si>
  <si>
    <t>152064</t>
  </si>
  <si>
    <t>152081</t>
  </si>
  <si>
    <t>270008</t>
  </si>
  <si>
    <t>紀の川市</t>
  </si>
  <si>
    <t>01213</t>
  </si>
  <si>
    <t>152099</t>
  </si>
  <si>
    <t>道志村</t>
  </si>
  <si>
    <t>07209</t>
  </si>
  <si>
    <t>加茂市</t>
  </si>
  <si>
    <t>01645</t>
  </si>
  <si>
    <t>北海道えりも町</t>
  </si>
  <si>
    <t>奈義町</t>
  </si>
  <si>
    <t>北海道別海町</t>
  </si>
  <si>
    <t>224243</t>
  </si>
  <si>
    <t>152137</t>
  </si>
  <si>
    <t>162116</t>
  </si>
  <si>
    <t>糸魚川市</t>
  </si>
  <si>
    <t>松茂町</t>
  </si>
  <si>
    <t>382035</t>
  </si>
  <si>
    <t>152170</t>
  </si>
  <si>
    <t>152188</t>
  </si>
  <si>
    <t>加賀市</t>
  </si>
  <si>
    <t>五泉市</t>
  </si>
  <si>
    <t>07301</t>
  </si>
  <si>
    <t>152234</t>
  </si>
  <si>
    <t>阿賀野市</t>
  </si>
  <si>
    <t>01409</t>
  </si>
  <si>
    <t>46213</t>
  </si>
  <si>
    <t>南魚沼市</t>
  </si>
  <si>
    <t>152277</t>
  </si>
  <si>
    <t>01561</t>
  </si>
  <si>
    <t>33445</t>
  </si>
  <si>
    <t>282189</t>
  </si>
  <si>
    <t>胎内市</t>
  </si>
  <si>
    <t>東京都東村山市</t>
  </si>
  <si>
    <t>153613</t>
  </si>
  <si>
    <t>群馬県長野原町</t>
  </si>
  <si>
    <t>田上町</t>
  </si>
  <si>
    <t>神埼市</t>
  </si>
  <si>
    <t>153851</t>
  </si>
  <si>
    <t>40000</t>
  </si>
  <si>
    <t>湯沢町</t>
  </si>
  <si>
    <t>長野県売木村</t>
  </si>
  <si>
    <t>16211</t>
  </si>
  <si>
    <t>322024</t>
  </si>
  <si>
    <t>433675</t>
  </si>
  <si>
    <t>216046</t>
  </si>
  <si>
    <t>154822</t>
  </si>
  <si>
    <t>関川村</t>
  </si>
  <si>
    <t>364053</t>
  </si>
  <si>
    <t>12218</t>
  </si>
  <si>
    <t>162019</t>
  </si>
  <si>
    <t>40421</t>
  </si>
  <si>
    <t>富山県</t>
  </si>
  <si>
    <t>富山市</t>
  </si>
  <si>
    <t>埼玉県熊谷市</t>
  </si>
  <si>
    <t>162051</t>
  </si>
  <si>
    <t>氷見市</t>
  </si>
  <si>
    <t>砺波市</t>
  </si>
  <si>
    <t>射水市</t>
  </si>
  <si>
    <t>163210</t>
  </si>
  <si>
    <t>小豆島町</t>
  </si>
  <si>
    <t>172073</t>
  </si>
  <si>
    <t>舟橋村</t>
  </si>
  <si>
    <t>徳島県東みよし町</t>
  </si>
  <si>
    <t>04445</t>
  </si>
  <si>
    <t>大阪府寝屋川市</t>
  </si>
  <si>
    <t>163236</t>
  </si>
  <si>
    <t>163422</t>
  </si>
  <si>
    <t>金沢市</t>
  </si>
  <si>
    <t>越前市</t>
  </si>
  <si>
    <t>172120</t>
  </si>
  <si>
    <t>佐賀県玄海町</t>
  </si>
  <si>
    <t>173657</t>
  </si>
  <si>
    <t>長野県王滝村</t>
  </si>
  <si>
    <t>172022</t>
  </si>
  <si>
    <t>七尾市</t>
  </si>
  <si>
    <t>05204</t>
  </si>
  <si>
    <t>小松市</t>
  </si>
  <si>
    <t>宮城県村田町</t>
  </si>
  <si>
    <t>28446</t>
  </si>
  <si>
    <t>27216</t>
  </si>
  <si>
    <t>01209</t>
  </si>
  <si>
    <t>172057</t>
  </si>
  <si>
    <t>珠洲市</t>
  </si>
  <si>
    <t>172065</t>
  </si>
  <si>
    <t>06209</t>
  </si>
  <si>
    <t>垂井町</t>
  </si>
  <si>
    <t>羽咋市</t>
  </si>
  <si>
    <t>203611</t>
  </si>
  <si>
    <t>滋賀県大津市</t>
  </si>
  <si>
    <t>かほく市</t>
  </si>
  <si>
    <t>津幡町</t>
  </si>
  <si>
    <t>群馬県片品村</t>
  </si>
  <si>
    <t>市川三郷町</t>
  </si>
  <si>
    <t>内灘町</t>
  </si>
  <si>
    <t>太宰府市</t>
  </si>
  <si>
    <t>大野市</t>
  </si>
  <si>
    <t>22223</t>
  </si>
  <si>
    <t>07201</t>
  </si>
  <si>
    <t>174076</t>
  </si>
  <si>
    <t>174611</t>
  </si>
  <si>
    <t>高知県大豊町</t>
  </si>
  <si>
    <t>山中湖村</t>
  </si>
  <si>
    <t>北海道七飯町</t>
  </si>
  <si>
    <t>穴水町</t>
  </si>
  <si>
    <t>大阪府熊取町</t>
  </si>
  <si>
    <t>山口市</t>
  </si>
  <si>
    <t>454290</t>
  </si>
  <si>
    <t>182010</t>
  </si>
  <si>
    <t>314021</t>
  </si>
  <si>
    <t>小浜市</t>
  </si>
  <si>
    <t>和歌山県</t>
  </si>
  <si>
    <t>342114</t>
  </si>
  <si>
    <t>24341</t>
  </si>
  <si>
    <t>182079</t>
  </si>
  <si>
    <t>182087</t>
  </si>
  <si>
    <t>182095</t>
  </si>
  <si>
    <t>坂井市</t>
  </si>
  <si>
    <t>203823</t>
  </si>
  <si>
    <t>183229</t>
  </si>
  <si>
    <t>永平寺町</t>
  </si>
  <si>
    <t>千葉県九十九里町</t>
  </si>
  <si>
    <t>294420</t>
  </si>
  <si>
    <t>184047</t>
  </si>
  <si>
    <t>南越前町</t>
  </si>
  <si>
    <t>美浜町</t>
  </si>
  <si>
    <t>184811</t>
  </si>
  <si>
    <t>若狭町</t>
  </si>
  <si>
    <t>東御市</t>
  </si>
  <si>
    <t>192023</t>
  </si>
  <si>
    <t>01229</t>
  </si>
  <si>
    <t>222208</t>
  </si>
  <si>
    <t>上板町</t>
  </si>
  <si>
    <t>192040</t>
  </si>
  <si>
    <t>都留市</t>
  </si>
  <si>
    <t>愛知県弥富市</t>
  </si>
  <si>
    <t>茨城県水戸市</t>
  </si>
  <si>
    <t>192058</t>
  </si>
  <si>
    <t>192074</t>
  </si>
  <si>
    <t>02207</t>
  </si>
  <si>
    <t>192082</t>
  </si>
  <si>
    <t>東京都港区</t>
  </si>
  <si>
    <t>13381</t>
  </si>
  <si>
    <t>南アルプス市</t>
  </si>
  <si>
    <t>08364</t>
  </si>
  <si>
    <t>徳島県石井町</t>
  </si>
  <si>
    <t>甲斐市</t>
  </si>
  <si>
    <t>192121</t>
  </si>
  <si>
    <t>11224</t>
  </si>
  <si>
    <t>北海道清水町</t>
  </si>
  <si>
    <t>高取町</t>
  </si>
  <si>
    <t>192147</t>
  </si>
  <si>
    <t>01664</t>
  </si>
  <si>
    <t>463035</t>
  </si>
  <si>
    <t>06363</t>
  </si>
  <si>
    <t>193640</t>
  </si>
  <si>
    <t>38401</t>
  </si>
  <si>
    <t>454435</t>
  </si>
  <si>
    <t>鳥取県智頭町</t>
  </si>
  <si>
    <t>早川町</t>
  </si>
  <si>
    <t>303445</t>
  </si>
  <si>
    <t>上松町</t>
  </si>
  <si>
    <t>194221</t>
  </si>
  <si>
    <t>鳥取県八頭町</t>
  </si>
  <si>
    <t>北海道下川町</t>
  </si>
  <si>
    <t>194239</t>
  </si>
  <si>
    <t>353213</t>
  </si>
  <si>
    <t>西桂町</t>
  </si>
  <si>
    <t>203629</t>
  </si>
  <si>
    <t>234249</t>
  </si>
  <si>
    <t>忍野村</t>
  </si>
  <si>
    <t>神奈川県綾瀬市</t>
  </si>
  <si>
    <t>194255</t>
  </si>
  <si>
    <t>402125</t>
  </si>
  <si>
    <t>194298</t>
  </si>
  <si>
    <t>宮城県大和町</t>
  </si>
  <si>
    <t>高千穂町</t>
  </si>
  <si>
    <t>194425</t>
  </si>
  <si>
    <t>47328</t>
  </si>
  <si>
    <t>小菅村</t>
  </si>
  <si>
    <t>194433</t>
  </si>
  <si>
    <t>222216</t>
  </si>
  <si>
    <t>知夫村</t>
  </si>
  <si>
    <t>神奈川県横須賀市</t>
  </si>
  <si>
    <t>202011</t>
  </si>
  <si>
    <t>202029</t>
  </si>
  <si>
    <t>202045</t>
  </si>
  <si>
    <t>202053</t>
  </si>
  <si>
    <t>諏訪市</t>
  </si>
  <si>
    <t>263443</t>
  </si>
  <si>
    <t>202070</t>
  </si>
  <si>
    <t>202088</t>
  </si>
  <si>
    <t>小諸市</t>
  </si>
  <si>
    <t>202096</t>
  </si>
  <si>
    <t>06201</t>
  </si>
  <si>
    <t>愛知県尾張旭市</t>
  </si>
  <si>
    <t>23562</t>
  </si>
  <si>
    <t>07203</t>
  </si>
  <si>
    <t>202118</t>
  </si>
  <si>
    <t>202134</t>
  </si>
  <si>
    <t>飯山市</t>
  </si>
  <si>
    <t>西原村</t>
  </si>
  <si>
    <t>213837</t>
  </si>
  <si>
    <t>三重県四日市市</t>
  </si>
  <si>
    <t>202142</t>
  </si>
  <si>
    <t>312029</t>
  </si>
  <si>
    <t>千曲市</t>
  </si>
  <si>
    <t>02423</t>
  </si>
  <si>
    <t>202207</t>
  </si>
  <si>
    <t>203033</t>
  </si>
  <si>
    <t>422100</t>
  </si>
  <si>
    <t>332089</t>
  </si>
  <si>
    <t>安田町</t>
  </si>
  <si>
    <t>203041</t>
  </si>
  <si>
    <t>13305</t>
  </si>
  <si>
    <t>07402</t>
  </si>
  <si>
    <t>215058</t>
  </si>
  <si>
    <t>川上村</t>
  </si>
  <si>
    <t>篠栗町</t>
  </si>
  <si>
    <t>203076</t>
  </si>
  <si>
    <t>美濃加茂市</t>
  </si>
  <si>
    <t>北相木村</t>
  </si>
  <si>
    <t>394271</t>
  </si>
  <si>
    <t>06206</t>
  </si>
  <si>
    <t>45341</t>
  </si>
  <si>
    <t>203211</t>
  </si>
  <si>
    <t>大崎町</t>
  </si>
  <si>
    <t>軽井沢町</t>
  </si>
  <si>
    <t>大阪府大阪狭山市</t>
  </si>
  <si>
    <t>203246</t>
  </si>
  <si>
    <t>203491</t>
  </si>
  <si>
    <t>国富町</t>
  </si>
  <si>
    <t>青木村</t>
  </si>
  <si>
    <t>麻績村</t>
  </si>
  <si>
    <t>203505</t>
  </si>
  <si>
    <t>03206</t>
  </si>
  <si>
    <t>与論町</t>
  </si>
  <si>
    <t>三重県紀北町</t>
  </si>
  <si>
    <t>21213</t>
  </si>
  <si>
    <t>辰野町</t>
  </si>
  <si>
    <t>294268</t>
  </si>
  <si>
    <t>203831</t>
  </si>
  <si>
    <t>07423</t>
  </si>
  <si>
    <t>203840</t>
  </si>
  <si>
    <t>飯島町</t>
  </si>
  <si>
    <t>203858</t>
  </si>
  <si>
    <t>36342</t>
  </si>
  <si>
    <t>吉田町</t>
  </si>
  <si>
    <t>中川村</t>
  </si>
  <si>
    <t>宮田村</t>
  </si>
  <si>
    <t>30361</t>
  </si>
  <si>
    <t>松川町</t>
  </si>
  <si>
    <t>高森町</t>
  </si>
  <si>
    <t>384020</t>
  </si>
  <si>
    <t>21218</t>
  </si>
  <si>
    <t>204048</t>
  </si>
  <si>
    <t>204099</t>
  </si>
  <si>
    <t>平谷村</t>
  </si>
  <si>
    <t>204102</t>
  </si>
  <si>
    <t>松崎町</t>
  </si>
  <si>
    <t>204111</t>
  </si>
  <si>
    <t>422053</t>
  </si>
  <si>
    <t>浦添市</t>
  </si>
  <si>
    <t>204129</t>
  </si>
  <si>
    <t>売木村</t>
  </si>
  <si>
    <t>北海道羅臼町</t>
  </si>
  <si>
    <t>岐阜県</t>
  </si>
  <si>
    <t>342025</t>
  </si>
  <si>
    <t>25443</t>
  </si>
  <si>
    <t>204145</t>
  </si>
  <si>
    <t>40503</t>
  </si>
  <si>
    <t>喬木村</t>
  </si>
  <si>
    <t>204234</t>
  </si>
  <si>
    <t>19422</t>
  </si>
  <si>
    <t>204307</t>
  </si>
  <si>
    <t>204323</t>
  </si>
  <si>
    <t>204480</t>
  </si>
  <si>
    <t>342131</t>
  </si>
  <si>
    <t>岐阜県輪之内町</t>
  </si>
  <si>
    <t>204510</t>
  </si>
  <si>
    <t>03301</t>
  </si>
  <si>
    <t>青森県三沢市</t>
  </si>
  <si>
    <t>宗像市</t>
  </si>
  <si>
    <t>204528</t>
  </si>
  <si>
    <t>204820</t>
  </si>
  <si>
    <t>222143</t>
  </si>
  <si>
    <t>212130</t>
  </si>
  <si>
    <t>212105</t>
  </si>
  <si>
    <t>松川村</t>
  </si>
  <si>
    <t>204854</t>
  </si>
  <si>
    <t>白馬村</t>
  </si>
  <si>
    <t>小谷村</t>
  </si>
  <si>
    <t>北海道北竜町</t>
  </si>
  <si>
    <t>43212</t>
  </si>
  <si>
    <t>隠岐の島町</t>
  </si>
  <si>
    <t>205214</t>
  </si>
  <si>
    <t>363880</t>
  </si>
  <si>
    <t>205419</t>
  </si>
  <si>
    <t>若桜町</t>
  </si>
  <si>
    <t>205613</t>
  </si>
  <si>
    <t>天川村</t>
  </si>
  <si>
    <t>木島平村</t>
  </si>
  <si>
    <t>豊明市</t>
  </si>
  <si>
    <t>205630</t>
  </si>
  <si>
    <t>野沢温泉村</t>
  </si>
  <si>
    <t>205885</t>
  </si>
  <si>
    <t>205907</t>
  </si>
  <si>
    <t>212016</t>
  </si>
  <si>
    <t>212024</t>
  </si>
  <si>
    <t>212032</t>
  </si>
  <si>
    <t>高山市</t>
  </si>
  <si>
    <t>40228</t>
  </si>
  <si>
    <t>多治見市</t>
  </si>
  <si>
    <t>212059</t>
  </si>
  <si>
    <t>鹿児島県鹿屋市</t>
  </si>
  <si>
    <t>関市</t>
  </si>
  <si>
    <t>22219</t>
  </si>
  <si>
    <t>212067</t>
  </si>
  <si>
    <t>美濃市</t>
  </si>
  <si>
    <t>新潟県聖籠町</t>
  </si>
  <si>
    <t>30366</t>
  </si>
  <si>
    <t>212083</t>
  </si>
  <si>
    <t>10345</t>
  </si>
  <si>
    <t>39301</t>
  </si>
  <si>
    <t>222089</t>
  </si>
  <si>
    <t>瑞浪市</t>
  </si>
  <si>
    <t>東京都三鷹市</t>
  </si>
  <si>
    <t>吉野ヶ里町</t>
  </si>
  <si>
    <t>恵那市</t>
  </si>
  <si>
    <t>212113</t>
  </si>
  <si>
    <t>徳島県鳴門市</t>
  </si>
  <si>
    <t>18483</t>
  </si>
  <si>
    <t>232033</t>
  </si>
  <si>
    <t>212148</t>
  </si>
  <si>
    <t>可児市</t>
  </si>
  <si>
    <t>393037</t>
  </si>
  <si>
    <t>212164</t>
  </si>
  <si>
    <t>08214</t>
  </si>
  <si>
    <t>岐南町</t>
  </si>
  <si>
    <t>本巣市</t>
  </si>
  <si>
    <t>名古屋市</t>
    <rPh sb="0" eb="4">
      <t>ナゴヤシ</t>
    </rPh>
    <phoneticPr fontId="20"/>
  </si>
  <si>
    <t>荒尾市</t>
  </si>
  <si>
    <t>奈良県御所市</t>
  </si>
  <si>
    <t>212211</t>
  </si>
  <si>
    <t>282090</t>
  </si>
  <si>
    <t>関ケ原町</t>
  </si>
  <si>
    <t>07214</t>
  </si>
  <si>
    <t>神戸町</t>
  </si>
  <si>
    <t>244414</t>
  </si>
  <si>
    <t>07408</t>
  </si>
  <si>
    <t>揖斐川町</t>
  </si>
  <si>
    <t>大野町</t>
  </si>
  <si>
    <t>262102</t>
  </si>
  <si>
    <t>214213</t>
  </si>
  <si>
    <t>広島県庄原市</t>
  </si>
  <si>
    <t>北方町</t>
  </si>
  <si>
    <t>千葉県芝山町</t>
  </si>
  <si>
    <t>215015</t>
  </si>
  <si>
    <t>坂祝町</t>
  </si>
  <si>
    <t>川辺町</t>
  </si>
  <si>
    <t>215066</t>
  </si>
  <si>
    <t>白川町</t>
  </si>
  <si>
    <t>北海道長沼町</t>
  </si>
  <si>
    <t>47353</t>
  </si>
  <si>
    <t>215210</t>
  </si>
  <si>
    <t>454061</t>
  </si>
  <si>
    <t>御嵩町</t>
  </si>
  <si>
    <t>千葉県流山市</t>
  </si>
  <si>
    <t>福島県湯川村</t>
  </si>
  <si>
    <t>静岡県</t>
  </si>
  <si>
    <t>16205</t>
  </si>
  <si>
    <t>12463</t>
  </si>
  <si>
    <t>静岡市</t>
  </si>
  <si>
    <t>221309</t>
  </si>
  <si>
    <t>浜松市</t>
  </si>
  <si>
    <t>福岡県直方市</t>
  </si>
  <si>
    <t>10424</t>
  </si>
  <si>
    <t>222038</t>
  </si>
  <si>
    <t>鹿児島県喜界町</t>
  </si>
  <si>
    <t>北海道浜頓別町</t>
  </si>
  <si>
    <t>碧南市</t>
  </si>
  <si>
    <t>渡嘉敷村</t>
  </si>
  <si>
    <t>222054</t>
  </si>
  <si>
    <t>28219</t>
  </si>
  <si>
    <t>222062</t>
  </si>
  <si>
    <t>422070</t>
  </si>
  <si>
    <t>222071</t>
  </si>
  <si>
    <t>224294</t>
  </si>
  <si>
    <t>富士宮市</t>
  </si>
  <si>
    <t>海南市</t>
  </si>
  <si>
    <t>神奈川県大磯町</t>
  </si>
  <si>
    <t>伊東市</t>
  </si>
  <si>
    <t>222097</t>
  </si>
  <si>
    <t>39204</t>
  </si>
  <si>
    <t>庄原市</t>
  </si>
  <si>
    <t>三重県桑名市</t>
  </si>
  <si>
    <t>15461</t>
  </si>
  <si>
    <t>222101</t>
  </si>
  <si>
    <t>磐田市</t>
  </si>
  <si>
    <t>222127</t>
  </si>
  <si>
    <t>焼津市</t>
  </si>
  <si>
    <t>01610</t>
  </si>
  <si>
    <t>363219</t>
  </si>
  <si>
    <t>01220</t>
  </si>
  <si>
    <t>掛川市</t>
  </si>
  <si>
    <t>222151</t>
  </si>
  <si>
    <t>袋井市</t>
  </si>
  <si>
    <t>下田市</t>
  </si>
  <si>
    <t>裾野市</t>
  </si>
  <si>
    <t>湖西市</t>
  </si>
  <si>
    <t>稲美町</t>
  </si>
  <si>
    <t>三重県伊勢市</t>
  </si>
  <si>
    <t>御前崎市</t>
  </si>
  <si>
    <t>222241</t>
  </si>
  <si>
    <t>222259</t>
  </si>
  <si>
    <t>牧之原市</t>
  </si>
  <si>
    <t>223018</t>
  </si>
  <si>
    <t>錦江町</t>
  </si>
  <si>
    <t>01332</t>
  </si>
  <si>
    <t>奈良県三郷町</t>
  </si>
  <si>
    <t>東伊豆町</t>
  </si>
  <si>
    <t>沖縄県伊江村</t>
  </si>
  <si>
    <t>223425</t>
  </si>
  <si>
    <t>長泉町</t>
  </si>
  <si>
    <t>岐阜県白川町</t>
  </si>
  <si>
    <t>23425</t>
  </si>
  <si>
    <t>小山町</t>
  </si>
  <si>
    <t>愛知県</t>
  </si>
  <si>
    <t>一宮市</t>
  </si>
  <si>
    <t>232041</t>
  </si>
  <si>
    <t>春日井市</t>
  </si>
  <si>
    <t>21404</t>
  </si>
  <si>
    <t>01632</t>
  </si>
  <si>
    <t>26366</t>
  </si>
  <si>
    <t>232076</t>
  </si>
  <si>
    <t>豊川市</t>
  </si>
  <si>
    <t>232084</t>
  </si>
  <si>
    <t>津島市</t>
  </si>
  <si>
    <t>473758</t>
  </si>
  <si>
    <t>山口県田布施町</t>
  </si>
  <si>
    <t>徳島県</t>
  </si>
  <si>
    <t>08203</t>
  </si>
  <si>
    <t>11214</t>
  </si>
  <si>
    <t>21209</t>
  </si>
  <si>
    <t>232092</t>
  </si>
  <si>
    <t>294462</t>
  </si>
  <si>
    <t>232106</t>
  </si>
  <si>
    <t>豊田市</t>
  </si>
  <si>
    <t>472140</t>
  </si>
  <si>
    <t>01425</t>
  </si>
  <si>
    <t>07483</t>
  </si>
  <si>
    <t>232131</t>
  </si>
  <si>
    <t>293431</t>
  </si>
  <si>
    <t>433641</t>
  </si>
  <si>
    <t>静岡県裾野市</t>
  </si>
  <si>
    <t>蒲郡市</t>
  </si>
  <si>
    <t>28229</t>
  </si>
  <si>
    <t>232157</t>
  </si>
  <si>
    <t>04422</t>
  </si>
  <si>
    <t>232165</t>
  </si>
  <si>
    <t>常滑市</t>
  </si>
  <si>
    <t>232173</t>
  </si>
  <si>
    <t>322091</t>
  </si>
  <si>
    <t>北海道幌延町</t>
  </si>
  <si>
    <t>273210</t>
  </si>
  <si>
    <t>232190</t>
  </si>
  <si>
    <t>宮津市</t>
  </si>
  <si>
    <t>北海道赤井川村</t>
  </si>
  <si>
    <t>232203</t>
  </si>
  <si>
    <t>434680</t>
  </si>
  <si>
    <t>岐阜県瑞浪市</t>
  </si>
  <si>
    <t>新城市</t>
  </si>
  <si>
    <t>01000</t>
  </si>
  <si>
    <t>336220</t>
  </si>
  <si>
    <t>長野県平谷村</t>
  </si>
  <si>
    <t>福島県西郷村</t>
  </si>
  <si>
    <t>232238</t>
  </si>
  <si>
    <t>43510</t>
  </si>
  <si>
    <t>大府市</t>
  </si>
  <si>
    <t>岡山県久米南町</t>
  </si>
  <si>
    <t>知多市</t>
  </si>
  <si>
    <t>435121</t>
  </si>
  <si>
    <t>07545</t>
  </si>
  <si>
    <t>知立市</t>
  </si>
  <si>
    <t>462063</t>
  </si>
  <si>
    <t>05201</t>
  </si>
  <si>
    <t>北海道佐呂間町</t>
  </si>
  <si>
    <t>232262</t>
  </si>
  <si>
    <t>232301</t>
  </si>
  <si>
    <t>232319</t>
  </si>
  <si>
    <t>田原市</t>
  </si>
  <si>
    <t>232327</t>
  </si>
  <si>
    <t>愛西市</t>
  </si>
  <si>
    <t>262111</t>
  </si>
  <si>
    <t>232335</t>
  </si>
  <si>
    <t>佐用町</t>
  </si>
  <si>
    <t>41201</t>
  </si>
  <si>
    <t>清須市</t>
  </si>
  <si>
    <t>大分県津久見市</t>
  </si>
  <si>
    <t>弥富市</t>
  </si>
  <si>
    <t>みやき町</t>
  </si>
  <si>
    <t>232378</t>
  </si>
  <si>
    <t>あま市</t>
  </si>
  <si>
    <t>長久手市</t>
  </si>
  <si>
    <t>宮崎県高原町</t>
  </si>
  <si>
    <t>13401</t>
  </si>
  <si>
    <t>233617</t>
  </si>
  <si>
    <t>大口町</t>
  </si>
  <si>
    <t>扶桑町</t>
  </si>
  <si>
    <t>大治町</t>
  </si>
  <si>
    <t>蟹江町</t>
  </si>
  <si>
    <t>阿久比町</t>
  </si>
  <si>
    <t>東浦町</t>
  </si>
  <si>
    <t>南知多町</t>
  </si>
  <si>
    <t>印南町</t>
  </si>
  <si>
    <t>18442</t>
  </si>
  <si>
    <t>234478</t>
  </si>
  <si>
    <t>10206</t>
  </si>
  <si>
    <t>武豊町</t>
  </si>
  <si>
    <t>埼玉県上里町</t>
  </si>
  <si>
    <t>埼玉県草加市</t>
  </si>
  <si>
    <t>262129</t>
  </si>
  <si>
    <t>235016</t>
  </si>
  <si>
    <t>茨城県那珂市</t>
  </si>
  <si>
    <t>29209</t>
  </si>
  <si>
    <t>幸田町</t>
  </si>
  <si>
    <t>235610</t>
  </si>
  <si>
    <t>16207</t>
  </si>
  <si>
    <t>設楽町</t>
  </si>
  <si>
    <t>東栄町</t>
  </si>
  <si>
    <t>235636</t>
  </si>
  <si>
    <t>44213</t>
  </si>
  <si>
    <t>三重県</t>
  </si>
  <si>
    <t>242021</t>
  </si>
  <si>
    <t>242039</t>
  </si>
  <si>
    <t>松阪市</t>
  </si>
  <si>
    <t>11243</t>
  </si>
  <si>
    <t>東京都品川区</t>
  </si>
  <si>
    <t>242055</t>
  </si>
  <si>
    <t>04444</t>
  </si>
  <si>
    <t>長野県東御市</t>
  </si>
  <si>
    <t>桑名市</t>
  </si>
  <si>
    <t>09342</t>
  </si>
  <si>
    <t>福島県猪苗代町</t>
  </si>
  <si>
    <t>242071</t>
  </si>
  <si>
    <t>神奈川県三浦市</t>
  </si>
  <si>
    <t>鈴鹿市</t>
  </si>
  <si>
    <t>242080</t>
  </si>
  <si>
    <t>08204</t>
  </si>
  <si>
    <t>08205</t>
  </si>
  <si>
    <t>27224</t>
  </si>
  <si>
    <t>名張市</t>
  </si>
  <si>
    <t>412082</t>
  </si>
  <si>
    <t>07542</t>
  </si>
  <si>
    <t>尾鷲市</t>
  </si>
  <si>
    <t>242101</t>
  </si>
  <si>
    <t>473561</t>
  </si>
  <si>
    <t>佐賀県唐津市</t>
  </si>
  <si>
    <t>亀山市</t>
  </si>
  <si>
    <t>242110</t>
  </si>
  <si>
    <t>北川村</t>
  </si>
  <si>
    <t>水巻町</t>
  </si>
  <si>
    <t>大阪府松原市</t>
  </si>
  <si>
    <t>242128</t>
  </si>
  <si>
    <t>宇治田原町</t>
  </si>
  <si>
    <t>四国中央市</t>
  </si>
  <si>
    <t>熊野市</t>
  </si>
  <si>
    <t>242144</t>
  </si>
  <si>
    <t>益田市</t>
  </si>
  <si>
    <t>393053</t>
  </si>
  <si>
    <t>いなべ市</t>
  </si>
  <si>
    <t>33100</t>
  </si>
  <si>
    <t>尼崎市</t>
  </si>
  <si>
    <t>242152</t>
  </si>
  <si>
    <t>西海市</t>
  </si>
  <si>
    <t>46203</t>
  </si>
  <si>
    <t>志摩市</t>
  </si>
  <si>
    <t>久留米市</t>
  </si>
  <si>
    <t>長崎県新上五島町</t>
  </si>
  <si>
    <t>242161</t>
  </si>
  <si>
    <t>伊賀市</t>
  </si>
  <si>
    <t>432130</t>
  </si>
  <si>
    <t>08229</t>
  </si>
  <si>
    <t>木曽岬町</t>
  </si>
  <si>
    <t>243248</t>
  </si>
  <si>
    <t>菰野町</t>
  </si>
  <si>
    <t>静岡県長泉町</t>
  </si>
  <si>
    <t>多気町</t>
  </si>
  <si>
    <t>392057</t>
  </si>
  <si>
    <t>39303</t>
  </si>
  <si>
    <t>大台町</t>
  </si>
  <si>
    <t>大竹市</t>
  </si>
  <si>
    <t>玉城町</t>
  </si>
  <si>
    <t>37202</t>
  </si>
  <si>
    <t>度会町</t>
  </si>
  <si>
    <t>244716</t>
  </si>
  <si>
    <t>大紀町</t>
  </si>
  <si>
    <t>244724</t>
  </si>
  <si>
    <t>南伊勢町</t>
  </si>
  <si>
    <t>304212</t>
  </si>
  <si>
    <t>245437</t>
  </si>
  <si>
    <t>245615</t>
  </si>
  <si>
    <t>05348</t>
  </si>
  <si>
    <t>07204</t>
  </si>
  <si>
    <t>01647</t>
  </si>
  <si>
    <t>御浜町</t>
  </si>
  <si>
    <t>245623</t>
  </si>
  <si>
    <t>紀宝町</t>
  </si>
  <si>
    <t>鹿児島県伊佐市</t>
  </si>
  <si>
    <t>252018</t>
  </si>
  <si>
    <t>452033</t>
  </si>
  <si>
    <t>滋賀県</t>
  </si>
  <si>
    <t>大津市</t>
  </si>
  <si>
    <t>彦根市</t>
  </si>
  <si>
    <t>雲南市</t>
  </si>
  <si>
    <t>032166</t>
  </si>
  <si>
    <t>252034</t>
  </si>
  <si>
    <t>252077</t>
  </si>
  <si>
    <t>23214</t>
  </si>
  <si>
    <t>守山市</t>
  </si>
  <si>
    <t>豊前市</t>
  </si>
  <si>
    <t>01607</t>
  </si>
  <si>
    <t>403440</t>
  </si>
  <si>
    <t>252085</t>
  </si>
  <si>
    <t>252093</t>
  </si>
  <si>
    <t>473081</t>
  </si>
  <si>
    <t>252107</t>
  </si>
  <si>
    <t>46223</t>
  </si>
  <si>
    <t>野洲市</t>
  </si>
  <si>
    <t>472123</t>
  </si>
  <si>
    <t>252115</t>
  </si>
  <si>
    <t>大阪狭山市</t>
  </si>
  <si>
    <t>室戸市</t>
  </si>
  <si>
    <t>湖南市</t>
  </si>
  <si>
    <t>沖縄県伊平屋村</t>
  </si>
  <si>
    <t>勝央町</t>
  </si>
  <si>
    <t>11221</t>
  </si>
  <si>
    <t>高島市</t>
  </si>
  <si>
    <t>徳島県阿南市</t>
  </si>
  <si>
    <t>303411</t>
  </si>
  <si>
    <t>12347</t>
  </si>
  <si>
    <t>東近江市</t>
  </si>
  <si>
    <t>253839</t>
  </si>
  <si>
    <t>253847</t>
  </si>
  <si>
    <t>254258</t>
  </si>
  <si>
    <t>豊郷町</t>
  </si>
  <si>
    <t>01222</t>
  </si>
  <si>
    <t>東京都江東区</t>
  </si>
  <si>
    <t>12213</t>
  </si>
  <si>
    <t>愛荘町</t>
  </si>
  <si>
    <t>254410</t>
  </si>
  <si>
    <t>田辺市</t>
  </si>
  <si>
    <t>254428</t>
  </si>
  <si>
    <t>254436</t>
  </si>
  <si>
    <t>多賀町</t>
  </si>
  <si>
    <t>261009</t>
  </si>
  <si>
    <t>京都府</t>
  </si>
  <si>
    <t>11100</t>
  </si>
  <si>
    <t>京都市</t>
  </si>
  <si>
    <t>福知山市</t>
  </si>
  <si>
    <t>群馬県伊勢崎市</t>
  </si>
  <si>
    <t>262021</t>
  </si>
  <si>
    <t>神石高原町</t>
  </si>
  <si>
    <t>舞鶴市</t>
  </si>
  <si>
    <t>11206</t>
  </si>
  <si>
    <t>262030</t>
  </si>
  <si>
    <t>20415</t>
  </si>
  <si>
    <t>綾部市</t>
  </si>
  <si>
    <t>382027</t>
  </si>
  <si>
    <t>262048</t>
  </si>
  <si>
    <t>城陽市</t>
  </si>
  <si>
    <t>23208</t>
  </si>
  <si>
    <t>観音寺市</t>
  </si>
  <si>
    <t>262081</t>
  </si>
  <si>
    <t>22100</t>
  </si>
  <si>
    <t>長岡京市</t>
  </si>
  <si>
    <t>八幡市</t>
  </si>
  <si>
    <t>342106</t>
  </si>
  <si>
    <t>07213</t>
  </si>
  <si>
    <t>京田辺市</t>
  </si>
  <si>
    <t>京丹後市</t>
  </si>
  <si>
    <t>福岡県嘉麻市</t>
  </si>
  <si>
    <t>462225</t>
  </si>
  <si>
    <t>262145</t>
  </si>
  <si>
    <t>大山崎町</t>
  </si>
  <si>
    <t>06361</t>
  </si>
  <si>
    <t>三重県川越町</t>
  </si>
  <si>
    <t>03303</t>
  </si>
  <si>
    <t>263222</t>
  </si>
  <si>
    <t>01486</t>
  </si>
  <si>
    <t>久御山町</t>
  </si>
  <si>
    <t>263648</t>
  </si>
  <si>
    <t>兵庫県明石市</t>
  </si>
  <si>
    <t>笠置町</t>
  </si>
  <si>
    <t>千葉県浦安市</t>
  </si>
  <si>
    <t>263656</t>
  </si>
  <si>
    <t>383864</t>
  </si>
  <si>
    <t>和束町</t>
  </si>
  <si>
    <t>264075</t>
  </si>
  <si>
    <t>264636</t>
  </si>
  <si>
    <t>大任町</t>
  </si>
  <si>
    <t>長崎県松浦市</t>
  </si>
  <si>
    <t>264652</t>
  </si>
  <si>
    <t>470007</t>
  </si>
  <si>
    <t>与謝野町</t>
  </si>
  <si>
    <t>大阪府</t>
  </si>
  <si>
    <t>271403</t>
  </si>
  <si>
    <t>05366</t>
  </si>
  <si>
    <t>堺市</t>
  </si>
  <si>
    <t>272027</t>
  </si>
  <si>
    <t>11245</t>
  </si>
  <si>
    <t>東京都渋谷区</t>
  </si>
  <si>
    <t>築上町</t>
  </si>
  <si>
    <t>埼玉県ふじみ野市</t>
  </si>
  <si>
    <t>19205</t>
  </si>
  <si>
    <t>岸和田市</t>
  </si>
  <si>
    <t>45208</t>
  </si>
  <si>
    <t>15405</t>
  </si>
  <si>
    <t>272035</t>
  </si>
  <si>
    <t>吹田市</t>
  </si>
  <si>
    <t>23342</t>
  </si>
  <si>
    <t>272060</t>
  </si>
  <si>
    <t>飯南町</t>
  </si>
  <si>
    <t>枚方市</t>
  </si>
  <si>
    <t>47357</t>
  </si>
  <si>
    <t>茨木市</t>
  </si>
  <si>
    <t>272124</t>
  </si>
  <si>
    <t>岩手県奥州市</t>
  </si>
  <si>
    <t>八尾市</t>
  </si>
  <si>
    <t>272132</t>
  </si>
  <si>
    <t>334618</t>
  </si>
  <si>
    <t>北海道紋別市</t>
  </si>
  <si>
    <t>泉佐野市</t>
  </si>
  <si>
    <t>272159</t>
  </si>
  <si>
    <t>寝屋川市</t>
  </si>
  <si>
    <t>河内長野市</t>
  </si>
  <si>
    <t>31401</t>
  </si>
  <si>
    <t>粟国村</t>
  </si>
  <si>
    <t>松原市</t>
  </si>
  <si>
    <t>大東市</t>
  </si>
  <si>
    <t>和泉市</t>
  </si>
  <si>
    <t>12228</t>
  </si>
  <si>
    <t>272205</t>
  </si>
  <si>
    <t>長崎県島原市</t>
  </si>
  <si>
    <t>01547</t>
  </si>
  <si>
    <t>箕面市</t>
  </si>
  <si>
    <t>272213</t>
  </si>
  <si>
    <t>高知県</t>
  </si>
  <si>
    <t>西米良村</t>
  </si>
  <si>
    <t>甲佐町</t>
  </si>
  <si>
    <t>272221</t>
  </si>
  <si>
    <t>三重県東員町</t>
  </si>
  <si>
    <t>43367</t>
  </si>
  <si>
    <t>羽曳野市</t>
  </si>
  <si>
    <t>47362</t>
  </si>
  <si>
    <t>06365</t>
  </si>
  <si>
    <t>272230</t>
  </si>
  <si>
    <t>埼玉県蓮田市</t>
  </si>
  <si>
    <t>01230</t>
  </si>
  <si>
    <t>門真市</t>
  </si>
  <si>
    <t>293636</t>
  </si>
  <si>
    <t>272248</t>
  </si>
  <si>
    <t>20217</t>
  </si>
  <si>
    <t>01433</t>
  </si>
  <si>
    <t>摂津市</t>
  </si>
  <si>
    <t>京都府向日市</t>
  </si>
  <si>
    <t>272256</t>
  </si>
  <si>
    <t>高石市</t>
  </si>
  <si>
    <t>藤井寺市</t>
  </si>
  <si>
    <t>東大阪市</t>
  </si>
  <si>
    <t>泉南市</t>
  </si>
  <si>
    <t>四條畷市</t>
  </si>
  <si>
    <t>272302</t>
  </si>
  <si>
    <t>05434</t>
  </si>
  <si>
    <t>272311</t>
  </si>
  <si>
    <t>272329</t>
  </si>
  <si>
    <t>阪南市</t>
  </si>
  <si>
    <t>橋本市</t>
  </si>
  <si>
    <t>島本町</t>
  </si>
  <si>
    <t>豊能町</t>
  </si>
  <si>
    <t>04505</t>
  </si>
  <si>
    <t>170003</t>
  </si>
  <si>
    <t>273228</t>
  </si>
  <si>
    <t>熊本県芦北町</t>
  </si>
  <si>
    <t>能勢町</t>
  </si>
  <si>
    <t>292087</t>
  </si>
  <si>
    <t>忠岡町</t>
  </si>
  <si>
    <t>273619</t>
  </si>
  <si>
    <t>273627</t>
  </si>
  <si>
    <t>273813</t>
  </si>
  <si>
    <t>筑前町</t>
  </si>
  <si>
    <t>273821</t>
  </si>
  <si>
    <t>273830</t>
  </si>
  <si>
    <t>281000</t>
  </si>
  <si>
    <t>千葉県富里市</t>
  </si>
  <si>
    <t>神戸市</t>
  </si>
  <si>
    <t>282014</t>
  </si>
  <si>
    <t>22224</t>
  </si>
  <si>
    <t>01363</t>
  </si>
  <si>
    <t>282022</t>
  </si>
  <si>
    <t>10207</t>
  </si>
  <si>
    <t>徳島県松茂町</t>
  </si>
  <si>
    <t>282031</t>
  </si>
  <si>
    <t>新潟県小千谷市</t>
  </si>
  <si>
    <t>西宮市</t>
  </si>
  <si>
    <t>28443</t>
  </si>
  <si>
    <t>282057</t>
  </si>
  <si>
    <t>鳥栖市</t>
  </si>
  <si>
    <t>東京都練馬区</t>
  </si>
  <si>
    <t>芦屋市</t>
  </si>
  <si>
    <t>赤磐市</t>
  </si>
  <si>
    <t>473251</t>
  </si>
  <si>
    <t>山形県金山町</t>
  </si>
  <si>
    <t>282073</t>
  </si>
  <si>
    <t>伊丹市</t>
  </si>
  <si>
    <t>04501</t>
  </si>
  <si>
    <t>282081</t>
  </si>
  <si>
    <t>豊岡市</t>
  </si>
  <si>
    <t>282103</t>
  </si>
  <si>
    <t>栃木県野木町</t>
  </si>
  <si>
    <t>282120</t>
  </si>
  <si>
    <t>赤穂市</t>
  </si>
  <si>
    <t>282138</t>
  </si>
  <si>
    <t>282146</t>
  </si>
  <si>
    <t>454052</t>
  </si>
  <si>
    <t>山形県山辺町</t>
  </si>
  <si>
    <t>宮城県七ヶ浜町</t>
  </si>
  <si>
    <t>453838</t>
  </si>
  <si>
    <t>宝塚市</t>
  </si>
  <si>
    <t>282154</t>
  </si>
  <si>
    <t>282162</t>
  </si>
  <si>
    <t>高砂市</t>
  </si>
  <si>
    <t>萩市</t>
  </si>
  <si>
    <t>282171</t>
  </si>
  <si>
    <t>川西市</t>
  </si>
  <si>
    <t>01211</t>
  </si>
  <si>
    <t>小野市</t>
  </si>
  <si>
    <t>福島県矢祭町</t>
  </si>
  <si>
    <t>三田市</t>
  </si>
  <si>
    <t>282201</t>
  </si>
  <si>
    <t>322075</t>
  </si>
  <si>
    <t>京都府与謝野町</t>
  </si>
  <si>
    <t>加西市</t>
  </si>
  <si>
    <t>282219</t>
  </si>
  <si>
    <t>安来市</t>
  </si>
  <si>
    <t>282227</t>
  </si>
  <si>
    <t>丹波市</t>
  </si>
  <si>
    <t>292095</t>
  </si>
  <si>
    <t>南あわじ市</t>
  </si>
  <si>
    <t>13114</t>
  </si>
  <si>
    <t>282260</t>
  </si>
  <si>
    <t>宍粟市</t>
  </si>
  <si>
    <t>08224</t>
  </si>
  <si>
    <t>282286</t>
  </si>
  <si>
    <t>22206</t>
  </si>
  <si>
    <t>加東市</t>
  </si>
  <si>
    <t>293628</t>
  </si>
  <si>
    <t>新富町</t>
  </si>
  <si>
    <t>06367</t>
  </si>
  <si>
    <t>17324</t>
  </si>
  <si>
    <t>282294</t>
  </si>
  <si>
    <t>たつの市</t>
  </si>
  <si>
    <t>460001</t>
  </si>
  <si>
    <t>472077</t>
  </si>
  <si>
    <t>多可町</t>
  </si>
  <si>
    <t>45442</t>
  </si>
  <si>
    <t>28442</t>
  </si>
  <si>
    <t>283819</t>
  </si>
  <si>
    <t>香川県坂出市</t>
  </si>
  <si>
    <t>40214</t>
  </si>
  <si>
    <t>20208</t>
  </si>
  <si>
    <t>283827</t>
  </si>
  <si>
    <t>384844</t>
  </si>
  <si>
    <t>播磨町</t>
  </si>
  <si>
    <t>284424</t>
  </si>
  <si>
    <t>上富田町</t>
  </si>
  <si>
    <t>市川町</t>
  </si>
  <si>
    <t>福崎町</t>
  </si>
  <si>
    <t>上関町</t>
  </si>
  <si>
    <t>284467</t>
  </si>
  <si>
    <t>284815</t>
  </si>
  <si>
    <t>上郡町</t>
  </si>
  <si>
    <t>285013</t>
  </si>
  <si>
    <t>06382</t>
  </si>
  <si>
    <t>31389</t>
  </si>
  <si>
    <t>285854</t>
  </si>
  <si>
    <t>いちき串木野市</t>
  </si>
  <si>
    <t>香美町</t>
  </si>
  <si>
    <t>38214</t>
  </si>
  <si>
    <t>285862</t>
  </si>
  <si>
    <t>09386</t>
  </si>
  <si>
    <t>青森県深浦町</t>
  </si>
  <si>
    <t>292010</t>
  </si>
  <si>
    <t>東かがわ市</t>
  </si>
  <si>
    <t>奈良県</t>
  </si>
  <si>
    <t>292028</t>
  </si>
  <si>
    <t>332101</t>
  </si>
  <si>
    <t>342092</t>
  </si>
  <si>
    <t>292036</t>
  </si>
  <si>
    <t>大川市</t>
  </si>
  <si>
    <t>46524</t>
  </si>
  <si>
    <t>大和郡山市</t>
  </si>
  <si>
    <t>福岡県太宰府市</t>
  </si>
  <si>
    <t>橿原市</t>
  </si>
  <si>
    <t>292061</t>
  </si>
  <si>
    <t>402061</t>
  </si>
  <si>
    <t>桜井市</t>
  </si>
  <si>
    <t>石川県内灘町</t>
  </si>
  <si>
    <t>292079</t>
  </si>
  <si>
    <t>河合町</t>
  </si>
  <si>
    <t>御所市</t>
  </si>
  <si>
    <t>北海道滝川市</t>
  </si>
  <si>
    <t>35215</t>
  </si>
  <si>
    <t>香芝市</t>
  </si>
  <si>
    <t>葛城市</t>
  </si>
  <si>
    <t>292125</t>
  </si>
  <si>
    <t>293229</t>
  </si>
  <si>
    <t>29210</t>
  </si>
  <si>
    <t>山添村</t>
  </si>
  <si>
    <t>214043</t>
  </si>
  <si>
    <t>293423</t>
  </si>
  <si>
    <t>斑鳩町</t>
  </si>
  <si>
    <t>343684</t>
  </si>
  <si>
    <t>熊本県あさぎり町</t>
  </si>
  <si>
    <t>三宅町</t>
  </si>
  <si>
    <t>曽爾村</t>
  </si>
  <si>
    <t>20303</t>
  </si>
  <si>
    <t>293865</t>
  </si>
  <si>
    <t>01403</t>
  </si>
  <si>
    <t>473588</t>
  </si>
  <si>
    <t>41206</t>
  </si>
  <si>
    <t>294021</t>
  </si>
  <si>
    <t>434035</t>
  </si>
  <si>
    <t>明日香村</t>
  </si>
  <si>
    <t>長洲町</t>
  </si>
  <si>
    <t>294241</t>
  </si>
  <si>
    <t>上牧町</t>
  </si>
  <si>
    <t>奈良県生駒市</t>
  </si>
  <si>
    <t>02405</t>
  </si>
  <si>
    <t>30000</t>
  </si>
  <si>
    <t>宮城県山元町</t>
  </si>
  <si>
    <t>294250</t>
  </si>
  <si>
    <t>大淀町</t>
  </si>
  <si>
    <t>294438</t>
  </si>
  <si>
    <t>353418</t>
  </si>
  <si>
    <t>新潟県柏崎市</t>
  </si>
  <si>
    <t>46210</t>
  </si>
  <si>
    <t>下市町</t>
  </si>
  <si>
    <t>294446</t>
  </si>
  <si>
    <t>黒滝村</t>
  </si>
  <si>
    <t>北海道滝上町</t>
  </si>
  <si>
    <t>294471</t>
  </si>
  <si>
    <t>46505</t>
  </si>
  <si>
    <t>野迫川村</t>
  </si>
  <si>
    <t>294497</t>
  </si>
  <si>
    <t>鹿児島県徳之島町</t>
  </si>
  <si>
    <t>宮崎県新富町</t>
  </si>
  <si>
    <t>十津川村</t>
  </si>
  <si>
    <t>294519</t>
  </si>
  <si>
    <t>01392</t>
  </si>
  <si>
    <t>長野県阿南町</t>
  </si>
  <si>
    <t>青森県横浜町</t>
  </si>
  <si>
    <t>上北山村</t>
  </si>
  <si>
    <t>愛知県阿久比町</t>
  </si>
  <si>
    <t>東吉野村</t>
  </si>
  <si>
    <t>三重県度会町</t>
  </si>
  <si>
    <t>02424</t>
  </si>
  <si>
    <t>03210</t>
  </si>
  <si>
    <t>302015</t>
  </si>
  <si>
    <t>かつらぎ町</t>
  </si>
  <si>
    <t>和歌山市</t>
  </si>
  <si>
    <t>302023</t>
  </si>
  <si>
    <t>302031</t>
  </si>
  <si>
    <t>有田市</t>
  </si>
  <si>
    <t>302058</t>
  </si>
  <si>
    <t>岩手県宮古市</t>
  </si>
  <si>
    <t>御坊市</t>
  </si>
  <si>
    <t>福島県金山町</t>
  </si>
  <si>
    <t>302074</t>
  </si>
  <si>
    <t>新宮市</t>
  </si>
  <si>
    <t>302082</t>
  </si>
  <si>
    <t>紀美野町</t>
  </si>
  <si>
    <t>01470</t>
  </si>
  <si>
    <t>10426</t>
  </si>
  <si>
    <t>九度山町</t>
  </si>
  <si>
    <t>45206</t>
  </si>
  <si>
    <t>高野町</t>
  </si>
  <si>
    <t>兵庫県多可町</t>
  </si>
  <si>
    <t>303615</t>
  </si>
  <si>
    <t>津久見市</t>
  </si>
  <si>
    <t>04211</t>
  </si>
  <si>
    <t>鬼北町</t>
  </si>
  <si>
    <t>奥出雲町</t>
  </si>
  <si>
    <t>303623</t>
  </si>
  <si>
    <t>35321</t>
  </si>
  <si>
    <t>広川町</t>
  </si>
  <si>
    <t>303666</t>
  </si>
  <si>
    <t>有田川町</t>
  </si>
  <si>
    <t>30206</t>
  </si>
  <si>
    <t>303836</t>
  </si>
  <si>
    <t>由良町</t>
  </si>
  <si>
    <t>12100</t>
  </si>
  <si>
    <t>303917</t>
  </si>
  <si>
    <t>奈良県橿原市</t>
  </si>
  <si>
    <t>36202</t>
  </si>
  <si>
    <t>みなべ町</t>
  </si>
  <si>
    <t>長野県宮田村</t>
  </si>
  <si>
    <t>303925</t>
  </si>
  <si>
    <t>43214</t>
  </si>
  <si>
    <t>日高川町</t>
  </si>
  <si>
    <t>白浜町</t>
  </si>
  <si>
    <t>岐阜県揖斐川町</t>
  </si>
  <si>
    <t>304042</t>
  </si>
  <si>
    <t>梼原町</t>
  </si>
  <si>
    <t>すさみ町</t>
  </si>
  <si>
    <t>304221</t>
  </si>
  <si>
    <t>27205</t>
  </si>
  <si>
    <t>太地町</t>
  </si>
  <si>
    <t>382043</t>
  </si>
  <si>
    <t>304271</t>
  </si>
  <si>
    <t>直方市</t>
  </si>
  <si>
    <t>北山村</t>
  </si>
  <si>
    <t>串本町</t>
  </si>
  <si>
    <t>312011</t>
  </si>
  <si>
    <t>宮城県利府町</t>
  </si>
  <si>
    <t>鳥取県</t>
  </si>
  <si>
    <t>屋久島町</t>
  </si>
  <si>
    <t>米子市</t>
  </si>
  <si>
    <t>312037</t>
  </si>
  <si>
    <t>倉吉市</t>
  </si>
  <si>
    <t>465291</t>
  </si>
  <si>
    <t>325287</t>
  </si>
  <si>
    <t>434442</t>
  </si>
  <si>
    <t>40343</t>
  </si>
  <si>
    <t>23361</t>
  </si>
  <si>
    <t>312045</t>
  </si>
  <si>
    <t>境港市</t>
  </si>
  <si>
    <t>南阿蘇村</t>
  </si>
  <si>
    <t>313025</t>
  </si>
  <si>
    <t>01562</t>
  </si>
  <si>
    <t>長野県大鹿村</t>
  </si>
  <si>
    <t>422037</t>
  </si>
  <si>
    <t>岩美町</t>
  </si>
  <si>
    <t>香川県三豊市</t>
  </si>
  <si>
    <t>313254</t>
  </si>
  <si>
    <t>313289</t>
  </si>
  <si>
    <t>八頭町</t>
  </si>
  <si>
    <t>313645</t>
  </si>
  <si>
    <t>佐那河内村</t>
  </si>
  <si>
    <t>和歌山県古座川町</t>
  </si>
  <si>
    <t>313700</t>
  </si>
  <si>
    <t>40231</t>
  </si>
  <si>
    <t>313718</t>
  </si>
  <si>
    <t>琴浦町</t>
  </si>
  <si>
    <t>浜田市</t>
  </si>
  <si>
    <t>313726</t>
  </si>
  <si>
    <t>北栄町</t>
  </si>
  <si>
    <t>313840</t>
  </si>
  <si>
    <t>日吉津村</t>
  </si>
  <si>
    <t>313866</t>
  </si>
  <si>
    <t>313904</t>
  </si>
  <si>
    <t>01429</t>
  </si>
  <si>
    <t>伯耆町</t>
  </si>
  <si>
    <t>15586</t>
  </si>
  <si>
    <t>日南町</t>
  </si>
  <si>
    <t>笠岡市</t>
  </si>
  <si>
    <t>314030</t>
  </si>
  <si>
    <t>374067</t>
  </si>
  <si>
    <t>北海道月形町</t>
  </si>
  <si>
    <t>江府町</t>
  </si>
  <si>
    <t>松江市</t>
  </si>
  <si>
    <t>広島県江田島市</t>
  </si>
  <si>
    <t>462179</t>
  </si>
  <si>
    <t>出雲市</t>
  </si>
  <si>
    <t>兵庫県稲美町</t>
  </si>
  <si>
    <t>埼玉県飯能市</t>
  </si>
  <si>
    <t>322041</t>
  </si>
  <si>
    <t>43000</t>
  </si>
  <si>
    <t>322059</t>
  </si>
  <si>
    <t>大田市</t>
  </si>
  <si>
    <t>413453</t>
  </si>
  <si>
    <t>江津市</t>
  </si>
  <si>
    <t>日出町</t>
  </si>
  <si>
    <t>323438</t>
  </si>
  <si>
    <t>323861</t>
  </si>
  <si>
    <t>川本町</t>
  </si>
  <si>
    <t>山梨県富士川町</t>
  </si>
  <si>
    <t>325015</t>
  </si>
  <si>
    <t>津和野町</t>
  </si>
  <si>
    <t>473065</t>
  </si>
  <si>
    <t>福島県塙町</t>
  </si>
  <si>
    <t>325058</t>
  </si>
  <si>
    <t>吉賀町</t>
  </si>
  <si>
    <t>益城町</t>
  </si>
  <si>
    <t>01216</t>
  </si>
  <si>
    <t>35213</t>
  </si>
  <si>
    <t>33663</t>
  </si>
  <si>
    <t>325261</t>
  </si>
  <si>
    <t>岡山県</t>
  </si>
  <si>
    <t>香川県</t>
  </si>
  <si>
    <t>332020</t>
  </si>
  <si>
    <t>332038</t>
  </si>
  <si>
    <t>玉野市</t>
  </si>
  <si>
    <t>332054</t>
  </si>
  <si>
    <t>43424</t>
  </si>
  <si>
    <t>332071</t>
  </si>
  <si>
    <t>岩手県金ケ崎町</t>
  </si>
  <si>
    <t>332097</t>
  </si>
  <si>
    <t>高梁市</t>
  </si>
  <si>
    <t>新見市</t>
  </si>
  <si>
    <t>332119</t>
  </si>
  <si>
    <t>備前市</t>
  </si>
  <si>
    <t>38207</t>
  </si>
  <si>
    <t>332127</t>
  </si>
  <si>
    <t>宮若市</t>
  </si>
  <si>
    <t>332135</t>
  </si>
  <si>
    <t>332143</t>
  </si>
  <si>
    <t>332151</t>
  </si>
  <si>
    <t>32205</t>
  </si>
  <si>
    <t>434434</t>
  </si>
  <si>
    <t>美作市</t>
  </si>
  <si>
    <t>和気町</t>
  </si>
  <si>
    <t>岐阜県恵那市</t>
  </si>
  <si>
    <t>13421</t>
  </si>
  <si>
    <t>10210</t>
  </si>
  <si>
    <t>北海道浦河町</t>
  </si>
  <si>
    <t>早島町</t>
  </si>
  <si>
    <t>334456</t>
  </si>
  <si>
    <t>里庄町</t>
  </si>
  <si>
    <t>335860</t>
  </si>
  <si>
    <t>滋賀県甲良町</t>
  </si>
  <si>
    <t>新庄村</t>
  </si>
  <si>
    <t>336068</t>
  </si>
  <si>
    <t>23210</t>
  </si>
  <si>
    <t>鏡野町</t>
  </si>
  <si>
    <t>336432</t>
  </si>
  <si>
    <t>西粟倉村</t>
  </si>
  <si>
    <t>406058</t>
  </si>
  <si>
    <t>336637</t>
  </si>
  <si>
    <t>336661</t>
  </si>
  <si>
    <t>336815</t>
  </si>
  <si>
    <t>35341</t>
  </si>
  <si>
    <t>吉備中央町</t>
  </si>
  <si>
    <t>341002</t>
  </si>
  <si>
    <t>広島県</t>
  </si>
  <si>
    <t>広島市</t>
  </si>
  <si>
    <t>09213</t>
  </si>
  <si>
    <t>呉市</t>
  </si>
  <si>
    <t>桂川町</t>
  </si>
  <si>
    <t>山陽小野田市</t>
  </si>
  <si>
    <t>394246</t>
  </si>
  <si>
    <t>342033</t>
  </si>
  <si>
    <t>352012</t>
  </si>
  <si>
    <t>342050</t>
  </si>
  <si>
    <t>尾道市</t>
  </si>
  <si>
    <t>342076</t>
  </si>
  <si>
    <t>大分県大分市</t>
  </si>
  <si>
    <t>嘉島町</t>
  </si>
  <si>
    <t>福山市</t>
  </si>
  <si>
    <t>三次市</t>
  </si>
  <si>
    <t>東広島市</t>
  </si>
  <si>
    <t>安芸高田市</t>
  </si>
  <si>
    <t>江田島市</t>
  </si>
  <si>
    <t>44341</t>
  </si>
  <si>
    <t>11235</t>
  </si>
  <si>
    <t>府中町</t>
  </si>
  <si>
    <t>福井県勝山市</t>
  </si>
  <si>
    <t>343048</t>
  </si>
  <si>
    <t>01639</t>
  </si>
  <si>
    <t>北海道天塩町</t>
  </si>
  <si>
    <t>海田町</t>
  </si>
  <si>
    <t>熊野町</t>
  </si>
  <si>
    <t>343099</t>
  </si>
  <si>
    <t>坂町</t>
  </si>
  <si>
    <t>343692</t>
  </si>
  <si>
    <t>千葉県睦沢町</t>
  </si>
  <si>
    <t>北広島町</t>
  </si>
  <si>
    <t>32202</t>
  </si>
  <si>
    <t>大崎上島町</t>
  </si>
  <si>
    <t>344621</t>
  </si>
  <si>
    <t>01234</t>
  </si>
  <si>
    <t>世羅町</t>
  </si>
  <si>
    <t>18206</t>
  </si>
  <si>
    <t>345458</t>
  </si>
  <si>
    <t>宇部市</t>
  </si>
  <si>
    <t>352039</t>
  </si>
  <si>
    <t>長野県松川村</t>
  </si>
  <si>
    <t>352047</t>
  </si>
  <si>
    <t>352063</t>
  </si>
  <si>
    <t>352071</t>
  </si>
  <si>
    <t>13307</t>
  </si>
  <si>
    <t>442127</t>
  </si>
  <si>
    <t>下松市</t>
  </si>
  <si>
    <t>19204</t>
  </si>
  <si>
    <t>352080</t>
  </si>
  <si>
    <t>17000</t>
  </si>
  <si>
    <t>373877</t>
  </si>
  <si>
    <t>岩国市</t>
  </si>
  <si>
    <t>34211</t>
  </si>
  <si>
    <t>光市</t>
  </si>
  <si>
    <t>352110</t>
  </si>
  <si>
    <t>茨城県潮来市</t>
  </si>
  <si>
    <t>柳井市</t>
  </si>
  <si>
    <t>352136</t>
  </si>
  <si>
    <t>352161</t>
  </si>
  <si>
    <t>353434</t>
  </si>
  <si>
    <t>353442</t>
  </si>
  <si>
    <t>465011</t>
  </si>
  <si>
    <t>20220</t>
  </si>
  <si>
    <t>平生町</t>
  </si>
  <si>
    <t>44202</t>
  </si>
  <si>
    <t>阿武町</t>
  </si>
  <si>
    <t>東京都清瀬市</t>
  </si>
  <si>
    <t>362018</t>
  </si>
  <si>
    <t>大阪府藤井寺市</t>
  </si>
  <si>
    <t>362034</t>
  </si>
  <si>
    <t>04404</t>
  </si>
  <si>
    <t>島根県美郷町</t>
  </si>
  <si>
    <t>07447</t>
  </si>
  <si>
    <t>37201</t>
  </si>
  <si>
    <t>362042</t>
  </si>
  <si>
    <t>362051</t>
  </si>
  <si>
    <t>京都府京都市</t>
  </si>
  <si>
    <t>362069</t>
  </si>
  <si>
    <t>阿波市</t>
  </si>
  <si>
    <t>362077</t>
  </si>
  <si>
    <t>美馬市</t>
  </si>
  <si>
    <t>363022</t>
  </si>
  <si>
    <t>さぬき市</t>
  </si>
  <si>
    <t>363413</t>
  </si>
  <si>
    <t>那賀町</t>
  </si>
  <si>
    <t>牟岐町</t>
  </si>
  <si>
    <t>02411</t>
  </si>
  <si>
    <t>美波町</t>
  </si>
  <si>
    <t>402117</t>
  </si>
  <si>
    <t>10524</t>
  </si>
  <si>
    <t>海陽町</t>
  </si>
  <si>
    <t>北島町</t>
  </si>
  <si>
    <t>福島県天栄村</t>
  </si>
  <si>
    <t>364037</t>
  </si>
  <si>
    <t>藍住町</t>
  </si>
  <si>
    <t>東京都福生市</t>
  </si>
  <si>
    <t>443221</t>
  </si>
  <si>
    <t>01559</t>
  </si>
  <si>
    <t>364045</t>
  </si>
  <si>
    <t>高知県佐川町</t>
  </si>
  <si>
    <t>364894</t>
  </si>
  <si>
    <t>372013</t>
  </si>
  <si>
    <t>高松市</t>
  </si>
  <si>
    <t>36341</t>
  </si>
  <si>
    <t>坂出市</t>
  </si>
  <si>
    <t>372048</t>
  </si>
  <si>
    <t>30383</t>
  </si>
  <si>
    <t>善通寺市</t>
  </si>
  <si>
    <t>13123</t>
  </si>
  <si>
    <t>372056</t>
  </si>
  <si>
    <t>372064</t>
  </si>
  <si>
    <t>01484</t>
  </si>
  <si>
    <t>372072</t>
  </si>
  <si>
    <t>372081</t>
  </si>
  <si>
    <t>山梨県甲斐市</t>
  </si>
  <si>
    <t>373249</t>
  </si>
  <si>
    <t>三木町</t>
  </si>
  <si>
    <t>373648</t>
  </si>
  <si>
    <t>南島原市</t>
  </si>
  <si>
    <t>直島町</t>
  </si>
  <si>
    <t>宇多津町</t>
  </si>
  <si>
    <t>綾川町</t>
  </si>
  <si>
    <t>大阪府岬町</t>
  </si>
  <si>
    <t>埼玉県長瀞町</t>
  </si>
  <si>
    <t>琴平町</t>
  </si>
  <si>
    <t>382019</t>
  </si>
  <si>
    <t>406040</t>
  </si>
  <si>
    <t>松山市</t>
  </si>
  <si>
    <t>宇和島市</t>
  </si>
  <si>
    <t>八幡浜市</t>
  </si>
  <si>
    <t>新居浜市</t>
  </si>
  <si>
    <t>382060</t>
  </si>
  <si>
    <t>延岡市</t>
  </si>
  <si>
    <t>07303</t>
  </si>
  <si>
    <t>西条市</t>
  </si>
  <si>
    <t>382078</t>
  </si>
  <si>
    <t>大洲市</t>
  </si>
  <si>
    <t>382132</t>
  </si>
  <si>
    <t>和歌山県北山村</t>
  </si>
  <si>
    <t>382141</t>
  </si>
  <si>
    <t>茨城県日立市</t>
  </si>
  <si>
    <t>382159</t>
  </si>
  <si>
    <t>383562</t>
  </si>
  <si>
    <t>久万高原町</t>
  </si>
  <si>
    <t>内子町</t>
  </si>
  <si>
    <t>06401</t>
  </si>
  <si>
    <t>上天草市</t>
  </si>
  <si>
    <t>伊方町</t>
  </si>
  <si>
    <t>402206</t>
  </si>
  <si>
    <t>大阪府摂津市</t>
  </si>
  <si>
    <t>松野町</t>
  </si>
  <si>
    <t>高知市</t>
  </si>
  <si>
    <t>群馬県東吾妻町</t>
  </si>
  <si>
    <t>392022</t>
  </si>
  <si>
    <t>39211</t>
  </si>
  <si>
    <t>33461</t>
  </si>
  <si>
    <t>392031</t>
  </si>
  <si>
    <t>霧島市</t>
  </si>
  <si>
    <t>392049</t>
  </si>
  <si>
    <t>東京都八丈町</t>
  </si>
  <si>
    <t>須崎市</t>
  </si>
  <si>
    <t>熊本県御船町</t>
  </si>
  <si>
    <t>392081</t>
  </si>
  <si>
    <t>424111</t>
  </si>
  <si>
    <t>沖縄県</t>
  </si>
  <si>
    <t>392090</t>
  </si>
  <si>
    <t>392103</t>
  </si>
  <si>
    <t>四万十市</t>
  </si>
  <si>
    <t>香南市</t>
  </si>
  <si>
    <t>392120</t>
  </si>
  <si>
    <t>香美市</t>
  </si>
  <si>
    <t>大阪府泉大津市</t>
  </si>
  <si>
    <t>393011</t>
  </si>
  <si>
    <t>奈半利町</t>
  </si>
  <si>
    <t>岡山県備前市</t>
  </si>
  <si>
    <t>43447</t>
  </si>
  <si>
    <t>15206</t>
  </si>
  <si>
    <t>393045</t>
  </si>
  <si>
    <t>17463</t>
  </si>
  <si>
    <t>馬路村</t>
  </si>
  <si>
    <t>393070</t>
  </si>
  <si>
    <t>02210</t>
  </si>
  <si>
    <t>奈良県田原本町</t>
  </si>
  <si>
    <t>岐阜県富加町</t>
  </si>
  <si>
    <t>芸西村</t>
  </si>
  <si>
    <t>北海道沼田町</t>
  </si>
  <si>
    <t>01662</t>
  </si>
  <si>
    <t>393410</t>
  </si>
  <si>
    <t>福島県玉川村</t>
  </si>
  <si>
    <t>本山町</t>
  </si>
  <si>
    <t>04341</t>
  </si>
  <si>
    <t>大豊町</t>
  </si>
  <si>
    <t>03483</t>
  </si>
  <si>
    <t>393631</t>
  </si>
  <si>
    <t>福島県浅川町</t>
  </si>
  <si>
    <t>01402</t>
  </si>
  <si>
    <t>393860</t>
  </si>
  <si>
    <t>29000</t>
  </si>
  <si>
    <t>472085</t>
  </si>
  <si>
    <t>393878</t>
  </si>
  <si>
    <t>23230</t>
  </si>
  <si>
    <t>仁淀川町</t>
  </si>
  <si>
    <t>04207</t>
  </si>
  <si>
    <t>394017</t>
  </si>
  <si>
    <t>福島県矢吹町</t>
  </si>
  <si>
    <t>中土佐町</t>
  </si>
  <si>
    <t>五木村</t>
  </si>
  <si>
    <t>越知町</t>
  </si>
  <si>
    <t>高知県田野町</t>
  </si>
  <si>
    <t>13119</t>
  </si>
  <si>
    <t>394050</t>
  </si>
  <si>
    <t>日高村</t>
  </si>
  <si>
    <t>394114</t>
  </si>
  <si>
    <t>徳島県小松島市</t>
  </si>
  <si>
    <t>津野町</t>
  </si>
  <si>
    <t>11327</t>
  </si>
  <si>
    <t>394289</t>
  </si>
  <si>
    <t>北九州市</t>
  </si>
  <si>
    <t>黒潮町</t>
  </si>
  <si>
    <t>福岡県</t>
  </si>
  <si>
    <t>402028</t>
  </si>
  <si>
    <t>204811</t>
  </si>
  <si>
    <t>45201</t>
  </si>
  <si>
    <t>大牟田市</t>
  </si>
  <si>
    <t>402044</t>
  </si>
  <si>
    <t>飯塚市</t>
  </si>
  <si>
    <t>473111</t>
  </si>
  <si>
    <t>06403</t>
  </si>
  <si>
    <t>佐賀県江北町</t>
  </si>
  <si>
    <t>田川市</t>
  </si>
  <si>
    <t>402079</t>
  </si>
  <si>
    <t>01693</t>
  </si>
  <si>
    <t>福島県磐梯町</t>
  </si>
  <si>
    <t>46533</t>
  </si>
  <si>
    <t>17407</t>
  </si>
  <si>
    <t>柳川市</t>
  </si>
  <si>
    <t>茨城県桜川市</t>
  </si>
  <si>
    <t>402133</t>
  </si>
  <si>
    <t>402141</t>
  </si>
  <si>
    <t>中間市</t>
  </si>
  <si>
    <t>402168</t>
  </si>
  <si>
    <t>愛知県豊山町</t>
  </si>
  <si>
    <t>28224</t>
  </si>
  <si>
    <t>小郡市</t>
  </si>
  <si>
    <t>454214</t>
  </si>
  <si>
    <t>402176</t>
  </si>
  <si>
    <t>春日市</t>
  </si>
  <si>
    <t>402249</t>
  </si>
  <si>
    <t>うきは市</t>
  </si>
  <si>
    <t>熊本県水俣市</t>
  </si>
  <si>
    <t>秋田県仙北市</t>
  </si>
  <si>
    <t>402265</t>
  </si>
  <si>
    <t>嘉麻市</t>
  </si>
  <si>
    <t>402281</t>
  </si>
  <si>
    <t>朝倉市</t>
  </si>
  <si>
    <t>滋賀県愛荘町</t>
  </si>
  <si>
    <t>402290</t>
  </si>
  <si>
    <t>みやま市</t>
  </si>
  <si>
    <t>402303</t>
  </si>
  <si>
    <t>湯前町</t>
  </si>
  <si>
    <t>01667</t>
  </si>
  <si>
    <t>糸島市</t>
  </si>
  <si>
    <t>403415</t>
  </si>
  <si>
    <t>和泊町</t>
  </si>
  <si>
    <t>宇美町</t>
  </si>
  <si>
    <t>福井県鯖江市</t>
  </si>
  <si>
    <t>北海道占冠村</t>
  </si>
  <si>
    <t>20321</t>
  </si>
  <si>
    <t>志免町</t>
  </si>
  <si>
    <t>須恵町</t>
  </si>
  <si>
    <t>403458</t>
  </si>
  <si>
    <t>新宮町</t>
  </si>
  <si>
    <t>三重県松阪市</t>
  </si>
  <si>
    <t>403482</t>
  </si>
  <si>
    <t>沖縄市</t>
  </si>
  <si>
    <t>粕屋町</t>
  </si>
  <si>
    <t>10201</t>
  </si>
  <si>
    <t>芦屋町</t>
  </si>
  <si>
    <t>静岡県河津町</t>
  </si>
  <si>
    <t>403822</t>
  </si>
  <si>
    <t>403849</t>
  </si>
  <si>
    <t>404012</t>
  </si>
  <si>
    <t>34214</t>
  </si>
  <si>
    <t>404021</t>
  </si>
  <si>
    <t>01635</t>
  </si>
  <si>
    <t>鞍手町</t>
  </si>
  <si>
    <t>404217</t>
  </si>
  <si>
    <t>404471</t>
  </si>
  <si>
    <t>17386</t>
  </si>
  <si>
    <t>東峰村</t>
  </si>
  <si>
    <t>405035</t>
  </si>
  <si>
    <t>40625</t>
  </si>
  <si>
    <t>大刀洗町</t>
  </si>
  <si>
    <t>405221</t>
  </si>
  <si>
    <t>茨城県取手市</t>
  </si>
  <si>
    <t>大木町</t>
  </si>
  <si>
    <t>添田町</t>
  </si>
  <si>
    <t>糸田町</t>
  </si>
  <si>
    <t>35210</t>
  </si>
  <si>
    <t>29201</t>
  </si>
  <si>
    <t>406091</t>
  </si>
  <si>
    <t>那覇市</t>
  </si>
  <si>
    <t>赤村</t>
  </si>
  <si>
    <t>406104</t>
  </si>
  <si>
    <t>12205</t>
  </si>
  <si>
    <t>406252</t>
  </si>
  <si>
    <t>千葉県一宮町</t>
  </si>
  <si>
    <t>みやこ町</t>
  </si>
  <si>
    <t>406422</t>
  </si>
  <si>
    <t>門川町</t>
  </si>
  <si>
    <t>上毛町</t>
  </si>
  <si>
    <t>40211</t>
  </si>
  <si>
    <t>412015</t>
  </si>
  <si>
    <t>佐賀県</t>
  </si>
  <si>
    <t>茨城県北茨城市</t>
  </si>
  <si>
    <t>佐賀市</t>
  </si>
  <si>
    <t>412023</t>
  </si>
  <si>
    <t>唐津市</t>
  </si>
  <si>
    <t>和歌山県日高町</t>
  </si>
  <si>
    <t>43425</t>
  </si>
  <si>
    <t>412031</t>
  </si>
  <si>
    <t>412040</t>
  </si>
  <si>
    <t>多久市</t>
  </si>
  <si>
    <t>伊万里市</t>
  </si>
  <si>
    <t>412066</t>
  </si>
  <si>
    <t>山梨県南アルプス市</t>
  </si>
  <si>
    <t>27220</t>
  </si>
  <si>
    <t>武雄市</t>
  </si>
  <si>
    <t>43442</t>
  </si>
  <si>
    <t>鹿島市</t>
  </si>
  <si>
    <t>高知県四万十市</t>
  </si>
  <si>
    <t>小城市</t>
  </si>
  <si>
    <t>413461</t>
  </si>
  <si>
    <t>414239</t>
  </si>
  <si>
    <t>414247</t>
  </si>
  <si>
    <t>35502</t>
  </si>
  <si>
    <t>422088</t>
  </si>
  <si>
    <t>江北町</t>
  </si>
  <si>
    <t>414255</t>
  </si>
  <si>
    <t>414417</t>
  </si>
  <si>
    <t>愛媛県西予市</t>
  </si>
  <si>
    <t>20210</t>
  </si>
  <si>
    <t>長崎県</t>
  </si>
  <si>
    <t>422029</t>
  </si>
  <si>
    <t>島原市</t>
  </si>
  <si>
    <t>26213</t>
  </si>
  <si>
    <t>諫早市</t>
  </si>
  <si>
    <t>16204</t>
  </si>
  <si>
    <t>大村市</t>
  </si>
  <si>
    <t>松浦市</t>
  </si>
  <si>
    <t>対馬市</t>
  </si>
  <si>
    <t>422118</t>
  </si>
  <si>
    <t>諸塚村</t>
  </si>
  <si>
    <t>422126</t>
  </si>
  <si>
    <t>422134</t>
  </si>
  <si>
    <t>423076</t>
  </si>
  <si>
    <t>25210</t>
  </si>
  <si>
    <t>長与町</t>
  </si>
  <si>
    <t>423084</t>
  </si>
  <si>
    <t>時津町</t>
  </si>
  <si>
    <t>444618</t>
  </si>
  <si>
    <t>423211</t>
  </si>
  <si>
    <t>新潟県長岡市</t>
  </si>
  <si>
    <t>川棚町</t>
  </si>
  <si>
    <t>433691</t>
  </si>
  <si>
    <t>423238</t>
  </si>
  <si>
    <t>波佐見町</t>
  </si>
  <si>
    <t>豊見城市</t>
  </si>
  <si>
    <t>01346</t>
  </si>
  <si>
    <t>07405</t>
  </si>
  <si>
    <t>小値賀町</t>
  </si>
  <si>
    <t>佐々町</t>
  </si>
  <si>
    <t>熊本県湯前町</t>
  </si>
  <si>
    <t>新上五島町</t>
  </si>
  <si>
    <t>431001</t>
  </si>
  <si>
    <t>442054</t>
  </si>
  <si>
    <t>熊本県</t>
  </si>
  <si>
    <t>432024</t>
  </si>
  <si>
    <t>八代市</t>
  </si>
  <si>
    <t>01427</t>
  </si>
  <si>
    <t>432032</t>
  </si>
  <si>
    <t>奈良県大和高田市</t>
  </si>
  <si>
    <t>茨城県土浦市</t>
  </si>
  <si>
    <t>人吉市</t>
  </si>
  <si>
    <t>鹿児島県肝付町</t>
  </si>
  <si>
    <t>432067</t>
  </si>
  <si>
    <t>長野県小諸市</t>
  </si>
  <si>
    <t>玉名市</t>
  </si>
  <si>
    <t>01225</t>
  </si>
  <si>
    <t>40219</t>
  </si>
  <si>
    <t>432083</t>
  </si>
  <si>
    <t>21401</t>
  </si>
  <si>
    <t>04581</t>
  </si>
  <si>
    <t>432105</t>
  </si>
  <si>
    <t>菊池市</t>
  </si>
  <si>
    <t>432113</t>
  </si>
  <si>
    <t>24203</t>
  </si>
  <si>
    <t>宇土市</t>
  </si>
  <si>
    <t>432121</t>
  </si>
  <si>
    <t>宇城市</t>
  </si>
  <si>
    <t>02362</t>
  </si>
  <si>
    <t>432156</t>
  </si>
  <si>
    <t>34545</t>
  </si>
  <si>
    <t>16206</t>
  </si>
  <si>
    <t>天草市</t>
  </si>
  <si>
    <t>432164</t>
  </si>
  <si>
    <t>玉東町</t>
  </si>
  <si>
    <t>434043</t>
  </si>
  <si>
    <t>菊陽町</t>
  </si>
  <si>
    <t>434230</t>
  </si>
  <si>
    <t>434256</t>
  </si>
  <si>
    <t>産山村</t>
  </si>
  <si>
    <t>434329</t>
  </si>
  <si>
    <t>07211</t>
  </si>
  <si>
    <t>434418</t>
  </si>
  <si>
    <t>長野県下諏訪町</t>
  </si>
  <si>
    <t>御船町</t>
  </si>
  <si>
    <t>434825</t>
  </si>
  <si>
    <t>芦北町</t>
  </si>
  <si>
    <t>津奈木町</t>
  </si>
  <si>
    <t>岩手県紫波町</t>
  </si>
  <si>
    <t>多良木町</t>
  </si>
  <si>
    <t>01431</t>
  </si>
  <si>
    <t>06210</t>
  </si>
  <si>
    <t>21507</t>
  </si>
  <si>
    <t>435104</t>
  </si>
  <si>
    <t>03485</t>
  </si>
  <si>
    <t>36368</t>
  </si>
  <si>
    <t>相良村</t>
  </si>
  <si>
    <t>嘉手納町</t>
  </si>
  <si>
    <t>435112</t>
  </si>
  <si>
    <t>435139</t>
  </si>
  <si>
    <t>球磨村</t>
  </si>
  <si>
    <t>435147</t>
  </si>
  <si>
    <t>435317</t>
  </si>
  <si>
    <t>442011</t>
  </si>
  <si>
    <t>実施計画上のＮｏ</t>
    <rPh sb="0" eb="2">
      <t>ジッシ</t>
    </rPh>
    <rPh sb="2" eb="4">
      <t>ケイカク</t>
    </rPh>
    <rPh sb="4" eb="5">
      <t>ウエ</t>
    </rPh>
    <phoneticPr fontId="20"/>
  </si>
  <si>
    <t>別府市</t>
  </si>
  <si>
    <t>442038</t>
  </si>
  <si>
    <t>中津市</t>
  </si>
  <si>
    <t>日田市</t>
  </si>
  <si>
    <t>千葉県富津市</t>
  </si>
  <si>
    <t>01585</t>
  </si>
  <si>
    <t>千葉県館山市</t>
  </si>
  <si>
    <t>442062</t>
  </si>
  <si>
    <t>臼杵市</t>
  </si>
  <si>
    <t>442097</t>
  </si>
  <si>
    <t>豊後高田市</t>
  </si>
  <si>
    <t>23211</t>
  </si>
  <si>
    <t>442101</t>
  </si>
  <si>
    <t>442119</t>
  </si>
  <si>
    <t>01471</t>
  </si>
  <si>
    <t>宇佐市</t>
  </si>
  <si>
    <t>06211</t>
  </si>
  <si>
    <t>442135</t>
  </si>
  <si>
    <t>秋田県藤里町</t>
  </si>
  <si>
    <t>04202</t>
  </si>
  <si>
    <t>由布市</t>
  </si>
  <si>
    <t>442143</t>
  </si>
  <si>
    <t>国東市</t>
  </si>
  <si>
    <t>24443</t>
  </si>
  <si>
    <t>姫島村</t>
  </si>
  <si>
    <t>32206</t>
  </si>
  <si>
    <t>443417</t>
  </si>
  <si>
    <t>11341</t>
  </si>
  <si>
    <t>沖縄県糸満市</t>
  </si>
  <si>
    <t>九重町</t>
  </si>
  <si>
    <t>452041</t>
  </si>
  <si>
    <t>日南市</t>
  </si>
  <si>
    <t>曽於市</t>
  </si>
  <si>
    <t>452068</t>
  </si>
  <si>
    <t>大阪府吹田市</t>
  </si>
  <si>
    <t>452076</t>
  </si>
  <si>
    <t>串間市</t>
  </si>
  <si>
    <t>長野県山ノ内町</t>
  </si>
  <si>
    <t>473154</t>
  </si>
  <si>
    <t>452084</t>
  </si>
  <si>
    <t>西都市</t>
  </si>
  <si>
    <t>静岡県静岡市</t>
  </si>
  <si>
    <t>44206</t>
  </si>
  <si>
    <t>452092</t>
  </si>
  <si>
    <t>えびの市</t>
  </si>
  <si>
    <t>453412</t>
  </si>
  <si>
    <t>三股町</t>
  </si>
  <si>
    <t>27366</t>
  </si>
  <si>
    <t>綾町</t>
  </si>
  <si>
    <t>07547</t>
  </si>
  <si>
    <t>山形県鮭川村</t>
  </si>
  <si>
    <t>454010</t>
  </si>
  <si>
    <t>高鍋町</t>
  </si>
  <si>
    <t>静岡県東伊豆町</t>
  </si>
  <si>
    <t>白岡市</t>
    <rPh sb="0" eb="2">
      <t>シラオカ</t>
    </rPh>
    <rPh sb="2" eb="3">
      <t>シ</t>
    </rPh>
    <phoneticPr fontId="29"/>
  </si>
  <si>
    <t>01636</t>
  </si>
  <si>
    <t>454028</t>
  </si>
  <si>
    <t>454036</t>
  </si>
  <si>
    <t>44462</t>
  </si>
  <si>
    <t>都農町</t>
  </si>
  <si>
    <t>454303</t>
  </si>
  <si>
    <t>岩手県住田町</t>
  </si>
  <si>
    <t>日之影町</t>
  </si>
  <si>
    <t>01423</t>
  </si>
  <si>
    <t>五ヶ瀬町</t>
  </si>
  <si>
    <t>462012</t>
  </si>
  <si>
    <t>鹿児島県</t>
  </si>
  <si>
    <t>鹿屋市</t>
  </si>
  <si>
    <t>21604</t>
  </si>
  <si>
    <t>462080</t>
  </si>
  <si>
    <t>462101</t>
  </si>
  <si>
    <t>千葉県東庄町</t>
  </si>
  <si>
    <t>462136</t>
  </si>
  <si>
    <t>東京都国分寺市</t>
  </si>
  <si>
    <t>垂水市</t>
  </si>
  <si>
    <t>日置市</t>
  </si>
  <si>
    <t>462209</t>
  </si>
  <si>
    <t>30344</t>
  </si>
  <si>
    <t>南さつま市</t>
  </si>
  <si>
    <t>07208</t>
  </si>
  <si>
    <t>青森県田舎館村</t>
  </si>
  <si>
    <t>462217</t>
  </si>
  <si>
    <t>志布志市</t>
  </si>
  <si>
    <t>462233</t>
  </si>
  <si>
    <t>01218</t>
  </si>
  <si>
    <t>南九州市</t>
  </si>
  <si>
    <t>福岡県上毛町</t>
  </si>
  <si>
    <t>伊佐市</t>
  </si>
  <si>
    <t>三島村</t>
  </si>
  <si>
    <t>団体コード</t>
    <rPh sb="0" eb="2">
      <t>ダンタイ</t>
    </rPh>
    <phoneticPr fontId="29"/>
  </si>
  <si>
    <t>463043</t>
  </si>
  <si>
    <t>十島村</t>
  </si>
  <si>
    <t>463922</t>
  </si>
  <si>
    <t>08228</t>
  </si>
  <si>
    <t>広島県坂町</t>
  </si>
  <si>
    <t>464040</t>
  </si>
  <si>
    <t>464520</t>
  </si>
  <si>
    <t>464821</t>
  </si>
  <si>
    <t>東串良町</t>
  </si>
  <si>
    <t>03203</t>
  </si>
  <si>
    <t>03503</t>
  </si>
  <si>
    <t>44209</t>
  </si>
  <si>
    <t>南大隅町</t>
  </si>
  <si>
    <t>肝付町</t>
  </si>
  <si>
    <t>47358</t>
  </si>
  <si>
    <t>04215</t>
  </si>
  <si>
    <t>465020</t>
  </si>
  <si>
    <t>南種子町</t>
  </si>
  <si>
    <t>465232</t>
  </si>
  <si>
    <t>46216</t>
  </si>
  <si>
    <t>21207</t>
  </si>
  <si>
    <t>大和村</t>
  </si>
  <si>
    <t>465241</t>
  </si>
  <si>
    <t>宇検村</t>
  </si>
  <si>
    <t>465275</t>
  </si>
  <si>
    <t>龍郷町</t>
  </si>
  <si>
    <t>喜界町</t>
  </si>
  <si>
    <t>東京都立川市</t>
  </si>
  <si>
    <t>465305</t>
  </si>
  <si>
    <t>徳之島町</t>
  </si>
  <si>
    <t>26463</t>
  </si>
  <si>
    <t>465313</t>
  </si>
  <si>
    <t>465321</t>
  </si>
  <si>
    <t>三重県朝日町</t>
  </si>
  <si>
    <t>伊仙町</t>
  </si>
  <si>
    <t>埼玉県久喜市</t>
  </si>
  <si>
    <t>465330</t>
  </si>
  <si>
    <t>沖縄県石垣市</t>
  </si>
  <si>
    <t>03461</t>
  </si>
  <si>
    <t>知名町</t>
  </si>
  <si>
    <t>福岡県大刀洗町</t>
  </si>
  <si>
    <t>465356</t>
  </si>
  <si>
    <t>472018</t>
  </si>
  <si>
    <t>青森県野辺地町</t>
  </si>
  <si>
    <t>472051</t>
  </si>
  <si>
    <t>石垣市</t>
  </si>
  <si>
    <t>名護市</t>
  </si>
  <si>
    <t>472131</t>
  </si>
  <si>
    <t>473022</t>
  </si>
  <si>
    <t>大宜味村</t>
  </si>
  <si>
    <t>岡山県玉野市</t>
  </si>
  <si>
    <t>今帰仁村</t>
  </si>
  <si>
    <t>02307</t>
  </si>
  <si>
    <t>恩納村</t>
  </si>
  <si>
    <t>473146</t>
  </si>
  <si>
    <t>45209</t>
  </si>
  <si>
    <t>金武町</t>
  </si>
  <si>
    <t>473243</t>
  </si>
  <si>
    <t>10522</t>
  </si>
  <si>
    <t>兵庫県加古川市</t>
  </si>
  <si>
    <t>読谷村</t>
  </si>
  <si>
    <t>01648</t>
  </si>
  <si>
    <t>473260</t>
  </si>
  <si>
    <t>38201</t>
  </si>
  <si>
    <t>473278</t>
  </si>
  <si>
    <t>中城村</t>
  </si>
  <si>
    <t>473294</t>
  </si>
  <si>
    <t>西原町</t>
  </si>
  <si>
    <t>473481</t>
  </si>
  <si>
    <t>群馬県富岡市</t>
  </si>
  <si>
    <t>473502</t>
  </si>
  <si>
    <t>473553</t>
  </si>
  <si>
    <t>熊本県球磨村</t>
  </si>
  <si>
    <t>福島県川俣町</t>
  </si>
  <si>
    <t>02209</t>
  </si>
  <si>
    <t>渡名喜村</t>
  </si>
  <si>
    <t>01519</t>
  </si>
  <si>
    <t>473596</t>
  </si>
  <si>
    <t>伊平屋村</t>
  </si>
  <si>
    <t>473600</t>
  </si>
  <si>
    <t>伊是名村</t>
  </si>
  <si>
    <t>473618</t>
  </si>
  <si>
    <t>久米島町</t>
  </si>
  <si>
    <t>473626</t>
  </si>
  <si>
    <t>香川県観音寺市</t>
  </si>
  <si>
    <t>八重瀬町</t>
  </si>
  <si>
    <t>多良間村</t>
  </si>
  <si>
    <t>473821</t>
  </si>
  <si>
    <t>01100</t>
  </si>
  <si>
    <t>01202</t>
  </si>
  <si>
    <t>01203</t>
  </si>
  <si>
    <t>01206</t>
  </si>
  <si>
    <t>26000</t>
  </si>
  <si>
    <t>01207</t>
  </si>
  <si>
    <t>01208</t>
  </si>
  <si>
    <t>01215</t>
  </si>
  <si>
    <t>01219</t>
  </si>
  <si>
    <t>08210</t>
  </si>
  <si>
    <t>01223</t>
  </si>
  <si>
    <t>01226</t>
  </si>
  <si>
    <t>01227</t>
  </si>
  <si>
    <t>東京都中野区</t>
  </si>
  <si>
    <t>01231</t>
  </si>
  <si>
    <t>01235</t>
  </si>
  <si>
    <t>徳島県徳島市</t>
  </si>
  <si>
    <t>長野県喬木村</t>
  </si>
  <si>
    <t>01303</t>
  </si>
  <si>
    <t>29386</t>
  </si>
  <si>
    <t>01331</t>
  </si>
  <si>
    <t>29208</t>
  </si>
  <si>
    <t>01334</t>
  </si>
  <si>
    <t>岐阜県垂井町</t>
  </si>
  <si>
    <t>01337</t>
  </si>
  <si>
    <t>01343</t>
  </si>
  <si>
    <t>01347</t>
  </si>
  <si>
    <t>鹿児島県与論町</t>
  </si>
  <si>
    <t>01361</t>
  </si>
  <si>
    <t>長野県飯綱町</t>
  </si>
  <si>
    <t>青森県鶴田町</t>
  </si>
  <si>
    <t>01362</t>
  </si>
  <si>
    <t>01364</t>
  </si>
  <si>
    <t>22210</t>
  </si>
  <si>
    <t>01370</t>
  </si>
  <si>
    <t>長崎県大村市</t>
  </si>
  <si>
    <t>埼玉県本庄市</t>
  </si>
  <si>
    <t>01371</t>
  </si>
  <si>
    <t>07561</t>
  </si>
  <si>
    <t>11363</t>
  </si>
  <si>
    <t>01394</t>
  </si>
  <si>
    <t>長野県栄村</t>
  </si>
  <si>
    <t>01395</t>
  </si>
  <si>
    <t>08227</t>
  </si>
  <si>
    <t>福岡県朝倉市</t>
  </si>
  <si>
    <t>01397</t>
  </si>
  <si>
    <t>東京都瑞穂町</t>
  </si>
  <si>
    <t>01399</t>
  </si>
  <si>
    <t>01406</t>
  </si>
  <si>
    <t>01407</t>
  </si>
  <si>
    <t>01408</t>
  </si>
  <si>
    <t>01428</t>
  </si>
  <si>
    <t>01581</t>
  </si>
  <si>
    <t>熊本県上天草市</t>
  </si>
  <si>
    <t>01430</t>
  </si>
  <si>
    <t>01437</t>
  </si>
  <si>
    <t>北海道大樹町</t>
  </si>
  <si>
    <t>01438</t>
  </si>
  <si>
    <t>01452</t>
  </si>
  <si>
    <t>26344</t>
  </si>
  <si>
    <t>06323</t>
  </si>
  <si>
    <t>01453</t>
  </si>
  <si>
    <t>01455</t>
  </si>
  <si>
    <t>東京都奥多摩町</t>
  </si>
  <si>
    <t>01456</t>
  </si>
  <si>
    <t>01457</t>
  </si>
  <si>
    <t>02323</t>
  </si>
  <si>
    <t>熊本県玉東町</t>
  </si>
  <si>
    <t>16323</t>
  </si>
  <si>
    <t>01459</t>
  </si>
  <si>
    <t>鹿児島県長島町</t>
  </si>
  <si>
    <t>01461</t>
  </si>
  <si>
    <t>01462</t>
  </si>
  <si>
    <t>01464</t>
  </si>
  <si>
    <t>01468</t>
  </si>
  <si>
    <t>01472</t>
  </si>
  <si>
    <t>01481</t>
  </si>
  <si>
    <t>02204</t>
  </si>
  <si>
    <t>愛媛県内子町</t>
  </si>
  <si>
    <t>01483</t>
  </si>
  <si>
    <t>秋田県小坂町</t>
  </si>
  <si>
    <t>01485</t>
  </si>
  <si>
    <t>01513</t>
  </si>
  <si>
    <t>02321</t>
  </si>
  <si>
    <t>01516</t>
  </si>
  <si>
    <t>01517</t>
  </si>
  <si>
    <t>01520</t>
  </si>
  <si>
    <t>01543</t>
  </si>
  <si>
    <t>東京都狛江市</t>
  </si>
  <si>
    <t>01546</t>
  </si>
  <si>
    <t>11242</t>
  </si>
  <si>
    <t>千葉県鋸南町</t>
  </si>
  <si>
    <t>01555</t>
  </si>
  <si>
    <t>01563</t>
  </si>
  <si>
    <t>01564</t>
  </si>
  <si>
    <t>山口県下関市</t>
  </si>
  <si>
    <t>01571</t>
  </si>
  <si>
    <t>01575</t>
  </si>
  <si>
    <t>01601</t>
  </si>
  <si>
    <t>37324</t>
  </si>
  <si>
    <t>01604</t>
  </si>
  <si>
    <t>01608</t>
  </si>
  <si>
    <t>01609</t>
  </si>
  <si>
    <t>34208</t>
  </si>
  <si>
    <t>愛知県新城市</t>
  </si>
  <si>
    <t>静岡県掛川市</t>
  </si>
  <si>
    <t>01631</t>
  </si>
  <si>
    <t>29212</t>
  </si>
  <si>
    <t>01634</t>
  </si>
  <si>
    <t>青森県むつ市</t>
  </si>
  <si>
    <t>01643</t>
  </si>
  <si>
    <t>東京都新宿区</t>
  </si>
  <si>
    <t>01644</t>
  </si>
  <si>
    <t>01649</t>
  </si>
  <si>
    <t>01661</t>
  </si>
  <si>
    <t>01663</t>
  </si>
  <si>
    <t>01665</t>
  </si>
  <si>
    <t>01691</t>
  </si>
  <si>
    <t>熊本県長洲町</t>
  </si>
  <si>
    <t>01694</t>
  </si>
  <si>
    <t>02202</t>
  </si>
  <si>
    <t>02203</t>
  </si>
  <si>
    <t>02208</t>
  </si>
  <si>
    <t>02304</t>
  </si>
  <si>
    <t>02343</t>
  </si>
  <si>
    <t>02361</t>
  </si>
  <si>
    <t>02381</t>
  </si>
  <si>
    <t>02387</t>
  </si>
  <si>
    <t>02401</t>
  </si>
  <si>
    <t>奈良県上牧町</t>
  </si>
  <si>
    <t>02402</t>
  </si>
  <si>
    <t>02406</t>
  </si>
  <si>
    <t>02408</t>
  </si>
  <si>
    <t>13201</t>
  </si>
  <si>
    <t>02412</t>
  </si>
  <si>
    <t>02425</t>
  </si>
  <si>
    <t>02426</t>
  </si>
  <si>
    <t>02442</t>
  </si>
  <si>
    <t>03205</t>
  </si>
  <si>
    <t>山梨県富士吉田市</t>
  </si>
  <si>
    <t>03207</t>
  </si>
  <si>
    <t>03213</t>
  </si>
  <si>
    <t>長崎県対馬市</t>
  </si>
  <si>
    <t>03215</t>
  </si>
  <si>
    <t>鳥取県日野町</t>
  </si>
  <si>
    <t>03302</t>
  </si>
  <si>
    <t>03321</t>
  </si>
  <si>
    <t>03366</t>
  </si>
  <si>
    <t>03381</t>
  </si>
  <si>
    <t>03402</t>
  </si>
  <si>
    <t>03441</t>
  </si>
  <si>
    <t>03501</t>
  </si>
  <si>
    <t>03506</t>
  </si>
  <si>
    <t>03507</t>
  </si>
  <si>
    <t>石川県野々市市</t>
  </si>
  <si>
    <t>43513</t>
  </si>
  <si>
    <t>03524</t>
  </si>
  <si>
    <t>宮城県角田市</t>
  </si>
  <si>
    <t>04203</t>
  </si>
  <si>
    <t>茨城県河内町</t>
  </si>
  <si>
    <t>山形県米沢市</t>
  </si>
  <si>
    <t>04206</t>
  </si>
  <si>
    <t>04208</t>
  </si>
  <si>
    <t>04209</t>
  </si>
  <si>
    <t>04212</t>
  </si>
  <si>
    <t>04213</t>
  </si>
  <si>
    <t>04216</t>
  </si>
  <si>
    <t>46527</t>
  </si>
  <si>
    <t>13108</t>
  </si>
  <si>
    <t>04321</t>
  </si>
  <si>
    <t>02000</t>
  </si>
  <si>
    <t>04322</t>
  </si>
  <si>
    <t>東京都調布市</t>
  </si>
  <si>
    <t>04362</t>
  </si>
  <si>
    <t>04406</t>
  </si>
  <si>
    <t>05206</t>
  </si>
  <si>
    <t>05209</t>
  </si>
  <si>
    <t>05210</t>
  </si>
  <si>
    <t>05211</t>
  </si>
  <si>
    <t>05212</t>
  </si>
  <si>
    <t>05213</t>
  </si>
  <si>
    <t>05215</t>
  </si>
  <si>
    <t>埼玉県伊奈町</t>
  </si>
  <si>
    <t>05303</t>
  </si>
  <si>
    <t>05349</t>
  </si>
  <si>
    <t>05361</t>
  </si>
  <si>
    <t>05363</t>
  </si>
  <si>
    <t>05463</t>
  </si>
  <si>
    <t>27221</t>
  </si>
  <si>
    <t>05464</t>
  </si>
  <si>
    <t>06202</t>
  </si>
  <si>
    <t>20583</t>
  </si>
  <si>
    <t>06205</t>
  </si>
  <si>
    <t>大阪府守口市</t>
  </si>
  <si>
    <t>06208</t>
  </si>
  <si>
    <t>06212</t>
  </si>
  <si>
    <t>福井県越前町</t>
  </si>
  <si>
    <t>12222</t>
  </si>
  <si>
    <t>06302</t>
  </si>
  <si>
    <t>06321</t>
  </si>
  <si>
    <t>06322</t>
  </si>
  <si>
    <t>06324</t>
  </si>
  <si>
    <t>06341</t>
  </si>
  <si>
    <t>熊本県多良木町</t>
  </si>
  <si>
    <t>38402</t>
  </si>
  <si>
    <t>06366</t>
  </si>
  <si>
    <t>北海道本別町</t>
  </si>
  <si>
    <t>06402</t>
  </si>
  <si>
    <t>06426</t>
  </si>
  <si>
    <t>07202</t>
  </si>
  <si>
    <t>09384</t>
  </si>
  <si>
    <t>07205</t>
  </si>
  <si>
    <t>07210</t>
  </si>
  <si>
    <t>46221</t>
  </si>
  <si>
    <t>07212</t>
  </si>
  <si>
    <t>埼玉県深谷市</t>
  </si>
  <si>
    <t>07308</t>
  </si>
  <si>
    <t>07322</t>
  </si>
  <si>
    <t>山形県大江町</t>
  </si>
  <si>
    <t>07344</t>
  </si>
  <si>
    <t>富山県南砺市</t>
  </si>
  <si>
    <t>東京都墨田区</t>
  </si>
  <si>
    <t>07362</t>
  </si>
  <si>
    <t>07364</t>
  </si>
  <si>
    <t>45441</t>
  </si>
  <si>
    <t>07367</t>
  </si>
  <si>
    <t>09344</t>
  </si>
  <si>
    <t>07368</t>
  </si>
  <si>
    <t>07422</t>
  </si>
  <si>
    <t>07444</t>
  </si>
  <si>
    <t>茨城県笠間市</t>
  </si>
  <si>
    <t>07446</t>
  </si>
  <si>
    <t>07461</t>
  </si>
  <si>
    <t>07466</t>
  </si>
  <si>
    <t>07484</t>
  </si>
  <si>
    <t>07502</t>
  </si>
  <si>
    <t>北海道厚真町</t>
  </si>
  <si>
    <t>07505</t>
  </si>
  <si>
    <t>20382</t>
  </si>
  <si>
    <t>07546</t>
  </si>
  <si>
    <t>42211</t>
  </si>
  <si>
    <t>07548</t>
  </si>
  <si>
    <t>07564</t>
  </si>
  <si>
    <t>08201</t>
  </si>
  <si>
    <t>10344</t>
  </si>
  <si>
    <t>08202</t>
  </si>
  <si>
    <t>08207</t>
  </si>
  <si>
    <t>08217</t>
  </si>
  <si>
    <t>17384</t>
  </si>
  <si>
    <t>08219</t>
  </si>
  <si>
    <t>15307</t>
  </si>
  <si>
    <t>08221</t>
  </si>
  <si>
    <t>08222</t>
  </si>
  <si>
    <t>奈良県大淀町</t>
  </si>
  <si>
    <t>08223</t>
  </si>
  <si>
    <t>08226</t>
  </si>
  <si>
    <t>08230</t>
  </si>
  <si>
    <t>08231</t>
  </si>
  <si>
    <t>兵庫県福崎町</t>
  </si>
  <si>
    <t>08233</t>
  </si>
  <si>
    <t>08234</t>
  </si>
  <si>
    <t>08302</t>
  </si>
  <si>
    <t>08310</t>
  </si>
  <si>
    <t>08341</t>
  </si>
  <si>
    <t>08447</t>
  </si>
  <si>
    <t>08546</t>
  </si>
  <si>
    <t>09202</t>
  </si>
  <si>
    <t>09203</t>
  </si>
  <si>
    <t>13228</t>
  </si>
  <si>
    <t>09204</t>
  </si>
  <si>
    <t>09206</t>
  </si>
  <si>
    <t>09209</t>
  </si>
  <si>
    <t>長崎県佐世保市</t>
  </si>
  <si>
    <t>09210</t>
  </si>
  <si>
    <t>09211</t>
  </si>
  <si>
    <t>112461</t>
  </si>
  <si>
    <t>09216</t>
  </si>
  <si>
    <t>09361</t>
  </si>
  <si>
    <t>北海道砂川市</t>
  </si>
  <si>
    <t>09364</t>
  </si>
  <si>
    <t>09411</t>
  </si>
  <si>
    <t>10209</t>
  </si>
  <si>
    <t>10212</t>
  </si>
  <si>
    <t>10366</t>
  </si>
  <si>
    <t>東京都大田区</t>
  </si>
  <si>
    <t>10367</t>
  </si>
  <si>
    <t>45404</t>
  </si>
  <si>
    <t>10382</t>
  </si>
  <si>
    <t>神奈川県真鶴町</t>
  </si>
  <si>
    <t>10383</t>
  </si>
  <si>
    <t>10425</t>
  </si>
  <si>
    <t>10444</t>
  </si>
  <si>
    <t>10449</t>
  </si>
  <si>
    <t>11201</t>
  </si>
  <si>
    <t>千葉県佐倉市</t>
  </si>
  <si>
    <t>秋田県鹿角市</t>
  </si>
  <si>
    <t>11202</t>
  </si>
  <si>
    <t>11208</t>
  </si>
  <si>
    <t>11209</t>
  </si>
  <si>
    <t>11210</t>
  </si>
  <si>
    <t>23228</t>
  </si>
  <si>
    <t>14150</t>
  </si>
  <si>
    <t>11215</t>
  </si>
  <si>
    <t>埼玉県鶴ヶ島市</t>
  </si>
  <si>
    <t>11217</t>
  </si>
  <si>
    <t>11219</t>
  </si>
  <si>
    <t>440001</t>
  </si>
  <si>
    <t>11223</t>
  </si>
  <si>
    <t>13229</t>
  </si>
  <si>
    <t>11228</t>
  </si>
  <si>
    <t>11229</t>
  </si>
  <si>
    <t>11231</t>
  </si>
  <si>
    <t>北海道津別町</t>
  </si>
  <si>
    <t>11232</t>
  </si>
  <si>
    <t>長野県池田町</t>
  </si>
  <si>
    <t>11233</t>
  </si>
  <si>
    <t>11239</t>
  </si>
  <si>
    <t>奈良県川上村</t>
  </si>
  <si>
    <t>11240</t>
  </si>
  <si>
    <t>11241</t>
  </si>
  <si>
    <t>兵庫県淡路市</t>
  </si>
  <si>
    <t>11246</t>
  </si>
  <si>
    <t>11301</t>
  </si>
  <si>
    <t>栃木県芳賀町</t>
  </si>
  <si>
    <t>11342</t>
  </si>
  <si>
    <t>北海道鶴居村</t>
  </si>
  <si>
    <t>北海道和寒町</t>
  </si>
  <si>
    <t>47326</t>
  </si>
  <si>
    <t>20563</t>
  </si>
  <si>
    <t>11343</t>
  </si>
  <si>
    <t>11348</t>
  </si>
  <si>
    <t>20588</t>
  </si>
  <si>
    <t>11349</t>
  </si>
  <si>
    <t>沖縄県八重瀬町</t>
  </si>
  <si>
    <t>11361</t>
  </si>
  <si>
    <t>110001</t>
  </si>
  <si>
    <t>11362</t>
  </si>
  <si>
    <t>新潟県魚沼市</t>
  </si>
  <si>
    <t>11365</t>
  </si>
  <si>
    <t>11383</t>
  </si>
  <si>
    <t>11385</t>
  </si>
  <si>
    <t>熊本県錦町</t>
  </si>
  <si>
    <t>北海道共和町</t>
  </si>
  <si>
    <t>11442</t>
  </si>
  <si>
    <t>11464</t>
  </si>
  <si>
    <t>11465</t>
  </si>
  <si>
    <t>12202</t>
  </si>
  <si>
    <t>東京都町田市</t>
  </si>
  <si>
    <t>12212</t>
  </si>
  <si>
    <t>12203</t>
  </si>
  <si>
    <t>12206</t>
  </si>
  <si>
    <t>12207</t>
  </si>
  <si>
    <t>12208</t>
  </si>
  <si>
    <t>12211</t>
  </si>
  <si>
    <t>北海道妹背牛町</t>
  </si>
  <si>
    <t>12217</t>
  </si>
  <si>
    <t>長野県飯山市</t>
  </si>
  <si>
    <t>12219</t>
  </si>
  <si>
    <t>山口県長門市</t>
  </si>
  <si>
    <t>12220</t>
  </si>
  <si>
    <t>12221</t>
  </si>
  <si>
    <t>44461</t>
  </si>
  <si>
    <t>17212</t>
  </si>
  <si>
    <t>12224</t>
  </si>
  <si>
    <t>北海道利尻富士町</t>
  </si>
  <si>
    <t>12225</t>
  </si>
  <si>
    <t>熊本県天草市</t>
  </si>
  <si>
    <t>12226</t>
  </si>
  <si>
    <t>高知県大川村</t>
  </si>
  <si>
    <t>12227</t>
  </si>
  <si>
    <t>44214</t>
  </si>
  <si>
    <t>12229</t>
  </si>
  <si>
    <t>220001</t>
  </si>
  <si>
    <t>12230</t>
  </si>
  <si>
    <t>12231</t>
  </si>
  <si>
    <t>12233</t>
  </si>
  <si>
    <t>12234</t>
  </si>
  <si>
    <t>35305</t>
  </si>
  <si>
    <t>12235</t>
  </si>
  <si>
    <t>12236</t>
  </si>
  <si>
    <t>山口県周南市</t>
  </si>
  <si>
    <t>12237</t>
  </si>
  <si>
    <t>岐阜県東白川村</t>
  </si>
  <si>
    <t>15218</t>
  </si>
  <si>
    <t>12239</t>
  </si>
  <si>
    <t>12322</t>
  </si>
  <si>
    <t>12329</t>
  </si>
  <si>
    <t>山形県舟形町</t>
  </si>
  <si>
    <t>12403</t>
  </si>
  <si>
    <t>20350</t>
  </si>
  <si>
    <t>12409</t>
  </si>
  <si>
    <t>12410</t>
  </si>
  <si>
    <t>12421</t>
  </si>
  <si>
    <t>12422</t>
  </si>
  <si>
    <t>12423</t>
  </si>
  <si>
    <t>12426</t>
  </si>
  <si>
    <t>12427</t>
  </si>
  <si>
    <t>北海道倶知安町</t>
  </si>
  <si>
    <t>12441</t>
  </si>
  <si>
    <t>13101</t>
  </si>
  <si>
    <t>北海道比布町</t>
  </si>
  <si>
    <t>13103</t>
  </si>
  <si>
    <t>13104</t>
  </si>
  <si>
    <t>13105</t>
  </si>
  <si>
    <t>13106</t>
  </si>
  <si>
    <t>13107</t>
  </si>
  <si>
    <t>13111</t>
  </si>
  <si>
    <t>東京都葛飾区</t>
  </si>
  <si>
    <t>13112</t>
  </si>
  <si>
    <t>13113</t>
  </si>
  <si>
    <t>13116</t>
  </si>
  <si>
    <t>13117</t>
  </si>
  <si>
    <t>13121</t>
  </si>
  <si>
    <t>熊本県熊本市</t>
  </si>
  <si>
    <t>13122</t>
  </si>
  <si>
    <t>13203</t>
  </si>
  <si>
    <t>13204</t>
  </si>
  <si>
    <t>埼玉県吉川市</t>
  </si>
  <si>
    <t>20429</t>
  </si>
  <si>
    <t>13205</t>
  </si>
  <si>
    <t>35212</t>
  </si>
  <si>
    <t>13208</t>
  </si>
  <si>
    <t>13209</t>
  </si>
  <si>
    <t>13210</t>
  </si>
  <si>
    <t>13211</t>
  </si>
  <si>
    <t>38206</t>
  </si>
  <si>
    <t>13213</t>
  </si>
  <si>
    <t>13214</t>
  </si>
  <si>
    <t>13218</t>
  </si>
  <si>
    <t>13219</t>
  </si>
  <si>
    <t>長野県天龍村</t>
  </si>
  <si>
    <t>13220</t>
  </si>
  <si>
    <t>千葉県船橋市</t>
  </si>
  <si>
    <t>13221</t>
  </si>
  <si>
    <t>13402</t>
  </si>
  <si>
    <t>13222</t>
  </si>
  <si>
    <t>京都府伊根町</t>
  </si>
  <si>
    <t>埼玉県越谷市</t>
  </si>
  <si>
    <t>13224</t>
  </si>
  <si>
    <t>13225</t>
  </si>
  <si>
    <t>13361</t>
  </si>
  <si>
    <t>13362</t>
  </si>
  <si>
    <t>千葉県鎌ケ谷市</t>
  </si>
  <si>
    <t>13363</t>
  </si>
  <si>
    <t>13364</t>
  </si>
  <si>
    <t>13382</t>
  </si>
  <si>
    <t>福岡県福智町</t>
  </si>
  <si>
    <t>埼玉県さいたま市</t>
  </si>
  <si>
    <t>14100</t>
  </si>
  <si>
    <t>宮城県七ヶ宿町</t>
  </si>
  <si>
    <t>14130</t>
  </si>
  <si>
    <t>14203</t>
  </si>
  <si>
    <t>14204</t>
  </si>
  <si>
    <t>14205</t>
  </si>
  <si>
    <t>14207</t>
  </si>
  <si>
    <t>広島県尾道市</t>
  </si>
  <si>
    <t>14210</t>
  </si>
  <si>
    <t>14212</t>
  </si>
  <si>
    <t>高知県須崎市</t>
  </si>
  <si>
    <t>14213</t>
  </si>
  <si>
    <t>14214</t>
  </si>
  <si>
    <t>14215</t>
  </si>
  <si>
    <t>14216</t>
  </si>
  <si>
    <t>茨城県下妻市</t>
  </si>
  <si>
    <t>14218</t>
  </si>
  <si>
    <t>14301</t>
  </si>
  <si>
    <t>山形県真室川町</t>
  </si>
  <si>
    <t>14321</t>
  </si>
  <si>
    <t>14341</t>
  </si>
  <si>
    <t>14342</t>
  </si>
  <si>
    <t>14361</t>
  </si>
  <si>
    <t>14363</t>
  </si>
  <si>
    <t>14364</t>
  </si>
  <si>
    <t>14366</t>
  </si>
  <si>
    <t>22342</t>
  </si>
  <si>
    <t>20206</t>
  </si>
  <si>
    <t>14383</t>
  </si>
  <si>
    <t>14384</t>
  </si>
  <si>
    <t>14402</t>
  </si>
  <si>
    <t>15100</t>
  </si>
  <si>
    <t>15204</t>
  </si>
  <si>
    <t>取崩
終期</t>
  </si>
  <si>
    <t>15205</t>
  </si>
  <si>
    <t>15208</t>
  </si>
  <si>
    <t>大分県九重町</t>
  </si>
  <si>
    <t>宮城県色麻町</t>
  </si>
  <si>
    <t>15209</t>
  </si>
  <si>
    <t>15210</t>
  </si>
  <si>
    <t>15213</t>
  </si>
  <si>
    <t>15217</t>
  </si>
  <si>
    <t>15222</t>
  </si>
  <si>
    <t>15223</t>
  </si>
  <si>
    <t>15227</t>
  </si>
  <si>
    <t>15342</t>
  </si>
  <si>
    <t>15361</t>
  </si>
  <si>
    <t>15385</t>
  </si>
  <si>
    <t>15482</t>
  </si>
  <si>
    <t>32526</t>
  </si>
  <si>
    <t>15504</t>
  </si>
  <si>
    <t>34207</t>
  </si>
  <si>
    <t>15581</t>
  </si>
  <si>
    <t>16201</t>
  </si>
  <si>
    <t>16208</t>
  </si>
  <si>
    <t>16321</t>
  </si>
  <si>
    <t>23222</t>
  </si>
  <si>
    <t>16322</t>
  </si>
  <si>
    <t>16342</t>
  </si>
  <si>
    <t>17201</t>
  </si>
  <si>
    <t>埼玉県羽生市</t>
  </si>
  <si>
    <t>300004</t>
  </si>
  <si>
    <t>39306</t>
  </si>
  <si>
    <t>17203</t>
  </si>
  <si>
    <t>313891</t>
  </si>
  <si>
    <t>17205</t>
  </si>
  <si>
    <t>17206</t>
  </si>
  <si>
    <t>17207</t>
  </si>
  <si>
    <t>17209</t>
  </si>
  <si>
    <t>埼玉県戸田市</t>
  </si>
  <si>
    <t>17211</t>
  </si>
  <si>
    <t>20402</t>
  </si>
  <si>
    <t>17361</t>
  </si>
  <si>
    <t>島根県吉賀町</t>
  </si>
  <si>
    <t>17365</t>
  </si>
  <si>
    <t>47359</t>
  </si>
  <si>
    <t>17461</t>
  </si>
  <si>
    <t>18201</t>
  </si>
  <si>
    <t>18202</t>
  </si>
  <si>
    <t>18204</t>
  </si>
  <si>
    <t>18205</t>
  </si>
  <si>
    <t>18207</t>
  </si>
  <si>
    <t>18208</t>
  </si>
  <si>
    <t>18209</t>
  </si>
  <si>
    <t>18210</t>
  </si>
  <si>
    <t>埼玉県八潮市</t>
  </si>
  <si>
    <t>18322</t>
  </si>
  <si>
    <t>18404</t>
  </si>
  <si>
    <t>18481</t>
  </si>
  <si>
    <t>18501</t>
  </si>
  <si>
    <t>19201</t>
  </si>
  <si>
    <t>19206</t>
  </si>
  <si>
    <t>19207</t>
  </si>
  <si>
    <t>19208</t>
  </si>
  <si>
    <t>19209</t>
  </si>
  <si>
    <t>19210</t>
  </si>
  <si>
    <t>熊本県玉名市</t>
  </si>
  <si>
    <t>19211</t>
  </si>
  <si>
    <t>19213</t>
  </si>
  <si>
    <t>19214</t>
  </si>
  <si>
    <t>19364</t>
  </si>
  <si>
    <t>都道府県+市町村名</t>
    <rPh sb="0" eb="4">
      <t>トドウフケン</t>
    </rPh>
    <rPh sb="5" eb="9">
      <t>シチョウソンメイ</t>
    </rPh>
    <phoneticPr fontId="20"/>
  </si>
  <si>
    <t>19365</t>
  </si>
  <si>
    <t>19368</t>
  </si>
  <si>
    <t>19384</t>
  </si>
  <si>
    <t>19423</t>
  </si>
  <si>
    <t>19424</t>
  </si>
  <si>
    <t>13000</t>
  </si>
  <si>
    <t>19425</t>
  </si>
  <si>
    <t>19429</t>
  </si>
  <si>
    <t>19430</t>
  </si>
  <si>
    <t>19442</t>
  </si>
  <si>
    <t>岐阜県白川村</t>
  </si>
  <si>
    <t>19443</t>
  </si>
  <si>
    <t>徳島県上勝町</t>
  </si>
  <si>
    <t>20201</t>
  </si>
  <si>
    <t>20202</t>
  </si>
  <si>
    <t>20203</t>
  </si>
  <si>
    <t>20209</t>
  </si>
  <si>
    <t>20211</t>
  </si>
  <si>
    <t>20213</t>
  </si>
  <si>
    <t>20214</t>
  </si>
  <si>
    <t>20218</t>
  </si>
  <si>
    <t>20304</t>
  </si>
  <si>
    <t>20306</t>
  </si>
  <si>
    <t>20307</t>
  </si>
  <si>
    <t>20309</t>
  </si>
  <si>
    <t>20323</t>
  </si>
  <si>
    <t>広島県安芸太田町</t>
  </si>
  <si>
    <t>20324</t>
  </si>
  <si>
    <t>32000</t>
  </si>
  <si>
    <t>20349</t>
  </si>
  <si>
    <t>20361</t>
  </si>
  <si>
    <t>大分県臼杵市</t>
  </si>
  <si>
    <t>20362</t>
  </si>
  <si>
    <t>20363</t>
  </si>
  <si>
    <t>20383</t>
  </si>
  <si>
    <t>20385</t>
  </si>
  <si>
    <t>高知県土佐清水市</t>
  </si>
  <si>
    <t>20386</t>
  </si>
  <si>
    <t>20403</t>
  </si>
  <si>
    <t>茨城県大洗町</t>
  </si>
  <si>
    <t>20410</t>
  </si>
  <si>
    <t>20411</t>
  </si>
  <si>
    <t>30421</t>
  </si>
  <si>
    <t>20412</t>
  </si>
  <si>
    <t>20413</t>
  </si>
  <si>
    <t>北海道平取町</t>
  </si>
  <si>
    <t>20414</t>
  </si>
  <si>
    <t>20416</t>
  </si>
  <si>
    <t>41202</t>
  </si>
  <si>
    <t>20417</t>
  </si>
  <si>
    <t>20422</t>
  </si>
  <si>
    <t>20423</t>
  </si>
  <si>
    <t>20425</t>
  </si>
  <si>
    <t>20432</t>
  </si>
  <si>
    <t>47313</t>
  </si>
  <si>
    <t>20446</t>
  </si>
  <si>
    <t>20448</t>
  </si>
  <si>
    <t>20450</t>
  </si>
  <si>
    <t>取崩
始期</t>
  </si>
  <si>
    <t>293610</t>
  </si>
  <si>
    <t>20482</t>
  </si>
  <si>
    <t>20486</t>
  </si>
  <si>
    <t>大阪府田尻町</t>
  </si>
  <si>
    <t>20541</t>
  </si>
  <si>
    <t>20561</t>
  </si>
  <si>
    <t>20590</t>
  </si>
  <si>
    <t>20602</t>
  </si>
  <si>
    <t>21202</t>
  </si>
  <si>
    <t>21205</t>
  </si>
  <si>
    <t>21206</t>
  </si>
  <si>
    <t>島根県松江市</t>
  </si>
  <si>
    <t>21210</t>
  </si>
  <si>
    <t>21211</t>
  </si>
  <si>
    <t>21212</t>
  </si>
  <si>
    <t>21214</t>
  </si>
  <si>
    <t>21216</t>
  </si>
  <si>
    <t>21217</t>
  </si>
  <si>
    <t>滋賀県日野町</t>
  </si>
  <si>
    <t>21219</t>
  </si>
  <si>
    <t>21220</t>
  </si>
  <si>
    <t>21221</t>
  </si>
  <si>
    <t>21302</t>
  </si>
  <si>
    <t>39210</t>
  </si>
  <si>
    <t>21303</t>
  </si>
  <si>
    <t>21341</t>
  </si>
  <si>
    <t>21361</t>
  </si>
  <si>
    <t>21362</t>
  </si>
  <si>
    <t>佐賀県太良町</t>
  </si>
  <si>
    <t>42321</t>
  </si>
  <si>
    <t>21381</t>
  </si>
  <si>
    <t>21382</t>
  </si>
  <si>
    <t>21383</t>
  </si>
  <si>
    <t>21403</t>
  </si>
  <si>
    <t>21421</t>
  </si>
  <si>
    <t>21502</t>
  </si>
  <si>
    <t>21503</t>
  </si>
  <si>
    <t>21504</t>
  </si>
  <si>
    <t>30382</t>
  </si>
  <si>
    <t>39427</t>
  </si>
  <si>
    <t>21506</t>
  </si>
  <si>
    <t>22130</t>
  </si>
  <si>
    <t>22203</t>
  </si>
  <si>
    <t>新潟県田上町</t>
  </si>
  <si>
    <t>22207</t>
  </si>
  <si>
    <t>22208</t>
  </si>
  <si>
    <t>22209</t>
  </si>
  <si>
    <t>鳥取県琴浦町</t>
  </si>
  <si>
    <t>茨城県石岡市</t>
  </si>
  <si>
    <t>22211</t>
  </si>
  <si>
    <t>22212</t>
  </si>
  <si>
    <t>22213</t>
  </si>
  <si>
    <t>山形県尾花沢市</t>
  </si>
  <si>
    <t>22214</t>
  </si>
  <si>
    <t>22215</t>
  </si>
  <si>
    <t>奈良県天理市</t>
  </si>
  <si>
    <t>22216</t>
  </si>
  <si>
    <t>22220</t>
  </si>
  <si>
    <t>22221</t>
  </si>
  <si>
    <t>22222</t>
  </si>
  <si>
    <t>22225</t>
  </si>
  <si>
    <t>22226</t>
  </si>
  <si>
    <t>22301</t>
  </si>
  <si>
    <t>22302</t>
  </si>
  <si>
    <t>22304</t>
  </si>
  <si>
    <t>22305</t>
  </si>
  <si>
    <t>243434</t>
  </si>
  <si>
    <t>22325</t>
  </si>
  <si>
    <t>22344</t>
  </si>
  <si>
    <t>22424</t>
  </si>
  <si>
    <t>山梨県昭和町</t>
  </si>
  <si>
    <t>46215</t>
  </si>
  <si>
    <t>23100</t>
  </si>
  <si>
    <t>23202</t>
  </si>
  <si>
    <t>23203</t>
  </si>
  <si>
    <t>23205</t>
  </si>
  <si>
    <t>23206</t>
  </si>
  <si>
    <t>23212</t>
  </si>
  <si>
    <t>長崎県諫早市</t>
  </si>
  <si>
    <t>23215</t>
  </si>
  <si>
    <t>23216</t>
  </si>
  <si>
    <t>23219</t>
  </si>
  <si>
    <t>23220</t>
  </si>
  <si>
    <t>23221</t>
  </si>
  <si>
    <t>250007</t>
  </si>
  <si>
    <t>23223</t>
  </si>
  <si>
    <t>23224</t>
  </si>
  <si>
    <t>23225</t>
  </si>
  <si>
    <t>23226</t>
  </si>
  <si>
    <t>宮崎県西都市</t>
  </si>
  <si>
    <t>23229</t>
  </si>
  <si>
    <t>23231</t>
  </si>
  <si>
    <t>23232</t>
  </si>
  <si>
    <t>23233</t>
  </si>
  <si>
    <t>23237</t>
  </si>
  <si>
    <t>23362</t>
  </si>
  <si>
    <t>23424</t>
  </si>
  <si>
    <t>秋田県三種町</t>
  </si>
  <si>
    <t>23427</t>
  </si>
  <si>
    <t>23441</t>
  </si>
  <si>
    <t>23442</t>
  </si>
  <si>
    <t>23445</t>
  </si>
  <si>
    <t>23447</t>
  </si>
  <si>
    <t>北海道上士幌町</t>
  </si>
  <si>
    <t>23501</t>
  </si>
  <si>
    <t>23561</t>
  </si>
  <si>
    <t>24201</t>
  </si>
  <si>
    <t>24202</t>
  </si>
  <si>
    <t>24207</t>
  </si>
  <si>
    <t>24209</t>
  </si>
  <si>
    <t>24211</t>
  </si>
  <si>
    <t>神奈川県小田原市</t>
  </si>
  <si>
    <t>24212</t>
  </si>
  <si>
    <t>24214</t>
  </si>
  <si>
    <t>24216</t>
  </si>
  <si>
    <t>24303</t>
  </si>
  <si>
    <t>24441</t>
  </si>
  <si>
    <t>24461</t>
  </si>
  <si>
    <t>24470</t>
  </si>
  <si>
    <t>24471</t>
  </si>
  <si>
    <t>24543</t>
  </si>
  <si>
    <t>24561</t>
  </si>
  <si>
    <t>25202</t>
  </si>
  <si>
    <t>山口県宇部市</t>
  </si>
  <si>
    <t>25204</t>
  </si>
  <si>
    <t>25206</t>
  </si>
  <si>
    <t>25207</t>
  </si>
  <si>
    <t>40349</t>
  </si>
  <si>
    <t>25211</t>
  </si>
  <si>
    <t>25212</t>
  </si>
  <si>
    <t>25213</t>
  </si>
  <si>
    <t>25384</t>
  </si>
  <si>
    <t>25425</t>
  </si>
  <si>
    <t>25441</t>
  </si>
  <si>
    <t>25442</t>
  </si>
  <si>
    <t>愛知県稲沢市</t>
  </si>
  <si>
    <t>41327</t>
  </si>
  <si>
    <t>26201</t>
  </si>
  <si>
    <t>26202</t>
  </si>
  <si>
    <t>26203</t>
  </si>
  <si>
    <t>26204</t>
  </si>
  <si>
    <t>44000</t>
  </si>
  <si>
    <t>26206</t>
  </si>
  <si>
    <t>26208</t>
  </si>
  <si>
    <t>26210</t>
  </si>
  <si>
    <t>栃木県那須町</t>
  </si>
  <si>
    <t>40212</t>
  </si>
  <si>
    <t>26211</t>
  </si>
  <si>
    <t>滝沢市</t>
    <rPh sb="2" eb="3">
      <t>シ</t>
    </rPh>
    <phoneticPr fontId="29"/>
  </si>
  <si>
    <t>26214</t>
  </si>
  <si>
    <t>群馬県南牧村</t>
  </si>
  <si>
    <t>26303</t>
  </si>
  <si>
    <t>26322</t>
  </si>
  <si>
    <t>千葉県成田市</t>
  </si>
  <si>
    <t>26364</t>
  </si>
  <si>
    <t>26365</t>
  </si>
  <si>
    <t>27322</t>
  </si>
  <si>
    <t>26367</t>
  </si>
  <si>
    <t>30390</t>
  </si>
  <si>
    <t>27140</t>
  </si>
  <si>
    <t>大阪府池田市</t>
  </si>
  <si>
    <t>27203</t>
  </si>
  <si>
    <t>27204</t>
  </si>
  <si>
    <t>27206</t>
  </si>
  <si>
    <t>27207</t>
  </si>
  <si>
    <t>27208</t>
  </si>
  <si>
    <t>宮崎県小林市</t>
  </si>
  <si>
    <t>27209</t>
  </si>
  <si>
    <t>27210</t>
  </si>
  <si>
    <t>27211</t>
  </si>
  <si>
    <t>27212</t>
  </si>
  <si>
    <t>27213</t>
  </si>
  <si>
    <t>27215</t>
  </si>
  <si>
    <t>27218</t>
  </si>
  <si>
    <t>石川県珠洲市</t>
  </si>
  <si>
    <t>27219</t>
  </si>
  <si>
    <t>27222</t>
  </si>
  <si>
    <t>27223</t>
  </si>
  <si>
    <t>27225</t>
  </si>
  <si>
    <t>27226</t>
  </si>
  <si>
    <t>37404</t>
  </si>
  <si>
    <t>30343</t>
  </si>
  <si>
    <t>27227</t>
  </si>
  <si>
    <t>27228</t>
  </si>
  <si>
    <t>27230</t>
  </si>
  <si>
    <t>27231</t>
  </si>
  <si>
    <t>27232</t>
  </si>
  <si>
    <t>27301</t>
  </si>
  <si>
    <t>長野県信濃町</t>
  </si>
  <si>
    <t>27321</t>
  </si>
  <si>
    <t>27341</t>
  </si>
  <si>
    <t>27362</t>
  </si>
  <si>
    <t>27381</t>
  </si>
  <si>
    <t>27382</t>
  </si>
  <si>
    <t>27383</t>
  </si>
  <si>
    <t>京都府南山城村</t>
  </si>
  <si>
    <t>28100</t>
  </si>
  <si>
    <t>28201</t>
  </si>
  <si>
    <t>28202</t>
  </si>
  <si>
    <t>長野県下條村</t>
  </si>
  <si>
    <t>28204</t>
  </si>
  <si>
    <t>長野県飯田市</t>
  </si>
  <si>
    <t>28205</t>
  </si>
  <si>
    <t>28206</t>
  </si>
  <si>
    <t>28207</t>
  </si>
  <si>
    <t>28208</t>
  </si>
  <si>
    <t>28209</t>
  </si>
  <si>
    <t>28212</t>
  </si>
  <si>
    <t>28213</t>
  </si>
  <si>
    <t>28214</t>
  </si>
  <si>
    <t>28216</t>
  </si>
  <si>
    <t>滋賀県長浜市</t>
  </si>
  <si>
    <t>静岡県富士宮市</t>
  </si>
  <si>
    <t>28228</t>
  </si>
  <si>
    <t>28222</t>
  </si>
  <si>
    <t>28223</t>
  </si>
  <si>
    <t>福島県石川町</t>
  </si>
  <si>
    <t>28225</t>
  </si>
  <si>
    <t>岡山県美作市</t>
  </si>
  <si>
    <t>28226</t>
  </si>
  <si>
    <t>28301</t>
  </si>
  <si>
    <t>28365</t>
  </si>
  <si>
    <t>兵庫県尼崎市</t>
  </si>
  <si>
    <t>28501</t>
  </si>
  <si>
    <t>28585</t>
  </si>
  <si>
    <t>28586</t>
  </si>
  <si>
    <t>29203</t>
  </si>
  <si>
    <t>北海道古平町</t>
  </si>
  <si>
    <t>29204</t>
  </si>
  <si>
    <t>29207</t>
  </si>
  <si>
    <t>29211</t>
  </si>
  <si>
    <t>29343</t>
  </si>
  <si>
    <t>29345</t>
  </si>
  <si>
    <t>29362</t>
  </si>
  <si>
    <t>29385</t>
  </si>
  <si>
    <t>宮城県多賀城市</t>
  </si>
  <si>
    <t>42201</t>
  </si>
  <si>
    <t>29401</t>
  </si>
  <si>
    <t>29402</t>
  </si>
  <si>
    <t>交付対象事業（目）</t>
    <rPh sb="0" eb="2">
      <t>コウフ</t>
    </rPh>
    <rPh sb="2" eb="4">
      <t>タイショウ</t>
    </rPh>
    <rPh sb="4" eb="6">
      <t>ジギョウ</t>
    </rPh>
    <rPh sb="7" eb="8">
      <t>モク</t>
    </rPh>
    <phoneticPr fontId="31"/>
  </si>
  <si>
    <t>33203</t>
  </si>
  <si>
    <t>29424</t>
  </si>
  <si>
    <t>29425</t>
  </si>
  <si>
    <t>29426</t>
  </si>
  <si>
    <t>奈良県黒滝村</t>
  </si>
  <si>
    <t>神奈川県中井町</t>
  </si>
  <si>
    <t>29427</t>
  </si>
  <si>
    <t>福岡県新宮町</t>
  </si>
  <si>
    <t>29441</t>
  </si>
  <si>
    <t>29443</t>
  </si>
  <si>
    <t>29444</t>
  </si>
  <si>
    <t>29446</t>
  </si>
  <si>
    <t>29447</t>
  </si>
  <si>
    <t>29449</t>
  </si>
  <si>
    <t>29450</t>
  </si>
  <si>
    <t>113816</t>
  </si>
  <si>
    <t>29451</t>
  </si>
  <si>
    <t>29453</t>
  </si>
  <si>
    <t>30202</t>
  </si>
  <si>
    <t>北海道美深町</t>
  </si>
  <si>
    <t>30203</t>
  </si>
  <si>
    <t>30204</t>
  </si>
  <si>
    <t>30205</t>
  </si>
  <si>
    <t>30207</t>
  </si>
  <si>
    <t>30208</t>
  </si>
  <si>
    <t>30304</t>
  </si>
  <si>
    <t>30341</t>
  </si>
  <si>
    <t>30362</t>
  </si>
  <si>
    <t>30391</t>
  </si>
  <si>
    <t>香川県三木町</t>
  </si>
  <si>
    <t>千葉県銚子市</t>
  </si>
  <si>
    <t>30392</t>
  </si>
  <si>
    <t>34304</t>
  </si>
  <si>
    <t>30401</t>
  </si>
  <si>
    <t>30404</t>
  </si>
  <si>
    <t>30422</t>
  </si>
  <si>
    <t>30427</t>
  </si>
  <si>
    <t>46000</t>
  </si>
  <si>
    <t>31201</t>
  </si>
  <si>
    <t>31202</t>
  </si>
  <si>
    <t>31302</t>
  </si>
  <si>
    <t>31325</t>
  </si>
  <si>
    <t>31328</t>
  </si>
  <si>
    <t>31329</t>
  </si>
  <si>
    <t>31364</t>
  </si>
  <si>
    <t>31371</t>
  </si>
  <si>
    <t>31372</t>
  </si>
  <si>
    <t>31384</t>
  </si>
  <si>
    <t>福島県昭和村</t>
  </si>
  <si>
    <t>31386</t>
  </si>
  <si>
    <t>佐賀県白石町</t>
  </si>
  <si>
    <t>31403</t>
  </si>
  <si>
    <t>32201</t>
  </si>
  <si>
    <t>32203</t>
  </si>
  <si>
    <t>32204</t>
  </si>
  <si>
    <t>32207</t>
  </si>
  <si>
    <t>32386</t>
  </si>
  <si>
    <t>32449</t>
  </si>
  <si>
    <t>大阪府門真市</t>
  </si>
  <si>
    <t>32505</t>
  </si>
  <si>
    <t>32525</t>
  </si>
  <si>
    <t>32527</t>
  </si>
  <si>
    <t>33204</t>
  </si>
  <si>
    <t>33205</t>
  </si>
  <si>
    <t>33207</t>
  </si>
  <si>
    <t>33209</t>
  </si>
  <si>
    <t>33210</t>
  </si>
  <si>
    <t>栃木県塩谷町</t>
  </si>
  <si>
    <t>33211</t>
  </si>
  <si>
    <t>33214</t>
  </si>
  <si>
    <t>福島県川内村</t>
  </si>
  <si>
    <t>33215</t>
  </si>
  <si>
    <t>33216</t>
  </si>
  <si>
    <t>33423</t>
  </si>
  <si>
    <t>33586</t>
  </si>
  <si>
    <t>33622</t>
  </si>
  <si>
    <t>北海道雄武町</t>
  </si>
  <si>
    <t>33623</t>
  </si>
  <si>
    <t>33643</t>
  </si>
  <si>
    <t>33681</t>
  </si>
  <si>
    <t>34100</t>
  </si>
  <si>
    <t>47329</t>
  </si>
  <si>
    <t>34205</t>
  </si>
  <si>
    <t>34209</t>
  </si>
  <si>
    <t>34212</t>
  </si>
  <si>
    <t>長野県白馬村</t>
  </si>
  <si>
    <t>34213</t>
  </si>
  <si>
    <t>栃木県市貝町</t>
  </si>
  <si>
    <t>34215</t>
  </si>
  <si>
    <t>34302</t>
  </si>
  <si>
    <t>沖縄県北大東村</t>
  </si>
  <si>
    <t>34307</t>
  </si>
  <si>
    <t>34368</t>
  </si>
  <si>
    <t>34369</t>
  </si>
  <si>
    <t>34431</t>
  </si>
  <si>
    <t>34462</t>
  </si>
  <si>
    <t>44210</t>
  </si>
  <si>
    <t>35202</t>
  </si>
  <si>
    <t>ロ 資金の回収を見込んで貸付け等を行う事業</t>
  </si>
  <si>
    <t>35203</t>
  </si>
  <si>
    <t>35204</t>
  </si>
  <si>
    <t>35206</t>
  </si>
  <si>
    <t>35211</t>
  </si>
  <si>
    <t>35343</t>
  </si>
  <si>
    <t>36204</t>
  </si>
  <si>
    <t>36205</t>
  </si>
  <si>
    <t>熊本県南関町</t>
  </si>
  <si>
    <t>36206</t>
  </si>
  <si>
    <t>岐阜県御嵩町</t>
  </si>
  <si>
    <t>36208</t>
  </si>
  <si>
    <t>36301</t>
  </si>
  <si>
    <t>36302</t>
  </si>
  <si>
    <t>36321</t>
  </si>
  <si>
    <t>36383</t>
  </si>
  <si>
    <t>36387</t>
  </si>
  <si>
    <t>36388</t>
  </si>
  <si>
    <t>36401</t>
  </si>
  <si>
    <t>36402</t>
  </si>
  <si>
    <t>47327</t>
  </si>
  <si>
    <t>41387</t>
  </si>
  <si>
    <t>36403</t>
  </si>
  <si>
    <t>36405</t>
  </si>
  <si>
    <t>36468</t>
  </si>
  <si>
    <t>36489</t>
  </si>
  <si>
    <t>37203</t>
  </si>
  <si>
    <t>37204</t>
  </si>
  <si>
    <t>010006</t>
  </si>
  <si>
    <t>37205</t>
  </si>
  <si>
    <t>埼玉県春日部市</t>
  </si>
  <si>
    <t>37206</t>
  </si>
  <si>
    <t>北海道森町</t>
  </si>
  <si>
    <t>37322</t>
  </si>
  <si>
    <t>37341</t>
  </si>
  <si>
    <t>37364</t>
  </si>
  <si>
    <t>37386</t>
  </si>
  <si>
    <t>新潟県妙高市</t>
  </si>
  <si>
    <t>37387</t>
  </si>
  <si>
    <t>37403</t>
  </si>
  <si>
    <t>38203</t>
  </si>
  <si>
    <t>38204</t>
  </si>
  <si>
    <t>38205</t>
  </si>
  <si>
    <t>40215</t>
  </si>
  <si>
    <t>38215</t>
  </si>
  <si>
    <t>38356</t>
  </si>
  <si>
    <t>38442</t>
  </si>
  <si>
    <t>38484</t>
  </si>
  <si>
    <t>北海道芽室町</t>
  </si>
  <si>
    <t>38488</t>
  </si>
  <si>
    <t>山口県防府市</t>
  </si>
  <si>
    <t>38506</t>
  </si>
  <si>
    <t>39201</t>
  </si>
  <si>
    <t>岩手県北上市</t>
  </si>
  <si>
    <t>39202</t>
  </si>
  <si>
    <t>39205</t>
  </si>
  <si>
    <t>39206</t>
  </si>
  <si>
    <t>39208</t>
  </si>
  <si>
    <t>39209</t>
  </si>
  <si>
    <t>39212</t>
  </si>
  <si>
    <t>39302</t>
  </si>
  <si>
    <t>39307</t>
  </si>
  <si>
    <t>39341</t>
  </si>
  <si>
    <t>39363</t>
  </si>
  <si>
    <t>39386</t>
  </si>
  <si>
    <t>39401</t>
  </si>
  <si>
    <t>北海道富良野市</t>
  </si>
  <si>
    <t>39402</t>
  </si>
  <si>
    <t>39405</t>
  </si>
  <si>
    <t>39410</t>
  </si>
  <si>
    <t>39424</t>
  </si>
  <si>
    <t>39428</t>
  </si>
  <si>
    <t>40130</t>
  </si>
  <si>
    <t>40202</t>
  </si>
  <si>
    <t>40203</t>
  </si>
  <si>
    <t>40204</t>
  </si>
  <si>
    <t>40207</t>
  </si>
  <si>
    <t>40216</t>
  </si>
  <si>
    <t>40218</t>
  </si>
  <si>
    <t>40221</t>
  </si>
  <si>
    <t>40223</t>
  </si>
  <si>
    <t>40224</t>
  </si>
  <si>
    <t>40227</t>
  </si>
  <si>
    <t>40229</t>
  </si>
  <si>
    <t>40230</t>
  </si>
  <si>
    <t>40341</t>
  </si>
  <si>
    <t>40342</t>
  </si>
  <si>
    <t>長崎県時津町</t>
  </si>
  <si>
    <t>40344</t>
  </si>
  <si>
    <t>神奈川県海老名市</t>
  </si>
  <si>
    <t>40345</t>
  </si>
  <si>
    <t>40348</t>
  </si>
  <si>
    <t>40382</t>
  </si>
  <si>
    <t>40383</t>
  </si>
  <si>
    <t>40384</t>
  </si>
  <si>
    <t>40401</t>
  </si>
  <si>
    <t>40447</t>
  </si>
  <si>
    <t>40522</t>
  </si>
  <si>
    <t>40604</t>
  </si>
  <si>
    <t>40608</t>
  </si>
  <si>
    <t>40609</t>
  </si>
  <si>
    <t>40610</t>
  </si>
  <si>
    <t>福岡県田川市</t>
  </si>
  <si>
    <t>40621</t>
  </si>
  <si>
    <t>40642</t>
  </si>
  <si>
    <t>40647</t>
  </si>
  <si>
    <t>41203</t>
  </si>
  <si>
    <t>41204</t>
  </si>
  <si>
    <t>41205</t>
  </si>
  <si>
    <t>41207</t>
  </si>
  <si>
    <t>41208</t>
  </si>
  <si>
    <t>41209</t>
  </si>
  <si>
    <t>41210</t>
  </si>
  <si>
    <t>41341</t>
  </si>
  <si>
    <t>100005</t>
  </si>
  <si>
    <t>41346</t>
  </si>
  <si>
    <t>41401</t>
  </si>
  <si>
    <t>41424</t>
  </si>
  <si>
    <t>大阪府阪南市</t>
  </si>
  <si>
    <t>41425</t>
  </si>
  <si>
    <t>41441</t>
  </si>
  <si>
    <t>42202</t>
  </si>
  <si>
    <t>大阪府島本町</t>
  </si>
  <si>
    <t>北海道深川市</t>
  </si>
  <si>
    <t>42204</t>
  </si>
  <si>
    <t>11000</t>
  </si>
  <si>
    <t>42209</t>
  </si>
  <si>
    <t>42210</t>
  </si>
  <si>
    <t>42213</t>
  </si>
  <si>
    <t>42214</t>
  </si>
  <si>
    <t>42308</t>
  </si>
  <si>
    <t>42322</t>
  </si>
  <si>
    <t>42323</t>
  </si>
  <si>
    <t>42383</t>
  </si>
  <si>
    <t>山形県鶴岡市</t>
  </si>
  <si>
    <t>42391</t>
  </si>
  <si>
    <t>43100</t>
  </si>
  <si>
    <t>43202</t>
  </si>
  <si>
    <t>43205</t>
  </si>
  <si>
    <t>43206</t>
  </si>
  <si>
    <t>43210</t>
  </si>
  <si>
    <t>43211</t>
  </si>
  <si>
    <t>43213</t>
  </si>
  <si>
    <t>43215</t>
  </si>
  <si>
    <t>43216</t>
  </si>
  <si>
    <t>43364</t>
  </si>
  <si>
    <t>沖縄県竹富町</t>
  </si>
  <si>
    <t>43369</t>
  </si>
  <si>
    <t>43403</t>
  </si>
  <si>
    <t>43404</t>
  </si>
  <si>
    <t>43423</t>
  </si>
  <si>
    <t>43432</t>
  </si>
  <si>
    <t>43443</t>
  </si>
  <si>
    <t>広島県東広島市</t>
  </si>
  <si>
    <t>島根県雲南市</t>
  </si>
  <si>
    <t>47361</t>
  </si>
  <si>
    <t>43444</t>
  </si>
  <si>
    <t>神奈川県川崎市</t>
  </si>
  <si>
    <t>130001</t>
  </si>
  <si>
    <t>43468</t>
  </si>
  <si>
    <t>43484</t>
  </si>
  <si>
    <t>青森県青森市</t>
  </si>
  <si>
    <t>43501</t>
  </si>
  <si>
    <t>43506</t>
  </si>
  <si>
    <t>沖縄県粟国村</t>
  </si>
  <si>
    <t>43507</t>
  </si>
  <si>
    <t>104485</t>
  </si>
  <si>
    <t>43511</t>
  </si>
  <si>
    <t>43512</t>
  </si>
  <si>
    <t>43531</t>
  </si>
  <si>
    <t>44204</t>
  </si>
  <si>
    <t>44205</t>
  </si>
  <si>
    <t>長野県長和町</t>
  </si>
  <si>
    <t>44208</t>
  </si>
  <si>
    <t>44212</t>
  </si>
  <si>
    <t>44322</t>
  </si>
  <si>
    <t>45202</t>
  </si>
  <si>
    <t>260002</t>
  </si>
  <si>
    <t>45203</t>
  </si>
  <si>
    <t>45204</t>
  </si>
  <si>
    <t>愛知県南知多町</t>
  </si>
  <si>
    <t>45205</t>
  </si>
  <si>
    <t>45361</t>
  </si>
  <si>
    <t>45382</t>
  </si>
  <si>
    <t>埼玉県杉戸町</t>
  </si>
  <si>
    <t>45383</t>
  </si>
  <si>
    <t>45401</t>
  </si>
  <si>
    <t>熊本県産山村</t>
  </si>
  <si>
    <t>45403</t>
  </si>
  <si>
    <t>45421</t>
  </si>
  <si>
    <t>45430</t>
  </si>
  <si>
    <t>45443</t>
  </si>
  <si>
    <t>46201</t>
  </si>
  <si>
    <t>46204</t>
  </si>
  <si>
    <t>46208</t>
  </si>
  <si>
    <t>46214</t>
  </si>
  <si>
    <t>群馬県嬬恋村</t>
  </si>
  <si>
    <t>46217</t>
  </si>
  <si>
    <t>46219</t>
  </si>
  <si>
    <t>46222</t>
  </si>
  <si>
    <t>46225</t>
  </si>
  <si>
    <t>46304</t>
  </si>
  <si>
    <t>46392</t>
  </si>
  <si>
    <t>46490</t>
  </si>
  <si>
    <t>46492</t>
  </si>
  <si>
    <t>46502</t>
  </si>
  <si>
    <t>46525</t>
  </si>
  <si>
    <t>46529</t>
  </si>
  <si>
    <t>46532</t>
  </si>
  <si>
    <t>長野県中川村</t>
  </si>
  <si>
    <t>46534</t>
  </si>
  <si>
    <t>46535</t>
  </si>
  <si>
    <t>富山県砺波市</t>
  </si>
  <si>
    <t>47201</t>
  </si>
  <si>
    <t>47205</t>
  </si>
  <si>
    <t>47207</t>
  </si>
  <si>
    <t>東京都杉並区</t>
  </si>
  <si>
    <t>47208</t>
  </si>
  <si>
    <t>静岡県三島市</t>
  </si>
  <si>
    <t>47209</t>
  </si>
  <si>
    <t>47211</t>
  </si>
  <si>
    <t>47212</t>
  </si>
  <si>
    <t>47213</t>
  </si>
  <si>
    <t>47214</t>
  </si>
  <si>
    <t>47215</t>
  </si>
  <si>
    <t>福岡県遠賀町</t>
  </si>
  <si>
    <t>47301</t>
  </si>
  <si>
    <t>47303</t>
  </si>
  <si>
    <t>47306</t>
  </si>
  <si>
    <t>栃木県宇都宮市</t>
  </si>
  <si>
    <t>47308</t>
  </si>
  <si>
    <t>47314</t>
  </si>
  <si>
    <t>神奈川県平塚市</t>
  </si>
  <si>
    <t>47315</t>
  </si>
  <si>
    <t>47324</t>
  </si>
  <si>
    <t>47325</t>
  </si>
  <si>
    <t>47348</t>
  </si>
  <si>
    <t>47350</t>
  </si>
  <si>
    <t>47354</t>
  </si>
  <si>
    <t>47356</t>
  </si>
  <si>
    <t>千葉県野田市</t>
  </si>
  <si>
    <t>47375</t>
  </si>
  <si>
    <t>新型コロナウイルス感染症対応地方創生臨時交付金実施計画　チェックリスト</t>
  </si>
  <si>
    <t>参考資料</t>
  </si>
  <si>
    <t>高知県黒潮町</t>
  </si>
  <si>
    <t>都道府県名
（漢字）</t>
    <rPh sb="0" eb="4">
      <t>トドウフケン</t>
    </rPh>
    <rPh sb="4" eb="5">
      <t>メイ</t>
    </rPh>
    <rPh sb="7" eb="9">
      <t>カンジ</t>
    </rPh>
    <phoneticPr fontId="29"/>
  </si>
  <si>
    <t>市区町村名
（漢字）</t>
    <rPh sb="0" eb="2">
      <t>シク</t>
    </rPh>
    <rPh sb="2" eb="4">
      <t>チョウソン</t>
    </rPh>
    <rPh sb="4" eb="5">
      <t>メイ</t>
    </rPh>
    <rPh sb="7" eb="9">
      <t>カンジ</t>
    </rPh>
    <phoneticPr fontId="29"/>
  </si>
  <si>
    <t>別海町</t>
  </si>
  <si>
    <t>030007</t>
  </si>
  <si>
    <t>新潟県胎内市</t>
  </si>
  <si>
    <t>050008</t>
  </si>
  <si>
    <t>070009</t>
  </si>
  <si>
    <t>072133</t>
  </si>
  <si>
    <t>秋田県にかほ市</t>
  </si>
  <si>
    <t>074454</t>
  </si>
  <si>
    <t>080004</t>
  </si>
  <si>
    <t>090000</t>
  </si>
  <si>
    <t>大網白里市</t>
    <rPh sb="4" eb="5">
      <t>シ</t>
    </rPh>
    <phoneticPr fontId="29"/>
  </si>
  <si>
    <t>140007</t>
  </si>
  <si>
    <t>山口県萩市</t>
  </si>
  <si>
    <t>150002</t>
  </si>
  <si>
    <t>160008</t>
  </si>
  <si>
    <t>163431</t>
  </si>
  <si>
    <t>180009</t>
  </si>
  <si>
    <t>沖縄県北谷町</t>
  </si>
  <si>
    <t>183822</t>
  </si>
  <si>
    <t>190004</t>
  </si>
  <si>
    <t>200000</t>
  </si>
  <si>
    <t>203050</t>
  </si>
  <si>
    <t>210005</t>
  </si>
  <si>
    <t>223417</t>
  </si>
  <si>
    <t>224618</t>
  </si>
  <si>
    <t>230006</t>
  </si>
  <si>
    <t>234460</t>
  </si>
  <si>
    <t>茨城県小美玉市</t>
  </si>
  <si>
    <t>280003</t>
  </si>
  <si>
    <t>丹波篠山市</t>
    <rPh sb="0" eb="2">
      <t>タンバ</t>
    </rPh>
    <rPh sb="2" eb="5">
      <t>ササヤマシ</t>
    </rPh>
    <phoneticPr fontId="29"/>
  </si>
  <si>
    <t>284645</t>
  </si>
  <si>
    <t>294527</t>
  </si>
  <si>
    <t>310000</t>
  </si>
  <si>
    <t>320005</t>
  </si>
  <si>
    <t>330001</t>
  </si>
  <si>
    <t>340006</t>
  </si>
  <si>
    <t>342084</t>
  </si>
  <si>
    <t>350001</t>
  </si>
  <si>
    <t>360007</t>
  </si>
  <si>
    <t>370002</t>
  </si>
  <si>
    <t>380008</t>
  </si>
  <si>
    <t>384011</t>
  </si>
  <si>
    <t>390003</t>
  </si>
  <si>
    <t>400009</t>
  </si>
  <si>
    <t>福岡県広川町</t>
  </si>
  <si>
    <t>402311</t>
  </si>
  <si>
    <t>福岡県</t>
    <rPh sb="0" eb="3">
      <t>フクオカケン</t>
    </rPh>
    <phoneticPr fontId="29"/>
  </si>
  <si>
    <t>那珂川市</t>
    <rPh sb="0" eb="3">
      <t>ナカガワ</t>
    </rPh>
    <rPh sb="3" eb="4">
      <t>シ</t>
    </rPh>
    <phoneticPr fontId="29"/>
  </si>
  <si>
    <t>405442</t>
  </si>
  <si>
    <t>410004</t>
  </si>
  <si>
    <t>420000</t>
  </si>
  <si>
    <t>430005</t>
  </si>
  <si>
    <t>東京都利島村</t>
  </si>
  <si>
    <t>434281</t>
  </si>
  <si>
    <t>450006</t>
  </si>
  <si>
    <t>454311</t>
  </si>
  <si>
    <t>北海道函館市</t>
  </si>
  <si>
    <t>宮城県東松島市</t>
  </si>
  <si>
    <t>北海道小樽市</t>
  </si>
  <si>
    <t>北海道室蘭市</t>
  </si>
  <si>
    <t>北海道釧路市</t>
  </si>
  <si>
    <t>北海道帯広市</t>
  </si>
  <si>
    <t>北海道北見市</t>
  </si>
  <si>
    <t>北海道岩見沢市</t>
  </si>
  <si>
    <t>北海道網走市</t>
  </si>
  <si>
    <t>北海道留萌市</t>
  </si>
  <si>
    <t>北海道美唄市</t>
  </si>
  <si>
    <t>北海道芦別市</t>
  </si>
  <si>
    <t>北海道士別市</t>
  </si>
  <si>
    <t>北海道名寄市</t>
  </si>
  <si>
    <t>北海道三笠市</t>
  </si>
  <si>
    <t>北海道根室市</t>
  </si>
  <si>
    <t>北海道千歳市</t>
  </si>
  <si>
    <t>北海道歌志内市</t>
  </si>
  <si>
    <t>北海道登別市</t>
  </si>
  <si>
    <t>高知県安田町</t>
  </si>
  <si>
    <t>北海道恵庭市</t>
  </si>
  <si>
    <t>北海道北広島市</t>
  </si>
  <si>
    <t>北海道新篠津村</t>
  </si>
  <si>
    <t>北海道松前町</t>
  </si>
  <si>
    <t>北海道福島町</t>
  </si>
  <si>
    <t>北海道知内町</t>
  </si>
  <si>
    <t>北海道鹿部町</t>
  </si>
  <si>
    <t>福島県いわき市</t>
  </si>
  <si>
    <t>北海道長万部町</t>
  </si>
  <si>
    <t>北海道上ノ国町</t>
  </si>
  <si>
    <t>北海道厚沢部町</t>
  </si>
  <si>
    <t>北海道乙部町</t>
  </si>
  <si>
    <t>北海道今金町</t>
  </si>
  <si>
    <t>和歌山県印南町</t>
  </si>
  <si>
    <t>北海道せたな町</t>
  </si>
  <si>
    <t>北海道島牧村</t>
  </si>
  <si>
    <t>北海道寿都町</t>
  </si>
  <si>
    <t>和歌山県太地町</t>
  </si>
  <si>
    <t>北海道黒松内町</t>
  </si>
  <si>
    <t>北海道ニセコ町</t>
  </si>
  <si>
    <t>北海道真狩村</t>
  </si>
  <si>
    <t>北海道留寿都村</t>
  </si>
  <si>
    <t>北海道岩内町</t>
  </si>
  <si>
    <t>北海道泊村</t>
  </si>
  <si>
    <t>福井県坂井市</t>
  </si>
  <si>
    <t>北海道神恵内村</t>
  </si>
  <si>
    <t>長崎県川棚町</t>
  </si>
  <si>
    <t>北海道積丹町</t>
  </si>
  <si>
    <t>北海道余市町</t>
  </si>
  <si>
    <t>茨城県筑西市</t>
  </si>
  <si>
    <t>北海道上砂川町</t>
  </si>
  <si>
    <t>北海道由仁町</t>
  </si>
  <si>
    <t>北海道栗山町</t>
  </si>
  <si>
    <t>北海道浦臼町</t>
  </si>
  <si>
    <t>長野県南牧村</t>
  </si>
  <si>
    <t>北海道新十津川町</t>
  </si>
  <si>
    <t>石川県穴水町</t>
  </si>
  <si>
    <t>北海道秩父別町</t>
  </si>
  <si>
    <t>北海道鷹栖町</t>
  </si>
  <si>
    <t>北海道上富良野町</t>
  </si>
  <si>
    <t>北海道東神楽町</t>
  </si>
  <si>
    <t>愛知県武豊町</t>
  </si>
  <si>
    <t>北海道愛別町</t>
  </si>
  <si>
    <t>奈良県御杖村</t>
  </si>
  <si>
    <t>北海道上川町</t>
  </si>
  <si>
    <t>北海道東川町</t>
  </si>
  <si>
    <t>北海道美瑛町</t>
  </si>
  <si>
    <t>北海道音威子府村</t>
  </si>
  <si>
    <t>富山県入善町</t>
  </si>
  <si>
    <t>北海道中川町</t>
  </si>
  <si>
    <t>北海道幌加内町</t>
  </si>
  <si>
    <t>愛知県豊根村</t>
  </si>
  <si>
    <t>北海道増毛町</t>
  </si>
  <si>
    <t>福島県鮫川村</t>
  </si>
  <si>
    <t>北海道苫前町</t>
  </si>
  <si>
    <t>北海道羽幌町</t>
  </si>
  <si>
    <t>北海道初山別村</t>
  </si>
  <si>
    <t>北海道猿払村</t>
  </si>
  <si>
    <t>大阪府岸和田市</t>
  </si>
  <si>
    <t>北海道枝幸町</t>
  </si>
  <si>
    <t>北海道豊富町</t>
  </si>
  <si>
    <t>北海道礼文町</t>
  </si>
  <si>
    <t>北海道利尻町</t>
  </si>
  <si>
    <t>北海道斜里町</t>
  </si>
  <si>
    <t>北海道清里町</t>
  </si>
  <si>
    <t>北海道置戸町</t>
  </si>
  <si>
    <t>北海道遠軽町</t>
  </si>
  <si>
    <t>北海道湧別町</t>
  </si>
  <si>
    <t>北海道興部町</t>
  </si>
  <si>
    <t>北海道西興部村</t>
  </si>
  <si>
    <t>北海道大空町</t>
  </si>
  <si>
    <t>北海道白老町</t>
  </si>
  <si>
    <t>北海道洞爺湖町</t>
  </si>
  <si>
    <t>北海道安平町</t>
  </si>
  <si>
    <t>北海道日高町</t>
  </si>
  <si>
    <t>北海道新冠町</t>
  </si>
  <si>
    <t>北海道新ひだか町</t>
  </si>
  <si>
    <t>三重県大台町</t>
  </si>
  <si>
    <t>北海道鹿追町</t>
  </si>
  <si>
    <t>北海道新得町</t>
  </si>
  <si>
    <t>北海道中札内村</t>
  </si>
  <si>
    <t>北海道更別村</t>
  </si>
  <si>
    <t>徳島県つるぎ町</t>
  </si>
  <si>
    <t>北海道幕別町</t>
  </si>
  <si>
    <t>北海道足寄町</t>
  </si>
  <si>
    <t>北海道陸別町</t>
  </si>
  <si>
    <t>北海道厚岸町</t>
  </si>
  <si>
    <t>北海道浜中町</t>
  </si>
  <si>
    <t>北海道標茶町</t>
  </si>
  <si>
    <t>北海道弟子屈町</t>
  </si>
  <si>
    <t>北海道白糠町</t>
  </si>
  <si>
    <t>北海道標津町</t>
  </si>
  <si>
    <t>青森県弘前市</t>
  </si>
  <si>
    <t>青森県八戸市</t>
  </si>
  <si>
    <t>青森県つがる市</t>
  </si>
  <si>
    <t>青森県平川市</t>
  </si>
  <si>
    <t>青森県蓬田村</t>
  </si>
  <si>
    <t>青森県外ヶ浜町</t>
  </si>
  <si>
    <t>島根県知夫村</t>
  </si>
  <si>
    <t>青森県鰺ヶ沢町</t>
  </si>
  <si>
    <t>福島県富岡町</t>
  </si>
  <si>
    <t>青森県藤崎町</t>
  </si>
  <si>
    <t>青森県板柳町</t>
  </si>
  <si>
    <t>青森県中泊町</t>
  </si>
  <si>
    <t>青森県七戸町</t>
  </si>
  <si>
    <t>青森県六戸町</t>
  </si>
  <si>
    <t>青森県六ヶ所村</t>
  </si>
  <si>
    <t>青森県おいらせ町</t>
  </si>
  <si>
    <t>青森県大間町</t>
  </si>
  <si>
    <t>青森県田子町</t>
  </si>
  <si>
    <t>青森県南部町</t>
  </si>
  <si>
    <t>愛媛県伊予市</t>
  </si>
  <si>
    <t>青森県階上町</t>
  </si>
  <si>
    <t>岩手県大船渡市</t>
  </si>
  <si>
    <t>岩手県花巻市</t>
  </si>
  <si>
    <t>岩手県久慈市</t>
  </si>
  <si>
    <t>岩手県陸前高田市</t>
  </si>
  <si>
    <t>岩手県釜石市</t>
  </si>
  <si>
    <t>岩手県二戸市</t>
  </si>
  <si>
    <t>岩手県滝沢市</t>
  </si>
  <si>
    <t>岩手県雫石町</t>
  </si>
  <si>
    <t>岩手県葛巻町</t>
  </si>
  <si>
    <t>岩手県岩手町</t>
  </si>
  <si>
    <t>岩手県矢巾町</t>
  </si>
  <si>
    <t>岩手県平泉町</t>
  </si>
  <si>
    <t>千葉県酒々井町</t>
  </si>
  <si>
    <t>岩手県岩泉町</t>
  </si>
  <si>
    <t>岩手県田野畑村</t>
  </si>
  <si>
    <t>岩手県軽米町</t>
  </si>
  <si>
    <t>岩手県野田村</t>
  </si>
  <si>
    <t>岩手県洋野町</t>
  </si>
  <si>
    <t>宮城県仙台市</t>
  </si>
  <si>
    <t>宮城県石巻市</t>
  </si>
  <si>
    <t>宮城県気仙沼市</t>
  </si>
  <si>
    <t>長野県山形村</t>
  </si>
  <si>
    <t>宮城県名取市</t>
  </si>
  <si>
    <t>宮城県登米市</t>
  </si>
  <si>
    <t>宮城県栗原市</t>
  </si>
  <si>
    <t>宮城県大崎市</t>
  </si>
  <si>
    <t>宮城県蔵王町</t>
  </si>
  <si>
    <t>宮城県大河原町</t>
  </si>
  <si>
    <t>宮城県川崎町</t>
  </si>
  <si>
    <t>宮城県亘理町</t>
  </si>
  <si>
    <t>宮城県大衡村</t>
  </si>
  <si>
    <t>宮城県加美町</t>
  </si>
  <si>
    <t>宮城県涌谷町</t>
  </si>
  <si>
    <t>宮城県女川町</t>
  </si>
  <si>
    <t>熊本県益城町</t>
  </si>
  <si>
    <t>宮城県南三陸町</t>
  </si>
  <si>
    <t>秋田県秋田市</t>
  </si>
  <si>
    <t>秋田県能代市</t>
  </si>
  <si>
    <t>秋田県横手市</t>
  </si>
  <si>
    <t>秋田県大館市</t>
  </si>
  <si>
    <t>兵庫県姫路市</t>
  </si>
  <si>
    <t>千葉県鴨川市</t>
  </si>
  <si>
    <t>秋田県男鹿市</t>
  </si>
  <si>
    <t>神奈川県茅ヶ崎市</t>
  </si>
  <si>
    <t>秋田県湯沢市</t>
  </si>
  <si>
    <t>秋田県由利本荘市</t>
  </si>
  <si>
    <t>秋田県大仙市</t>
  </si>
  <si>
    <t>秋田県北秋田市</t>
  </si>
  <si>
    <t>秋田県上小阿仁村</t>
  </si>
  <si>
    <t>秋田県五城目町</t>
  </si>
  <si>
    <t>秋田県八郎潟町</t>
  </si>
  <si>
    <t>秋田県井川町</t>
  </si>
  <si>
    <t>秋田県大潟村</t>
  </si>
  <si>
    <t>秋田県美郷町</t>
  </si>
  <si>
    <t>山形県山形市</t>
  </si>
  <si>
    <t>山形県新庄市</t>
  </si>
  <si>
    <t>山梨県山梨市</t>
  </si>
  <si>
    <t>山形県寒河江市</t>
  </si>
  <si>
    <t>山形県上山市</t>
  </si>
  <si>
    <t>山形県村山市</t>
  </si>
  <si>
    <t>山形県天童市</t>
  </si>
  <si>
    <t>山形県東根市</t>
  </si>
  <si>
    <t>山形県中山町</t>
  </si>
  <si>
    <t>山形県西川町</t>
  </si>
  <si>
    <t>福井県あわら市</t>
  </si>
  <si>
    <t>山形県大石田町</t>
  </si>
  <si>
    <t>山形県最上町</t>
  </si>
  <si>
    <t>山形県戸沢村</t>
  </si>
  <si>
    <t>山形県高畠町</t>
  </si>
  <si>
    <t>山形県川西町</t>
  </si>
  <si>
    <t>山形県白鷹町</t>
  </si>
  <si>
    <t>山形県庄内町</t>
  </si>
  <si>
    <t>山形県遊佐町</t>
  </si>
  <si>
    <t>福島県福島市</t>
  </si>
  <si>
    <t>福島県郡山市</t>
  </si>
  <si>
    <t>福島県須賀川市</t>
  </si>
  <si>
    <t>福島県喜多方市</t>
  </si>
  <si>
    <t>福島県二本松市</t>
  </si>
  <si>
    <t>東京都荒川区</t>
  </si>
  <si>
    <t>福島県南相馬市</t>
  </si>
  <si>
    <t>千葉県君津市</t>
  </si>
  <si>
    <t>福島県伊達市</t>
  </si>
  <si>
    <t>佐賀県基山町</t>
  </si>
  <si>
    <t>福島県桑折町</t>
  </si>
  <si>
    <t>福島県国見町</t>
  </si>
  <si>
    <t>福島県鏡石町</t>
  </si>
  <si>
    <t>福島県下郷町</t>
  </si>
  <si>
    <t>福島県南会津町</t>
  </si>
  <si>
    <t>福島県西会津町</t>
  </si>
  <si>
    <t>高知県中土佐町</t>
  </si>
  <si>
    <t>福島県柳津町</t>
  </si>
  <si>
    <t>福島県泉崎村</t>
  </si>
  <si>
    <t>山梨県笛吹市</t>
  </si>
  <si>
    <t>福島県中島村</t>
  </si>
  <si>
    <t>福島県棚倉町</t>
  </si>
  <si>
    <t>福島県古殿町</t>
  </si>
  <si>
    <t>福島県三春町</t>
  </si>
  <si>
    <t>福島県楢葉町</t>
  </si>
  <si>
    <t>福島県大熊町</t>
  </si>
  <si>
    <t>埼玉県富士見市</t>
  </si>
  <si>
    <t>福島県浪江町</t>
  </si>
  <si>
    <t>長野県塩尻市</t>
  </si>
  <si>
    <t>福島県飯舘村</t>
  </si>
  <si>
    <t>東京都八王子市</t>
  </si>
  <si>
    <t>茨城県結城市</t>
  </si>
  <si>
    <t>茨城県龍ケ崎市</t>
  </si>
  <si>
    <t>茨城県常総市</t>
  </si>
  <si>
    <t>茨城県常陸太田市</t>
  </si>
  <si>
    <t>茨城県高萩市</t>
  </si>
  <si>
    <t>茨城県牛久市</t>
  </si>
  <si>
    <t>茨城県つくば市</t>
  </si>
  <si>
    <t>茨城県ひたちなか市</t>
  </si>
  <si>
    <t>茨城県守谷市</t>
  </si>
  <si>
    <t>茨城県常陸大宮市</t>
  </si>
  <si>
    <t>茨城県坂東市</t>
  </si>
  <si>
    <t>茨城県かすみがうら市</t>
  </si>
  <si>
    <t>茨城県神栖市</t>
  </si>
  <si>
    <t>茨城県行方市</t>
  </si>
  <si>
    <t>茨城県鉾田市</t>
  </si>
  <si>
    <t>山口県岩国市</t>
  </si>
  <si>
    <t>茨城県茨城町</t>
  </si>
  <si>
    <t>茨城県城里町</t>
  </si>
  <si>
    <t>茨城県東海村</t>
  </si>
  <si>
    <t>茨城県大子町</t>
  </si>
  <si>
    <t>神奈川県横浜市</t>
  </si>
  <si>
    <t>茨城県阿見町</t>
  </si>
  <si>
    <t>兵庫県川西市</t>
  </si>
  <si>
    <t>茨城県八千代町</t>
  </si>
  <si>
    <t>茨城県五霞町</t>
  </si>
  <si>
    <t>茨城県境町</t>
  </si>
  <si>
    <t>茨城県利根町</t>
  </si>
  <si>
    <t>栃木県栃木市</t>
  </si>
  <si>
    <t>栃木県佐野市</t>
  </si>
  <si>
    <t>栃木県鹿沼市</t>
  </si>
  <si>
    <t>栃木県日光市</t>
  </si>
  <si>
    <t>栃木県小山市</t>
  </si>
  <si>
    <t>栃木県大田原市</t>
  </si>
  <si>
    <t>栃木県那須塩原市</t>
  </si>
  <si>
    <t>栃木県那須烏山市</t>
  </si>
  <si>
    <t>栃木県下野市</t>
  </si>
  <si>
    <t>京都府宮津市</t>
  </si>
  <si>
    <t>栃木県上三川町</t>
  </si>
  <si>
    <t>栃木県茂木町</t>
  </si>
  <si>
    <t>岐阜県笠松町</t>
  </si>
  <si>
    <t>栃木県壬生町</t>
  </si>
  <si>
    <t>栃木県高根沢町</t>
  </si>
  <si>
    <t>栃木県那珂川町</t>
  </si>
  <si>
    <t>群馬県前橋市</t>
  </si>
  <si>
    <t>群馬県桐生市</t>
  </si>
  <si>
    <t>イ 利子補給事業又は信用保証料補助事業</t>
  </si>
  <si>
    <t>群馬県沼田市</t>
  </si>
  <si>
    <t>群馬県館林市</t>
  </si>
  <si>
    <t>群馬県渋川市</t>
  </si>
  <si>
    <t>群馬県藤岡市</t>
  </si>
  <si>
    <t>群馬県安中市</t>
  </si>
  <si>
    <t>群馬県吉岡町</t>
  </si>
  <si>
    <t>群馬県神流町</t>
  </si>
  <si>
    <t>群馬県下仁田町</t>
  </si>
  <si>
    <t>群馬県甘楽町</t>
  </si>
  <si>
    <t>群馬県中之条町</t>
  </si>
  <si>
    <t>群馬県川場村</t>
  </si>
  <si>
    <t>群馬県昭和村</t>
  </si>
  <si>
    <t>群馬県みなかみ町</t>
  </si>
  <si>
    <t>群馬県玉村町</t>
  </si>
  <si>
    <t>群馬県千代田町</t>
  </si>
  <si>
    <t>群馬県大泉町</t>
  </si>
  <si>
    <t>千葉県勝浦市</t>
  </si>
  <si>
    <t>群馬県邑楽町</t>
  </si>
  <si>
    <t>埼玉県川越市</t>
  </si>
  <si>
    <t>埼玉県行田市</t>
  </si>
  <si>
    <t>埼玉県所沢市</t>
  </si>
  <si>
    <t>福岡県八女市</t>
  </si>
  <si>
    <t>埼玉県加須市</t>
  </si>
  <si>
    <t>埼玉県鴻巣市</t>
  </si>
  <si>
    <t>埼玉県蕨市</t>
  </si>
  <si>
    <t>埼玉県入間市</t>
  </si>
  <si>
    <t>埼玉県朝霞市</t>
  </si>
  <si>
    <t>和歌山県御坊市</t>
  </si>
  <si>
    <t>埼玉県新座市</t>
  </si>
  <si>
    <t>島根県浜田市</t>
  </si>
  <si>
    <t>新潟県佐渡市</t>
  </si>
  <si>
    <t>埼玉県桶川市</t>
  </si>
  <si>
    <t>埼玉県三郷市</t>
  </si>
  <si>
    <t>埼玉県幸手市</t>
  </si>
  <si>
    <t>埼玉県日高市</t>
  </si>
  <si>
    <t>埼玉県白岡市</t>
  </si>
  <si>
    <t>埼玉県三芳町</t>
  </si>
  <si>
    <t>埼玉県毛呂山町</t>
  </si>
  <si>
    <t>埼玉県越生町</t>
  </si>
  <si>
    <t>埼玉県滑川町</t>
  </si>
  <si>
    <t>埼玉県川島町</t>
  </si>
  <si>
    <t>埼玉県吉見町</t>
  </si>
  <si>
    <t>神奈川県松田町</t>
  </si>
  <si>
    <t>埼玉県ときがわ町</t>
  </si>
  <si>
    <t>埼玉県小鹿野町</t>
  </si>
  <si>
    <t>埼玉県美里町</t>
  </si>
  <si>
    <t>岐阜県八百津町</t>
  </si>
  <si>
    <t>埼玉県神川町</t>
  </si>
  <si>
    <t>埼玉県寄居町</t>
  </si>
  <si>
    <t>福岡県柳川市</t>
  </si>
  <si>
    <t>埼玉県松伏町</t>
  </si>
  <si>
    <t>千葉県千葉市</t>
  </si>
  <si>
    <t>千葉県木更津市</t>
  </si>
  <si>
    <t>千葉県松戸市</t>
  </si>
  <si>
    <t>千葉県茂原市</t>
  </si>
  <si>
    <t>団体コード5桁</t>
    <rPh sb="0" eb="2">
      <t>ダンタイ</t>
    </rPh>
    <rPh sb="6" eb="7">
      <t>ケタ</t>
    </rPh>
    <phoneticPr fontId="20"/>
  </si>
  <si>
    <t>千葉県東金市</t>
  </si>
  <si>
    <t>千葉県旭市</t>
  </si>
  <si>
    <t>千葉県習志野市</t>
  </si>
  <si>
    <t>千葉県市原市</t>
  </si>
  <si>
    <t>千葉県我孫子市</t>
  </si>
  <si>
    <t>千葉県四街道市</t>
  </si>
  <si>
    <t>千葉県香取市</t>
  </si>
  <si>
    <t>千葉県大網白里市</t>
  </si>
  <si>
    <t>22341</t>
  </si>
  <si>
    <t>千葉県栄町</t>
  </si>
  <si>
    <t>千葉県神崎町</t>
  </si>
  <si>
    <t>千葉県横芝光町</t>
  </si>
  <si>
    <t>千葉県長生村</t>
  </si>
  <si>
    <t>千葉県白子町</t>
  </si>
  <si>
    <t>千葉県長柄町</t>
  </si>
  <si>
    <t>千葉県大多喜町</t>
  </si>
  <si>
    <t>東京都千代田区</t>
  </si>
  <si>
    <t>東京都文京区</t>
  </si>
  <si>
    <t>東京都目黒区</t>
  </si>
  <si>
    <t>東京都豊島区</t>
  </si>
  <si>
    <t>奈良県葛城市</t>
  </si>
  <si>
    <t>東京都北区</t>
  </si>
  <si>
    <t>東京都板橋区</t>
  </si>
  <si>
    <t>東京都足立区</t>
  </si>
  <si>
    <t>東京都青梅市</t>
  </si>
  <si>
    <t>東京都昭島市</t>
  </si>
  <si>
    <t>東京都小金井市</t>
  </si>
  <si>
    <t>東京都小平市</t>
  </si>
  <si>
    <t>東京都国立市</t>
  </si>
  <si>
    <t>東京都東大和市</t>
  </si>
  <si>
    <t>東京都東久留米市</t>
  </si>
  <si>
    <t>新潟県弥彦村</t>
  </si>
  <si>
    <t>東京都武蔵村山市</t>
  </si>
  <si>
    <t>愛知県犬山市</t>
  </si>
  <si>
    <t>東京都多摩市</t>
  </si>
  <si>
    <t>東京都稲城市</t>
  </si>
  <si>
    <t>東京都あきる野市</t>
  </si>
  <si>
    <t>東京都檜原村</t>
  </si>
  <si>
    <t>東京都大島町</t>
  </si>
  <si>
    <t>東京都三宅村</t>
  </si>
  <si>
    <t>東京都小笠原村</t>
  </si>
  <si>
    <t>神奈川県藤沢市</t>
  </si>
  <si>
    <t>神奈川県逗子市</t>
  </si>
  <si>
    <t>神奈川県秦野市</t>
  </si>
  <si>
    <t>神奈川県厚木市</t>
  </si>
  <si>
    <t>大分県国東市</t>
  </si>
  <si>
    <t>神奈川県大和市</t>
  </si>
  <si>
    <t>神奈川県葉山町</t>
  </si>
  <si>
    <t>神奈川県寒川町</t>
  </si>
  <si>
    <t>神奈川県二宮町</t>
  </si>
  <si>
    <t>神奈川県山北町</t>
  </si>
  <si>
    <t>神奈川県愛川町</t>
  </si>
  <si>
    <t>新潟県三条市</t>
  </si>
  <si>
    <t>新潟県新発田市</t>
  </si>
  <si>
    <t>新潟県見附市</t>
  </si>
  <si>
    <t>新潟県村上市</t>
  </si>
  <si>
    <t>新潟県燕市</t>
  </si>
  <si>
    <t>新潟県糸魚川市</t>
  </si>
  <si>
    <t>新潟県五泉市</t>
  </si>
  <si>
    <t>新潟県上越市</t>
  </si>
  <si>
    <t>新潟県阿賀野市</t>
  </si>
  <si>
    <t>新潟県阿賀町</t>
  </si>
  <si>
    <t>新潟県出雲崎町</t>
  </si>
  <si>
    <t>新潟県津南町</t>
  </si>
  <si>
    <t>新潟県刈羽村</t>
  </si>
  <si>
    <t>富山県魚津市</t>
  </si>
  <si>
    <t>富山県滑川市</t>
  </si>
  <si>
    <t>富山県黒部市</t>
  </si>
  <si>
    <t>富山県射水市</t>
  </si>
  <si>
    <t>富山県舟橋村</t>
  </si>
  <si>
    <t>富山県上市町</t>
  </si>
  <si>
    <t>富山県立山町</t>
  </si>
  <si>
    <t>富山県朝日町</t>
  </si>
  <si>
    <t>石川県金沢市</t>
  </si>
  <si>
    <t>石川県小松市</t>
  </si>
  <si>
    <t>石川県輪島市</t>
  </si>
  <si>
    <t>石川県羽咋市</t>
  </si>
  <si>
    <t>石川県かほく市</t>
  </si>
  <si>
    <t>石川県能美市</t>
  </si>
  <si>
    <t>石川県川北町</t>
  </si>
  <si>
    <t>石川県津幡町</t>
  </si>
  <si>
    <t>石川県志賀町</t>
  </si>
  <si>
    <t>石川県宝達志水町</t>
  </si>
  <si>
    <t>石川県中能登町</t>
  </si>
  <si>
    <t>石川県能登町</t>
  </si>
  <si>
    <t>福井県敦賀市</t>
  </si>
  <si>
    <t>福井県越前市</t>
  </si>
  <si>
    <t>福井県永平寺町</t>
  </si>
  <si>
    <t>福井県池田町</t>
  </si>
  <si>
    <t>福井県南越前町</t>
  </si>
  <si>
    <t>福井県美浜町</t>
  </si>
  <si>
    <t>福井県おおい町</t>
  </si>
  <si>
    <t>福井県若狭町</t>
  </si>
  <si>
    <t>山梨県甲府市</t>
  </si>
  <si>
    <t>山梨県都留市</t>
  </si>
  <si>
    <t>山梨県大月市</t>
  </si>
  <si>
    <t>山梨県韮崎市</t>
  </si>
  <si>
    <t>山梨県北杜市</t>
  </si>
  <si>
    <t>山梨県上野原市</t>
  </si>
  <si>
    <t>山梨県甲州市</t>
  </si>
  <si>
    <t>長崎県長崎市</t>
  </si>
  <si>
    <t>山梨県市川三郷町</t>
  </si>
  <si>
    <t>山梨県早川町</t>
  </si>
  <si>
    <t>山梨県身延町</t>
  </si>
  <si>
    <t>山梨県忍野村</t>
  </si>
  <si>
    <t>山梨県山中湖村</t>
  </si>
  <si>
    <t>山梨県鳴沢村</t>
  </si>
  <si>
    <t>山梨県富士河口湖町</t>
  </si>
  <si>
    <t>山梨県丹波山村</t>
  </si>
  <si>
    <t>長野県長野市</t>
  </si>
  <si>
    <t>長野県上田市</t>
  </si>
  <si>
    <t>長野県駒ヶ根市</t>
  </si>
  <si>
    <t>長野県中野市</t>
  </si>
  <si>
    <t>長野県佐久市</t>
  </si>
  <si>
    <t>長野県千曲市</t>
  </si>
  <si>
    <t>長野県安曇野市</t>
  </si>
  <si>
    <t>長野県小海町</t>
  </si>
  <si>
    <t>長野県川上村</t>
  </si>
  <si>
    <t>長野県北相木村</t>
  </si>
  <si>
    <t>長野県佐久穂町</t>
  </si>
  <si>
    <t>長野県軽井沢町</t>
  </si>
  <si>
    <t>長野県立科町</t>
  </si>
  <si>
    <t>鹿児島県南大隅町</t>
  </si>
  <si>
    <t>長野県青木村</t>
  </si>
  <si>
    <t>長野県辰野町</t>
  </si>
  <si>
    <t>長野県飯島町</t>
  </si>
  <si>
    <t>長野県松川町</t>
  </si>
  <si>
    <t>長野県阿智村</t>
  </si>
  <si>
    <t>長野県根羽村</t>
  </si>
  <si>
    <t>長野県泰阜村</t>
  </si>
  <si>
    <t>徳島県那賀町</t>
  </si>
  <si>
    <t>島根県隠岐の島町</t>
  </si>
  <si>
    <t>長野県豊丘村</t>
  </si>
  <si>
    <t>長野県大桑村</t>
  </si>
  <si>
    <t>長野県木曽町</t>
  </si>
  <si>
    <t>長野県麻績村</t>
  </si>
  <si>
    <t>長野県生坂村</t>
  </si>
  <si>
    <t>長野県朝日村</t>
  </si>
  <si>
    <t>高知県本山町</t>
  </si>
  <si>
    <t>長野県筑北村</t>
  </si>
  <si>
    <t>長野県小谷村</t>
  </si>
  <si>
    <t>長野県小布施町</t>
  </si>
  <si>
    <t>長野県木島平村</t>
  </si>
  <si>
    <t>長野県野沢温泉村</t>
  </si>
  <si>
    <t>長野県小川村</t>
  </si>
  <si>
    <t>岐阜県岐阜市</t>
  </si>
  <si>
    <t>岐阜県大垣市</t>
  </si>
  <si>
    <t>岐阜県高山市</t>
  </si>
  <si>
    <t>岐阜県関市</t>
  </si>
  <si>
    <t>岐阜県美濃市</t>
  </si>
  <si>
    <t>岐阜県美濃加茂市</t>
  </si>
  <si>
    <t>岐阜県可児市</t>
  </si>
  <si>
    <t>岐阜県山県市</t>
  </si>
  <si>
    <t>岐阜県飛騨市</t>
  </si>
  <si>
    <t>岐阜県本巣市</t>
  </si>
  <si>
    <t>岐阜県郡上市</t>
  </si>
  <si>
    <t>岐阜県下呂市</t>
  </si>
  <si>
    <t>岐阜県海津市</t>
  </si>
  <si>
    <t>岐阜県岐南町</t>
  </si>
  <si>
    <t>岐阜県関ケ原町</t>
  </si>
  <si>
    <t>岐阜県神戸町</t>
  </si>
  <si>
    <t>岐阜県安八町</t>
  </si>
  <si>
    <t>岐阜県大野町</t>
  </si>
  <si>
    <t>岐阜県坂祝町</t>
  </si>
  <si>
    <t>岐阜県川辺町</t>
  </si>
  <si>
    <t>岐阜県七宗町</t>
  </si>
  <si>
    <t>静岡県浜松市</t>
  </si>
  <si>
    <t>静岡県熱海市</t>
  </si>
  <si>
    <t>静岡県島田市</t>
  </si>
  <si>
    <t>静岡県富士市</t>
  </si>
  <si>
    <t>静岡県藤枝市</t>
  </si>
  <si>
    <t>静岡県御殿場市</t>
  </si>
  <si>
    <t>静岡県下田市</t>
  </si>
  <si>
    <t>静岡県湖西市</t>
  </si>
  <si>
    <t>静岡県伊豆の国市</t>
  </si>
  <si>
    <t>静岡県松崎町</t>
  </si>
  <si>
    <t>静岡県西伊豆町</t>
  </si>
  <si>
    <t>静岡県清水町</t>
  </si>
  <si>
    <t>静岡県小山町</t>
  </si>
  <si>
    <t>静岡県吉田町</t>
  </si>
  <si>
    <t>静岡県川根本町</t>
  </si>
  <si>
    <t>愛知県豊橋市</t>
  </si>
  <si>
    <t>愛知県岡崎市</t>
  </si>
  <si>
    <t>愛知県一宮市</t>
  </si>
  <si>
    <t>愛知県半田市</t>
  </si>
  <si>
    <t>長崎県五島市</t>
  </si>
  <si>
    <t>愛知県春日井市</t>
  </si>
  <si>
    <t>愛知県津島市</t>
  </si>
  <si>
    <t>愛知県碧南市</t>
  </si>
  <si>
    <t>愛知県刈谷市</t>
  </si>
  <si>
    <t>愛知県豊田市</t>
  </si>
  <si>
    <t>愛知県安城市</t>
  </si>
  <si>
    <t>愛知県西尾市</t>
  </si>
  <si>
    <t>愛知県蒲郡市</t>
  </si>
  <si>
    <t>愛知県江南市</t>
  </si>
  <si>
    <t>愛知県知立市</t>
  </si>
  <si>
    <t>愛知県岩倉市</t>
  </si>
  <si>
    <t>愛知県豊明市</t>
  </si>
  <si>
    <t>愛知県日進市</t>
  </si>
  <si>
    <t>愛知県愛西市</t>
  </si>
  <si>
    <t>愛知県清須市</t>
  </si>
  <si>
    <t>愛知県みよし市</t>
  </si>
  <si>
    <t>愛知県あま市</t>
  </si>
  <si>
    <t>愛知県長久手市</t>
  </si>
  <si>
    <t>愛知県扶桑町</t>
  </si>
  <si>
    <t>愛知県大治町</t>
  </si>
  <si>
    <t>愛知県蟹江町</t>
  </si>
  <si>
    <t>愛知県東浦町</t>
  </si>
  <si>
    <t>愛知県東栄町</t>
  </si>
  <si>
    <t>三重県鈴鹿市</t>
  </si>
  <si>
    <t>三重県尾鷲市</t>
  </si>
  <si>
    <t>三重県亀山市</t>
  </si>
  <si>
    <t>三重県鳥羽市</t>
  </si>
  <si>
    <t>三重県いなべ市</t>
  </si>
  <si>
    <t>香川県さぬき市</t>
  </si>
  <si>
    <t>三重県志摩市</t>
  </si>
  <si>
    <t>三重県菰野町</t>
  </si>
  <si>
    <t>三重県玉城町</t>
  </si>
  <si>
    <t>三重県大紀町</t>
  </si>
  <si>
    <t>三重県南伊勢町</t>
  </si>
  <si>
    <t>三重県御浜町</t>
  </si>
  <si>
    <t>滋賀県彦根市</t>
  </si>
  <si>
    <t>滋賀県草津市</t>
  </si>
  <si>
    <t>滋賀県守山市</t>
  </si>
  <si>
    <t>滋賀県栗東市</t>
  </si>
  <si>
    <t>滋賀県野洲市</t>
  </si>
  <si>
    <t>滋賀県高島市</t>
  </si>
  <si>
    <t>滋賀県東近江市</t>
  </si>
  <si>
    <t>滋賀県米原市</t>
  </si>
  <si>
    <t>福岡県筑紫野市</t>
  </si>
  <si>
    <t>滋賀県竜王町</t>
  </si>
  <si>
    <t>広島県呉市</t>
  </si>
  <si>
    <t>滋賀県豊郷町</t>
  </si>
  <si>
    <t>滋賀県多賀町</t>
  </si>
  <si>
    <t>京都府福知山市</t>
  </si>
  <si>
    <t>京都府舞鶴市</t>
  </si>
  <si>
    <t>京都府綾部市</t>
  </si>
  <si>
    <t>京都府宇治市</t>
  </si>
  <si>
    <t>京都府亀岡市</t>
  </si>
  <si>
    <t>京都府長岡京市</t>
  </si>
  <si>
    <t>京都府八幡市</t>
  </si>
  <si>
    <t>京都府京田辺市</t>
  </si>
  <si>
    <t>京都府南丹市</t>
  </si>
  <si>
    <t>京都府木津川市</t>
  </si>
  <si>
    <t>京都府大山崎町</t>
  </si>
  <si>
    <t>京都府井手町</t>
  </si>
  <si>
    <t>京都府宇治田原町</t>
  </si>
  <si>
    <t>京都府笠置町</t>
  </si>
  <si>
    <t>京都府精華町</t>
  </si>
  <si>
    <t>福岡県鞍手町</t>
  </si>
  <si>
    <t>京都府京丹波町</t>
  </si>
  <si>
    <t>大阪府河内長野市</t>
  </si>
  <si>
    <t>大阪府高槻市</t>
  </si>
  <si>
    <t>大阪府茨木市</t>
  </si>
  <si>
    <t>山口県山陽小野田市</t>
  </si>
  <si>
    <t>奈良県吉野町</t>
  </si>
  <si>
    <t>大阪府八尾市</t>
  </si>
  <si>
    <t>34000</t>
  </si>
  <si>
    <t>大阪府高石市</t>
  </si>
  <si>
    <t>大阪府泉佐野市</t>
  </si>
  <si>
    <t>沖縄県南城市</t>
  </si>
  <si>
    <t>大阪府富田林市</t>
  </si>
  <si>
    <t>大阪府大東市</t>
  </si>
  <si>
    <t>大阪府箕面市</t>
  </si>
  <si>
    <t>大阪府柏原市</t>
  </si>
  <si>
    <t>大阪府東大阪市</t>
  </si>
  <si>
    <t>大阪府泉南市</t>
  </si>
  <si>
    <t>広島県三次市</t>
  </si>
  <si>
    <t>大阪府四條畷市</t>
  </si>
  <si>
    <t>大阪府豊能町</t>
  </si>
  <si>
    <t>大阪府能勢町</t>
  </si>
  <si>
    <t>大阪府忠岡町</t>
  </si>
  <si>
    <t>大阪府河南町</t>
  </si>
  <si>
    <t>大阪府千早赤阪村</t>
  </si>
  <si>
    <t>兵庫県神戸市</t>
  </si>
  <si>
    <t>兵庫県洲本市</t>
  </si>
  <si>
    <t>兵庫県芦屋市</t>
  </si>
  <si>
    <t>兵庫県伊丹市</t>
  </si>
  <si>
    <t>兵庫県赤穂市</t>
  </si>
  <si>
    <t>兵庫県宝塚市</t>
  </si>
  <si>
    <t>兵庫県三木市</t>
  </si>
  <si>
    <t>兵庫県高砂市</t>
  </si>
  <si>
    <t>兵庫県小野市</t>
  </si>
  <si>
    <t>兵庫県加西市</t>
  </si>
  <si>
    <t>兵庫県丹波篠山市</t>
  </si>
  <si>
    <t>兵庫県養父市</t>
  </si>
  <si>
    <t>24343</t>
  </si>
  <si>
    <t>兵庫県丹波市</t>
  </si>
  <si>
    <t>兵庫県南あわじ市</t>
  </si>
  <si>
    <t>兵庫県朝来市</t>
  </si>
  <si>
    <t>兵庫県宍粟市</t>
  </si>
  <si>
    <t>兵庫県加東市</t>
  </si>
  <si>
    <t>兵庫県猪名川町</t>
  </si>
  <si>
    <t>兵庫県播磨町</t>
  </si>
  <si>
    <t>兵庫県太子町</t>
  </si>
  <si>
    <t>兵庫県上郡町</t>
  </si>
  <si>
    <t>大分県姫島村</t>
  </si>
  <si>
    <t>兵庫県佐用町</t>
  </si>
  <si>
    <t>兵庫県香美町</t>
  </si>
  <si>
    <t>奈良県五條市</t>
  </si>
  <si>
    <t>奈良県香芝市</t>
  </si>
  <si>
    <t>奈良県宇陀市</t>
  </si>
  <si>
    <t>奈良県平群町</t>
  </si>
  <si>
    <t>奈良県斑鳩町</t>
  </si>
  <si>
    <t>奈良県安堵町</t>
  </si>
  <si>
    <t>奈良県三宅町</t>
  </si>
  <si>
    <t>奈良県曽爾村</t>
  </si>
  <si>
    <t>福岡県築上町</t>
  </si>
  <si>
    <t>奈良県高取町</t>
  </si>
  <si>
    <t>奈良県王寺町</t>
  </si>
  <si>
    <t>奈良県広陵町</t>
  </si>
  <si>
    <t>奈良県河合町</t>
  </si>
  <si>
    <t>奈良県下市町</t>
  </si>
  <si>
    <t>奈良県十津川村</t>
  </si>
  <si>
    <t>奈良県下北山村</t>
  </si>
  <si>
    <t>奈良県上北山村</t>
  </si>
  <si>
    <t>奈良県東吉野村</t>
  </si>
  <si>
    <t>和歌山県和歌山市</t>
  </si>
  <si>
    <t>和歌山県海南市</t>
  </si>
  <si>
    <t>和歌山県橋本市</t>
  </si>
  <si>
    <t>和歌山県有田市</t>
  </si>
  <si>
    <t>和歌山県田辺市</t>
  </si>
  <si>
    <t>和歌山県新宮市</t>
  </si>
  <si>
    <t>高知県土佐市</t>
  </si>
  <si>
    <t>和歌山県岩出市</t>
  </si>
  <si>
    <t>和歌山県紀美野町</t>
  </si>
  <si>
    <t>和歌山県九度山町</t>
  </si>
  <si>
    <t>和歌山県高野町</t>
  </si>
  <si>
    <t>和歌山県湯浅町</t>
  </si>
  <si>
    <t>和歌山県広川町</t>
  </si>
  <si>
    <t>和歌山県美浜町</t>
  </si>
  <si>
    <t>和歌山県由良町</t>
  </si>
  <si>
    <t>和歌山県みなべ町</t>
  </si>
  <si>
    <t>和歌山県日高川町</t>
  </si>
  <si>
    <t>和歌山県白浜町</t>
  </si>
  <si>
    <t>和歌山県上富田町</t>
  </si>
  <si>
    <t>和歌山県すさみ町</t>
  </si>
  <si>
    <t>和歌山県那智勝浦町</t>
  </si>
  <si>
    <t>和歌山県串本町</t>
  </si>
  <si>
    <t>鳥取県鳥取市</t>
  </si>
  <si>
    <t>鳥取県米子市</t>
  </si>
  <si>
    <t>福岡県小竹町</t>
  </si>
  <si>
    <t>鳥取県境港市</t>
  </si>
  <si>
    <t>鳥取県岩美町</t>
  </si>
  <si>
    <t>鳥取県湯梨浜町</t>
  </si>
  <si>
    <t>鳥取県北栄町</t>
  </si>
  <si>
    <t>鳥取県日吉津村</t>
  </si>
  <si>
    <t>鳥取県南部町</t>
  </si>
  <si>
    <t>鳥取県伯耆町</t>
  </si>
  <si>
    <t>鳥取県日南町</t>
  </si>
  <si>
    <t>鳥取県江府町</t>
  </si>
  <si>
    <t>島根県出雲市</t>
  </si>
  <si>
    <t>島根県安来市</t>
  </si>
  <si>
    <t>島根県飯南町</t>
  </si>
  <si>
    <t>島根県川本町</t>
  </si>
  <si>
    <t>島根県西ノ島町</t>
  </si>
  <si>
    <t>岡山県津山市</t>
  </si>
  <si>
    <t>岡山県笠岡市</t>
  </si>
  <si>
    <t>岡山県総社市</t>
  </si>
  <si>
    <t>岡山県高梁市</t>
  </si>
  <si>
    <t>岡山県新見市</t>
  </si>
  <si>
    <t>岡山県瀬戸内市</t>
  </si>
  <si>
    <t>岡山県浅口市</t>
  </si>
  <si>
    <t>岡山県里庄町</t>
  </si>
  <si>
    <t>岡山県矢掛町</t>
  </si>
  <si>
    <t>岡山県鏡野町</t>
  </si>
  <si>
    <t>岡山県勝央町</t>
  </si>
  <si>
    <t>岡山県美咲町</t>
  </si>
  <si>
    <t>岡山県吉備中央町</t>
  </si>
  <si>
    <t>広島県広島市</t>
  </si>
  <si>
    <t>広島県竹原市</t>
  </si>
  <si>
    <t>広島県三原市</t>
  </si>
  <si>
    <t>広島県廿日市市</t>
  </si>
  <si>
    <t>広島県安芸高田市</t>
  </si>
  <si>
    <t>広島県府中町</t>
  </si>
  <si>
    <t>広島県熊野町</t>
  </si>
  <si>
    <t>広島県世羅町</t>
  </si>
  <si>
    <t>広島県神石高原町</t>
  </si>
  <si>
    <t>山口県山口市</t>
  </si>
  <si>
    <t>山口県下松市</t>
  </si>
  <si>
    <t>山口県光市</t>
  </si>
  <si>
    <t>山口県美祢市</t>
  </si>
  <si>
    <t>山口県周防大島町</t>
  </si>
  <si>
    <t>山口県和木町</t>
  </si>
  <si>
    <t>山口県上関町</t>
  </si>
  <si>
    <t>山口県平生町</t>
  </si>
  <si>
    <t>徳島県美馬市</t>
  </si>
  <si>
    <t>徳島県三好市</t>
  </si>
  <si>
    <t>徳島県勝浦町</t>
  </si>
  <si>
    <t>徳島県佐那河内村</t>
  </si>
  <si>
    <t>徳島県牟岐町</t>
  </si>
  <si>
    <t>徳島県美波町</t>
  </si>
  <si>
    <t>徳島県海陽町</t>
  </si>
  <si>
    <t>徳島県板野町</t>
  </si>
  <si>
    <t>香川県高松市</t>
  </si>
  <si>
    <t>香川県善通寺市</t>
  </si>
  <si>
    <t>香川県土庄町</t>
  </si>
  <si>
    <t>香川県小豆島町</t>
  </si>
  <si>
    <t>香川県直島町</t>
  </si>
  <si>
    <t>香川県宇多津町</t>
  </si>
  <si>
    <t>香川県琴平町</t>
  </si>
  <si>
    <t>香川県まんのう町</t>
  </si>
  <si>
    <t>宮崎県椎葉村</t>
  </si>
  <si>
    <t>愛媛県松山市</t>
  </si>
  <si>
    <t>愛媛県今治市</t>
  </si>
  <si>
    <t>沖縄県渡嘉敷村</t>
  </si>
  <si>
    <t>愛媛県宇和島市</t>
  </si>
  <si>
    <t>愛媛県八幡浜市</t>
  </si>
  <si>
    <t>愛媛県新居浜市</t>
  </si>
  <si>
    <t>愛媛県大洲市</t>
  </si>
  <si>
    <t>愛媛県東温市</t>
  </si>
  <si>
    <t>愛媛県上島町</t>
  </si>
  <si>
    <t>愛媛県久万高原町</t>
  </si>
  <si>
    <t>愛媛県松前町</t>
  </si>
  <si>
    <t>愛媛県伊方町</t>
  </si>
  <si>
    <t>愛媛県鬼北町</t>
  </si>
  <si>
    <t>愛媛県愛南町</t>
  </si>
  <si>
    <t>大分県由布市</t>
  </si>
  <si>
    <t>高知県高知市</t>
  </si>
  <si>
    <t>高知県室戸市</t>
  </si>
  <si>
    <t>高知県安芸市</t>
  </si>
  <si>
    <t>高知県南国市</t>
  </si>
  <si>
    <t>宮崎県都城市</t>
  </si>
  <si>
    <t>高知県宿毛市</t>
  </si>
  <si>
    <t>高知県香南市</t>
  </si>
  <si>
    <t>高知県香美市</t>
  </si>
  <si>
    <t>高知県奈半利町</t>
  </si>
  <si>
    <t>高知県北川村</t>
  </si>
  <si>
    <t>高知県馬路村</t>
  </si>
  <si>
    <t>高知県芸西村</t>
  </si>
  <si>
    <t>高知県土佐町</t>
  </si>
  <si>
    <t>高知県いの町</t>
  </si>
  <si>
    <t>高知県仁淀川町</t>
  </si>
  <si>
    <t>高知県越知町</t>
  </si>
  <si>
    <t>高知県梼原町</t>
  </si>
  <si>
    <t>高知県日高村</t>
  </si>
  <si>
    <t>高知県津野町</t>
  </si>
  <si>
    <t>高知県四万十町</t>
  </si>
  <si>
    <t>高知県大月町</t>
  </si>
  <si>
    <t>高知県三原村</t>
  </si>
  <si>
    <t>地方公共団体の職員の人件費（新型コロナウイルス対応のための体制拡充等及び雇い止めや内定取り消しにあった者等の一時的な雇用に必要となるもの（任期の定めのない常勤職員の給料分を除く）を除く）</t>
    <rPh sb="0" eb="2">
      <t>チホウ</t>
    </rPh>
    <rPh sb="2" eb="4">
      <t>コウキョウ</t>
    </rPh>
    <rPh sb="4" eb="6">
      <t>ダンタイ</t>
    </rPh>
    <rPh sb="14" eb="16">
      <t>シンガタ</t>
    </rPh>
    <rPh sb="23" eb="25">
      <t>タイオウ</t>
    </rPh>
    <rPh sb="29" eb="31">
      <t>タイセイ</t>
    </rPh>
    <rPh sb="31" eb="33">
      <t>カクジュウ</t>
    </rPh>
    <rPh sb="33" eb="34">
      <t>トウ</t>
    </rPh>
    <rPh sb="34" eb="35">
      <t>オヨ</t>
    </rPh>
    <rPh sb="36" eb="37">
      <t>ヤト</t>
    </rPh>
    <rPh sb="38" eb="39">
      <t>ド</t>
    </rPh>
    <rPh sb="41" eb="43">
      <t>ナイテイ</t>
    </rPh>
    <rPh sb="43" eb="44">
      <t>ト</t>
    </rPh>
    <rPh sb="45" eb="46">
      <t>ケ</t>
    </rPh>
    <rPh sb="51" eb="52">
      <t>モノ</t>
    </rPh>
    <rPh sb="52" eb="53">
      <t>トウ</t>
    </rPh>
    <rPh sb="54" eb="57">
      <t>イチジテキ</t>
    </rPh>
    <rPh sb="58" eb="60">
      <t>コヨウ</t>
    </rPh>
    <rPh sb="61" eb="63">
      <t>ヒツヨウ</t>
    </rPh>
    <rPh sb="69" eb="71">
      <t>ニンキ</t>
    </rPh>
    <rPh sb="72" eb="73">
      <t>サダ</t>
    </rPh>
    <rPh sb="77" eb="79">
      <t>ジョウキン</t>
    </rPh>
    <rPh sb="79" eb="81">
      <t>ショクイン</t>
    </rPh>
    <rPh sb="82" eb="84">
      <t>キュウリョウ</t>
    </rPh>
    <rPh sb="84" eb="85">
      <t>ブン</t>
    </rPh>
    <rPh sb="86" eb="87">
      <t>ノゾ</t>
    </rPh>
    <rPh sb="90" eb="91">
      <t>ノゾ</t>
    </rPh>
    <phoneticPr fontId="20"/>
  </si>
  <si>
    <t>福岡県福岡市</t>
  </si>
  <si>
    <t>福岡県大牟田市</t>
  </si>
  <si>
    <t>福岡県大川市</t>
  </si>
  <si>
    <t>福岡県行橋市</t>
  </si>
  <si>
    <t>福岡県豊前市</t>
  </si>
  <si>
    <t>福岡県小郡市</t>
  </si>
  <si>
    <t>福岡県春日市</t>
  </si>
  <si>
    <t>福岡県宗像市</t>
  </si>
  <si>
    <t>福岡県うきは市</t>
  </si>
  <si>
    <t>福岡県那珂川市</t>
  </si>
  <si>
    <t>福岡県須恵町</t>
  </si>
  <si>
    <t>福岡県久山町</t>
  </si>
  <si>
    <t>福岡県粕屋町</t>
  </si>
  <si>
    <t>福岡県芦屋町</t>
  </si>
  <si>
    <t>福岡県岡垣町</t>
  </si>
  <si>
    <t>福岡県桂川町</t>
  </si>
  <si>
    <t>福岡県筑前町</t>
  </si>
  <si>
    <t>福岡県東峰村</t>
  </si>
  <si>
    <t>福岡県香春町</t>
  </si>
  <si>
    <t>福岡県添田町</t>
  </si>
  <si>
    <t>福岡県糸田町</t>
  </si>
  <si>
    <t>福岡県みやこ町</t>
  </si>
  <si>
    <t>福岡県吉富町</t>
  </si>
  <si>
    <t>佐賀県鳥栖市</t>
  </si>
  <si>
    <t>佐賀県多久市</t>
  </si>
  <si>
    <t>佐賀県伊万里市</t>
  </si>
  <si>
    <t>佐賀県武雄市</t>
  </si>
  <si>
    <t>佐賀県鹿島市</t>
  </si>
  <si>
    <t>佐賀県小城市</t>
  </si>
  <si>
    <t>佐賀県神埼市</t>
  </si>
  <si>
    <t>佐賀県上峰町</t>
  </si>
  <si>
    <t>佐賀県みやき町</t>
  </si>
  <si>
    <t>佐賀県有田町</t>
  </si>
  <si>
    <t>佐賀県大町町</t>
  </si>
  <si>
    <t>長崎県平戸市</t>
  </si>
  <si>
    <t>長崎県壱岐市</t>
  </si>
  <si>
    <t>長崎県西海市</t>
  </si>
  <si>
    <t>長崎県南島原市</t>
  </si>
  <si>
    <t>長崎県東彼杵町</t>
  </si>
  <si>
    <t>長崎県波佐見町</t>
  </si>
  <si>
    <t>長崎県小値賀町</t>
  </si>
  <si>
    <t>長崎県佐々町</t>
  </si>
  <si>
    <t>熊本県八代市</t>
  </si>
  <si>
    <t>熊本県人吉市</t>
  </si>
  <si>
    <t>熊本県荒尾市</t>
  </si>
  <si>
    <t>熊本県菊池市</t>
  </si>
  <si>
    <t>備考</t>
    <rPh sb="0" eb="2">
      <t>ビコウ</t>
    </rPh>
    <phoneticPr fontId="20"/>
  </si>
  <si>
    <t>熊本県宇土市</t>
  </si>
  <si>
    <t>熊本県宇城市</t>
  </si>
  <si>
    <t>熊本県阿蘇市</t>
  </si>
  <si>
    <t>熊本県合志市</t>
  </si>
  <si>
    <t>熊本県美里町</t>
  </si>
  <si>
    <t>熊本県和水町</t>
  </si>
  <si>
    <t>熊本県大津町</t>
  </si>
  <si>
    <t>熊本県南小国町</t>
  </si>
  <si>
    <t>熊本県小国町</t>
  </si>
  <si>
    <t>熊本県西原村</t>
  </si>
  <si>
    <t>熊本県南阿蘇村</t>
  </si>
  <si>
    <t>熊本県嘉島町</t>
  </si>
  <si>
    <t>熊本県甲佐町</t>
  </si>
  <si>
    <t>熊本県山都町</t>
  </si>
  <si>
    <t>熊本県水上村</t>
  </si>
  <si>
    <t>熊本県五木村</t>
  </si>
  <si>
    <t>熊本県山江村</t>
  </si>
  <si>
    <t>大分県別府市</t>
  </si>
  <si>
    <t>大分県竹田市</t>
  </si>
  <si>
    <t>大分県豊後高田市</t>
  </si>
  <si>
    <t>大分県杵築市</t>
  </si>
  <si>
    <t>大分県宇佐市</t>
  </si>
  <si>
    <t>25000</t>
  </si>
  <si>
    <t>大分県豊後大野市</t>
  </si>
  <si>
    <t>大分県日出町</t>
  </si>
  <si>
    <t>大分県玖珠町</t>
  </si>
  <si>
    <t>宮崎県延岡市</t>
  </si>
  <si>
    <t>宮崎県日南市</t>
  </si>
  <si>
    <t>宮崎県えびの市</t>
  </si>
  <si>
    <t>宮崎県三股町</t>
  </si>
  <si>
    <t>宮崎県高鍋町</t>
  </si>
  <si>
    <t>宮崎県西米良村</t>
  </si>
  <si>
    <t>宮崎県川南町</t>
  </si>
  <si>
    <t>宮崎県都農町</t>
  </si>
  <si>
    <t>宮崎県門川町</t>
  </si>
  <si>
    <t>宮崎県高千穂町</t>
  </si>
  <si>
    <t>宮崎県日之影町</t>
  </si>
  <si>
    <t>鹿児島県阿久根市</t>
  </si>
  <si>
    <t>鹿児島県出水市</t>
  </si>
  <si>
    <t>鹿児島県指宿市</t>
  </si>
  <si>
    <t>鹿児島県垂水市</t>
  </si>
  <si>
    <t>鹿児島県薩摩川内市</t>
  </si>
  <si>
    <t>鹿児島県曽於市</t>
  </si>
  <si>
    <t>鹿児島県霧島市</t>
  </si>
  <si>
    <t>鹿児島県いちき串木野市</t>
  </si>
  <si>
    <t>鹿児島県南さつま市</t>
  </si>
  <si>
    <t>鹿児島県南九州市</t>
  </si>
  <si>
    <t>鹿児島県姶良市</t>
  </si>
  <si>
    <t>鹿児島県三島村</t>
  </si>
  <si>
    <t>鹿児島県さつま町</t>
  </si>
  <si>
    <t>鹿児島県湧水町</t>
  </si>
  <si>
    <t>鹿児島県大崎町</t>
  </si>
  <si>
    <t>鹿児島県東串良町</t>
  </si>
  <si>
    <t>鹿児島県錦江町</t>
  </si>
  <si>
    <t>鹿児島県中種子町</t>
  </si>
  <si>
    <t>鹿児島県大和村</t>
  </si>
  <si>
    <t>鹿児島県宇検村</t>
  </si>
  <si>
    <t>鹿児島県瀬戸内町</t>
  </si>
  <si>
    <t>鹿児島県天城町</t>
  </si>
  <si>
    <t>鹿児島県和泊町</t>
  </si>
  <si>
    <t>沖縄県宜野湾市</t>
  </si>
  <si>
    <t>沖縄県浦添市</t>
  </si>
  <si>
    <t>沖縄県豊見城市</t>
  </si>
  <si>
    <t>沖縄県うるま市</t>
  </si>
  <si>
    <t>沖縄県国頭村</t>
  </si>
  <si>
    <t>沖縄県東村</t>
  </si>
  <si>
    <t>沖縄県今帰仁村</t>
  </si>
  <si>
    <t>沖縄県本部町</t>
  </si>
  <si>
    <t>沖縄県恩納村</t>
  </si>
  <si>
    <t>沖縄県宜野座村</t>
  </si>
  <si>
    <t>沖縄県金武町</t>
  </si>
  <si>
    <t>沖縄県読谷村</t>
  </si>
  <si>
    <t>沖縄県嘉手納町</t>
  </si>
  <si>
    <t>18000</t>
  </si>
  <si>
    <t>沖縄県中城村</t>
  </si>
  <si>
    <t>沖縄県与那原町</t>
  </si>
  <si>
    <t>沖縄県南風原町</t>
  </si>
  <si>
    <t>沖縄県座間味村</t>
  </si>
  <si>
    <t>沖縄県伊是名村</t>
  </si>
  <si>
    <t>沖縄県多良間村</t>
  </si>
  <si>
    <t>03000</t>
  </si>
  <si>
    <t>04000</t>
  </si>
  <si>
    <t>05000</t>
  </si>
  <si>
    <t>07000</t>
  </si>
  <si>
    <t>07445</t>
  </si>
  <si>
    <t>08000</t>
  </si>
  <si>
    <t>09000</t>
  </si>
  <si>
    <t>11381</t>
  </si>
  <si>
    <t>12000</t>
  </si>
  <si>
    <t>14000</t>
  </si>
  <si>
    <t>16000</t>
  </si>
  <si>
    <t>16343</t>
  </si>
  <si>
    <t>18382</t>
  </si>
  <si>
    <t>19000</t>
  </si>
  <si>
    <t>20000</t>
  </si>
  <si>
    <t>20305</t>
  </si>
  <si>
    <t>20481</t>
  </si>
  <si>
    <t>22000</t>
  </si>
  <si>
    <t>23000</t>
  </si>
  <si>
    <t>23446</t>
  </si>
  <si>
    <t>28000</t>
  </si>
  <si>
    <t>30381</t>
  </si>
  <si>
    <t>31000</t>
  </si>
  <si>
    <t>31402</t>
  </si>
  <si>
    <t>33000</t>
  </si>
  <si>
    <t>35000</t>
  </si>
  <si>
    <t>36000</t>
  </si>
  <si>
    <t>38000</t>
  </si>
  <si>
    <t>40544</t>
  </si>
  <si>
    <t>40605</t>
  </si>
  <si>
    <t>41000</t>
  </si>
  <si>
    <t>42000</t>
  </si>
  <si>
    <t>43348</t>
  </si>
  <si>
    <t>43428</t>
  </si>
  <si>
    <t>45431</t>
  </si>
  <si>
    <t>交付対象事業を所掌する大臣</t>
    <rPh sb="0" eb="2">
      <t>コウフ</t>
    </rPh>
    <rPh sb="2" eb="4">
      <t>タイショウ</t>
    </rPh>
    <rPh sb="4" eb="6">
      <t>ジギョウ</t>
    </rPh>
    <rPh sb="7" eb="9">
      <t>ショショウ</t>
    </rPh>
    <rPh sb="11" eb="13">
      <t>ダイジン</t>
    </rPh>
    <phoneticPr fontId="31"/>
  </si>
  <si>
    <t>予算区分</t>
    <rPh sb="0" eb="2">
      <t>ヨサン</t>
    </rPh>
    <rPh sb="2" eb="4">
      <t>クブン</t>
    </rPh>
    <phoneticPr fontId="20"/>
  </si>
  <si>
    <t>基金</t>
    <rPh sb="0" eb="2">
      <t>キキン</t>
    </rPh>
    <phoneticPr fontId="20"/>
  </si>
  <si>
    <t>備考①
（地方単独事業に関連している国庫補助事業がある場合、その国庫補助事業名と所管省庁名）</t>
    <rPh sb="5" eb="7">
      <t>チホウ</t>
    </rPh>
    <rPh sb="7" eb="9">
      <t>タンドク</t>
    </rPh>
    <rPh sb="9" eb="11">
      <t>ジギョウ</t>
    </rPh>
    <rPh sb="12" eb="14">
      <t>カンレン</t>
    </rPh>
    <rPh sb="18" eb="20">
      <t>コッコ</t>
    </rPh>
    <rPh sb="20" eb="22">
      <t>ホジョ</t>
    </rPh>
    <rPh sb="22" eb="24">
      <t>ジギョウ</t>
    </rPh>
    <rPh sb="27" eb="29">
      <t>バアイ</t>
    </rPh>
    <rPh sb="32" eb="34">
      <t>コッコ</t>
    </rPh>
    <rPh sb="34" eb="36">
      <t>ホジョ</t>
    </rPh>
    <rPh sb="36" eb="38">
      <t>ジギョウ</t>
    </rPh>
    <rPh sb="38" eb="39">
      <t>メイ</t>
    </rPh>
    <rPh sb="40" eb="42">
      <t>ショカン</t>
    </rPh>
    <rPh sb="42" eb="44">
      <t>ショウチョウ</t>
    </rPh>
    <rPh sb="44" eb="45">
      <t>メイ</t>
    </rPh>
    <phoneticPr fontId="20"/>
  </si>
  <si>
    <t>ロ 不確実な事故等の発生に応じて資金を交付する事業</t>
  </si>
  <si>
    <t>ロ 当該事業の進捗が他の事業の進捗に依存するもの</t>
  </si>
  <si>
    <t>基金の要件
（事務連絡２（２）②に定めるイ、ロの別）</t>
  </si>
  <si>
    <t>事務連絡２（２）②に定めるロに該当する事情</t>
    <rPh sb="0" eb="2">
      <t>ジム</t>
    </rPh>
    <rPh sb="2" eb="4">
      <t>レンラク</t>
    </rPh>
    <rPh sb="10" eb="11">
      <t>サダ</t>
    </rPh>
    <rPh sb="15" eb="17">
      <t>ガイトウ</t>
    </rPh>
    <rPh sb="19" eb="21">
      <t>ジジョウ</t>
    </rPh>
    <phoneticPr fontId="20"/>
  </si>
  <si>
    <t>交付金を充当して積立てた基金を取崩して実施する具体的な事業内容、充当経費</t>
  </si>
  <si>
    <t>基金に交付金を
積立てる額
（様式のD交付対象経費欄の内数）</t>
    <rPh sb="19" eb="21">
      <t>コウフ</t>
    </rPh>
    <rPh sb="21" eb="23">
      <t>タイショウ</t>
    </rPh>
    <rPh sb="23" eb="25">
      <t>ケイヒ</t>
    </rPh>
    <rPh sb="27" eb="29">
      <t>ウチスウ</t>
    </rPh>
    <phoneticPr fontId="20"/>
  </si>
  <si>
    <t>担当部局課名</t>
    <rPh sb="0" eb="2">
      <t>タントウ</t>
    </rPh>
    <rPh sb="2" eb="4">
      <t>ブキョク</t>
    </rPh>
    <rPh sb="4" eb="5">
      <t>カ</t>
    </rPh>
    <rPh sb="5" eb="6">
      <t>メイ</t>
    </rPh>
    <phoneticPr fontId="20"/>
  </si>
  <si>
    <t>個人を対象とした給付金等</t>
    <phoneticPr fontId="20"/>
  </si>
  <si>
    <t>交付対象事業として以下のものを計上していないか</t>
    <phoneticPr fontId="33"/>
  </si>
  <si>
    <t>事業数</t>
    <rPh sb="0" eb="2">
      <t>ジギョウ</t>
    </rPh>
    <rPh sb="2" eb="3">
      <t>スウ</t>
    </rPh>
    <phoneticPr fontId="20"/>
  </si>
  <si>
    <t>移替先</t>
    <rPh sb="0" eb="1">
      <t>ウツ</t>
    </rPh>
    <rPh sb="1" eb="2">
      <t>カ</t>
    </rPh>
    <rPh sb="2" eb="3">
      <t>サキ</t>
    </rPh>
    <phoneticPr fontId="20"/>
  </si>
  <si>
    <t>成果目標（可能な限り定量的指標を設定）</t>
    <phoneticPr fontId="20"/>
  </si>
  <si>
    <t>地域住民への周知方法（HP,広報紙など）</t>
    <phoneticPr fontId="20"/>
  </si>
  <si>
    <t>交付限度額計</t>
    <rPh sb="0" eb="2">
      <t>コウフ</t>
    </rPh>
    <rPh sb="2" eb="4">
      <t>ゲンド</t>
    </rPh>
    <rPh sb="4" eb="5">
      <t>ガク</t>
    </rPh>
    <rPh sb="5" eb="6">
      <t>ケイ</t>
    </rPh>
    <phoneticPr fontId="20"/>
  </si>
  <si>
    <t>沖縄振興特定事業推進費補助金</t>
    <rPh sb="0" eb="2">
      <t>オキナワ</t>
    </rPh>
    <rPh sb="2" eb="4">
      <t>シンコウ</t>
    </rPh>
    <rPh sb="4" eb="6">
      <t>トクテイ</t>
    </rPh>
    <rPh sb="6" eb="8">
      <t>ジギョウ</t>
    </rPh>
    <rPh sb="8" eb="10">
      <t>スイシン</t>
    </rPh>
    <rPh sb="10" eb="11">
      <t>ヒ</t>
    </rPh>
    <rPh sb="11" eb="14">
      <t>ホジョキン</t>
    </rPh>
    <phoneticPr fontId="1"/>
  </si>
  <si>
    <t>内閣総理大臣</t>
    <rPh sb="0" eb="2">
      <t>ナイカク</t>
    </rPh>
    <rPh sb="2" eb="4">
      <t>ソウリ</t>
    </rPh>
    <rPh sb="4" eb="6">
      <t>ダイジン</t>
    </rPh>
    <phoneticPr fontId="1"/>
  </si>
  <si>
    <t>内閣総理大臣</t>
  </si>
  <si>
    <t>地方創生テレワーク推進交付金</t>
  </si>
  <si>
    <t>デジタル田園都市国家構想推進交付金</t>
    <rPh sb="4" eb="6">
      <t>デンエン</t>
    </rPh>
    <rPh sb="6" eb="8">
      <t>トシ</t>
    </rPh>
    <rPh sb="8" eb="10">
      <t>コッカ</t>
    </rPh>
    <rPh sb="10" eb="12">
      <t>コウソウ</t>
    </rPh>
    <rPh sb="12" eb="14">
      <t>スイシン</t>
    </rPh>
    <rPh sb="14" eb="17">
      <t>コウフキン</t>
    </rPh>
    <phoneticPr fontId="1"/>
  </si>
  <si>
    <t>子ども・子育て支援交付金</t>
    <rPh sb="0" eb="1">
      <t>コ</t>
    </rPh>
    <rPh sb="4" eb="6">
      <t>コソダ</t>
    </rPh>
    <rPh sb="7" eb="9">
      <t>シエン</t>
    </rPh>
    <rPh sb="9" eb="12">
      <t>コウフキン</t>
    </rPh>
    <phoneticPr fontId="1"/>
  </si>
  <si>
    <t>地域少子化対策重点推進交付金</t>
    <rPh sb="0" eb="14">
      <t>チイキショウシカタイサクジュウテンスイシンコウフキン</t>
    </rPh>
    <phoneticPr fontId="1"/>
  </si>
  <si>
    <t>特定有人国境離島地域社会維持推進交付金</t>
    <rPh sb="0" eb="2">
      <t>トクテイ</t>
    </rPh>
    <rPh sb="2" eb="4">
      <t>ユウジン</t>
    </rPh>
    <rPh sb="4" eb="6">
      <t>コッキョウ</t>
    </rPh>
    <rPh sb="6" eb="8">
      <t>リトウ</t>
    </rPh>
    <rPh sb="8" eb="10">
      <t>チイキ</t>
    </rPh>
    <rPh sb="10" eb="12">
      <t>シャカイ</t>
    </rPh>
    <rPh sb="12" eb="14">
      <t>イジ</t>
    </rPh>
    <rPh sb="14" eb="16">
      <t>スイシン</t>
    </rPh>
    <rPh sb="16" eb="19">
      <t>コウフキン</t>
    </rPh>
    <phoneticPr fontId="1"/>
  </si>
  <si>
    <t>地域就職氷河期世代支援加速化交付金</t>
  </si>
  <si>
    <t>地域子供の未来応援交付金</t>
  </si>
  <si>
    <t>地方消費者行政強化交付金</t>
    <rPh sb="0" eb="2">
      <t>チホウ</t>
    </rPh>
    <rPh sb="2" eb="5">
      <t>ショウヒシャ</t>
    </rPh>
    <rPh sb="5" eb="7">
      <t>ギョウセイ</t>
    </rPh>
    <rPh sb="7" eb="9">
      <t>キョウカ</t>
    </rPh>
    <rPh sb="9" eb="12">
      <t>コウフキン</t>
    </rPh>
    <phoneticPr fontId="1"/>
  </si>
  <si>
    <t>総務大臣</t>
    <rPh sb="0" eb="2">
      <t>ソウム</t>
    </rPh>
    <rPh sb="2" eb="4">
      <t>ダイジン</t>
    </rPh>
    <phoneticPr fontId="21"/>
  </si>
  <si>
    <t>総務大臣</t>
  </si>
  <si>
    <t>外国人受入環境整備交付金</t>
    <rPh sb="0" eb="2">
      <t>ガイコク</t>
    </rPh>
    <rPh sb="2" eb="3">
      <t>ジン</t>
    </rPh>
    <rPh sb="3" eb="5">
      <t>ウケイレ</t>
    </rPh>
    <rPh sb="5" eb="7">
      <t>カンキョウ</t>
    </rPh>
    <rPh sb="7" eb="9">
      <t>セイビ</t>
    </rPh>
    <rPh sb="9" eb="12">
      <t>コウフキン</t>
    </rPh>
    <phoneticPr fontId="1"/>
  </si>
  <si>
    <t>法務大臣</t>
    <rPh sb="0" eb="2">
      <t>ホウム</t>
    </rPh>
    <rPh sb="2" eb="4">
      <t>ダイジン</t>
    </rPh>
    <phoneticPr fontId="1"/>
  </si>
  <si>
    <t>文部科学大臣</t>
    <rPh sb="0" eb="2">
      <t>モンブ</t>
    </rPh>
    <rPh sb="2" eb="4">
      <t>カガク</t>
    </rPh>
    <rPh sb="4" eb="6">
      <t>ダイジン</t>
    </rPh>
    <phoneticPr fontId="21"/>
  </si>
  <si>
    <t>文部科学大臣</t>
  </si>
  <si>
    <t>公立学校情報通信ネットワーク環境施設整備費補助金</t>
    <rPh sb="0" eb="2">
      <t>コウリツ</t>
    </rPh>
    <rPh sb="2" eb="4">
      <t>ガッコウ</t>
    </rPh>
    <rPh sb="4" eb="6">
      <t>ジョウホウ</t>
    </rPh>
    <rPh sb="6" eb="8">
      <t>ツウシン</t>
    </rPh>
    <rPh sb="14" eb="16">
      <t>カンキョウ</t>
    </rPh>
    <rPh sb="16" eb="18">
      <t>シセツ</t>
    </rPh>
    <rPh sb="18" eb="21">
      <t>セイビヒ</t>
    </rPh>
    <rPh sb="21" eb="24">
      <t>ホジョキン</t>
    </rPh>
    <phoneticPr fontId="1"/>
  </si>
  <si>
    <t>学校臨時休業対策費補助金</t>
    <rPh sb="0" eb="2">
      <t>ガッコウ</t>
    </rPh>
    <rPh sb="2" eb="4">
      <t>リンジ</t>
    </rPh>
    <rPh sb="4" eb="6">
      <t>キュウギョウ</t>
    </rPh>
    <rPh sb="6" eb="8">
      <t>タイサク</t>
    </rPh>
    <rPh sb="8" eb="9">
      <t>ヒ</t>
    </rPh>
    <rPh sb="9" eb="12">
      <t>ホジョキン</t>
    </rPh>
    <phoneticPr fontId="1"/>
  </si>
  <si>
    <t>厚生労働大臣</t>
  </si>
  <si>
    <t>厚生労働大臣</t>
    <rPh sb="0" eb="2">
      <t>コウセイ</t>
    </rPh>
    <rPh sb="2" eb="4">
      <t>ロウドウ</t>
    </rPh>
    <rPh sb="4" eb="6">
      <t>ダイジン</t>
    </rPh>
    <phoneticPr fontId="21"/>
  </si>
  <si>
    <t>保健衛生施設等施設整備費補助金</t>
    <rPh sb="0" eb="2">
      <t>ホケン</t>
    </rPh>
    <rPh sb="2" eb="4">
      <t>エイセイ</t>
    </rPh>
    <rPh sb="4" eb="6">
      <t>シセツ</t>
    </rPh>
    <rPh sb="6" eb="7">
      <t>トウ</t>
    </rPh>
    <rPh sb="7" eb="9">
      <t>シセツ</t>
    </rPh>
    <rPh sb="9" eb="12">
      <t>セイビヒ</t>
    </rPh>
    <rPh sb="12" eb="15">
      <t>ホジョキン</t>
    </rPh>
    <phoneticPr fontId="1"/>
  </si>
  <si>
    <t>厚生労働大臣</t>
    <rPh sb="0" eb="2">
      <t>コウセイ</t>
    </rPh>
    <rPh sb="2" eb="4">
      <t>ロウドウ</t>
    </rPh>
    <rPh sb="4" eb="6">
      <t>ダイジン</t>
    </rPh>
    <phoneticPr fontId="1"/>
  </si>
  <si>
    <t>新型コロナウイルス感染症セーフティネット強化交付金</t>
  </si>
  <si>
    <t>農林水産大臣</t>
    <rPh sb="0" eb="2">
      <t>ノウリン</t>
    </rPh>
    <rPh sb="2" eb="4">
      <t>スイサン</t>
    </rPh>
    <rPh sb="4" eb="6">
      <t>ダイジン</t>
    </rPh>
    <phoneticPr fontId="21"/>
  </si>
  <si>
    <t>農林水産大臣</t>
  </si>
  <si>
    <t>経済産業大臣</t>
    <rPh sb="0" eb="2">
      <t>ケイザイ</t>
    </rPh>
    <rPh sb="2" eb="4">
      <t>サンギョウ</t>
    </rPh>
    <rPh sb="4" eb="6">
      <t>ダイジン</t>
    </rPh>
    <phoneticPr fontId="21"/>
  </si>
  <si>
    <t>奄美群島振興交付金</t>
    <rPh sb="0" eb="2">
      <t>アマミ</t>
    </rPh>
    <rPh sb="2" eb="4">
      <t>グントウ</t>
    </rPh>
    <rPh sb="4" eb="6">
      <t>シンコウ</t>
    </rPh>
    <rPh sb="6" eb="9">
      <t>コウフキン</t>
    </rPh>
    <phoneticPr fontId="21"/>
  </si>
  <si>
    <t>国土交通大臣</t>
    <rPh sb="0" eb="2">
      <t>コクド</t>
    </rPh>
    <rPh sb="2" eb="4">
      <t>コウツウ</t>
    </rPh>
    <rPh sb="4" eb="6">
      <t>ダイジン</t>
    </rPh>
    <phoneticPr fontId="21"/>
  </si>
  <si>
    <t>小笠原諸島振興開発費補助金</t>
    <rPh sb="0" eb="3">
      <t>オガサワラ</t>
    </rPh>
    <rPh sb="3" eb="5">
      <t>ショトウ</t>
    </rPh>
    <rPh sb="5" eb="7">
      <t>シンコウ</t>
    </rPh>
    <rPh sb="7" eb="9">
      <t>カイハツ</t>
    </rPh>
    <rPh sb="9" eb="10">
      <t>ヒ</t>
    </rPh>
    <rPh sb="10" eb="13">
      <t>ホジョキン</t>
    </rPh>
    <phoneticPr fontId="21"/>
  </si>
  <si>
    <t>訪日外国人旅行者周遊促進事業費補助金</t>
    <rPh sb="0" eb="2">
      <t>ホウニチ</t>
    </rPh>
    <rPh sb="2" eb="4">
      <t>ガイコク</t>
    </rPh>
    <rPh sb="4" eb="5">
      <t>ジン</t>
    </rPh>
    <rPh sb="5" eb="8">
      <t>リョコウシャ</t>
    </rPh>
    <rPh sb="8" eb="10">
      <t>シュウユウ</t>
    </rPh>
    <rPh sb="10" eb="12">
      <t>ソクシン</t>
    </rPh>
    <rPh sb="12" eb="15">
      <t>ジギョウヒ</t>
    </rPh>
    <rPh sb="15" eb="18">
      <t>ホジョキン</t>
    </rPh>
    <phoneticPr fontId="1"/>
  </si>
  <si>
    <t>訪日外国人旅行者受入環境整備緊急対策事業費補助金</t>
    <rPh sb="0" eb="2">
      <t>ホウニチ</t>
    </rPh>
    <rPh sb="2" eb="4">
      <t>ガイコク</t>
    </rPh>
    <rPh sb="4" eb="5">
      <t>ジン</t>
    </rPh>
    <rPh sb="5" eb="8">
      <t>リョコウシャ</t>
    </rPh>
    <rPh sb="8" eb="10">
      <t>ウケイレ</t>
    </rPh>
    <rPh sb="10" eb="12">
      <t>カンキョウ</t>
    </rPh>
    <rPh sb="12" eb="14">
      <t>セイビ</t>
    </rPh>
    <rPh sb="14" eb="16">
      <t>キンキュウ</t>
    </rPh>
    <rPh sb="16" eb="18">
      <t>タイサク</t>
    </rPh>
    <rPh sb="18" eb="21">
      <t>ジギョウヒ</t>
    </rPh>
    <rPh sb="21" eb="24">
      <t>ホジョキン</t>
    </rPh>
    <phoneticPr fontId="1"/>
  </si>
  <si>
    <t>環境大臣</t>
    <rPh sb="0" eb="2">
      <t>カンキョウ</t>
    </rPh>
    <rPh sb="2" eb="4">
      <t>ダイジン</t>
    </rPh>
    <phoneticPr fontId="21"/>
  </si>
  <si>
    <t>無線システム普及支援事業費等補助金</t>
    <rPh sb="0" eb="2">
      <t>ムセン</t>
    </rPh>
    <rPh sb="6" eb="8">
      <t>フキュウ</t>
    </rPh>
    <rPh sb="8" eb="10">
      <t>シエン</t>
    </rPh>
    <rPh sb="10" eb="12">
      <t>ジギョウ</t>
    </rPh>
    <rPh sb="12" eb="13">
      <t>ヒ</t>
    </rPh>
    <rPh sb="13" eb="14">
      <t>トウ</t>
    </rPh>
    <rPh sb="14" eb="17">
      <t>ホジョキン</t>
    </rPh>
    <phoneticPr fontId="21"/>
  </si>
  <si>
    <t>情報通信技術利活用事業費補助金</t>
    <phoneticPr fontId="20"/>
  </si>
  <si>
    <t>学校施設環境改善交付金</t>
    <rPh sb="0" eb="2">
      <t>ガッコウ</t>
    </rPh>
    <rPh sb="2" eb="4">
      <t>シセツ</t>
    </rPh>
    <rPh sb="4" eb="6">
      <t>カンキョウ</t>
    </rPh>
    <rPh sb="6" eb="8">
      <t>カイゼン</t>
    </rPh>
    <rPh sb="8" eb="11">
      <t>コウフキン</t>
    </rPh>
    <phoneticPr fontId="21"/>
  </si>
  <si>
    <t>教育支援体制整備事業費補助金</t>
    <rPh sb="0" eb="2">
      <t>キョウイク</t>
    </rPh>
    <rPh sb="2" eb="4">
      <t>シエン</t>
    </rPh>
    <rPh sb="4" eb="6">
      <t>タイセイ</t>
    </rPh>
    <rPh sb="6" eb="8">
      <t>セイビ</t>
    </rPh>
    <rPh sb="8" eb="11">
      <t>ジギョウヒ</t>
    </rPh>
    <rPh sb="11" eb="14">
      <t>ホジョキン</t>
    </rPh>
    <phoneticPr fontId="1"/>
  </si>
  <si>
    <t>教育支援体制整備事業費交付金</t>
    <phoneticPr fontId="20"/>
  </si>
  <si>
    <t>学校保健特別対策事業費補助金</t>
    <rPh sb="0" eb="2">
      <t>ガッコウ</t>
    </rPh>
    <rPh sb="2" eb="4">
      <t>ホケン</t>
    </rPh>
    <rPh sb="4" eb="6">
      <t>トクベツ</t>
    </rPh>
    <rPh sb="6" eb="8">
      <t>タイサク</t>
    </rPh>
    <rPh sb="8" eb="11">
      <t>ジギョウヒ</t>
    </rPh>
    <rPh sb="11" eb="14">
      <t>ホジョキン</t>
    </rPh>
    <phoneticPr fontId="1"/>
  </si>
  <si>
    <t>公立学校情報機器整備費補助金</t>
    <rPh sb="0" eb="2">
      <t>コウリツ</t>
    </rPh>
    <rPh sb="2" eb="4">
      <t>ガッコウ</t>
    </rPh>
    <rPh sb="4" eb="6">
      <t>ジョウホウ</t>
    </rPh>
    <rPh sb="6" eb="8">
      <t>キキ</t>
    </rPh>
    <rPh sb="8" eb="10">
      <t>セイビ</t>
    </rPh>
    <rPh sb="10" eb="11">
      <t>ヒ</t>
    </rPh>
    <rPh sb="11" eb="14">
      <t>ホジョキン</t>
    </rPh>
    <phoneticPr fontId="1"/>
  </si>
  <si>
    <t>私立高等学校等経常費助成費補助金</t>
    <phoneticPr fontId="20"/>
  </si>
  <si>
    <t>地方スポーツ振興費補助金</t>
    <rPh sb="0" eb="2">
      <t>チホウ</t>
    </rPh>
    <rPh sb="6" eb="8">
      <t>シンコウ</t>
    </rPh>
    <rPh sb="8" eb="9">
      <t>ヒ</t>
    </rPh>
    <rPh sb="9" eb="12">
      <t>ホジョキン</t>
    </rPh>
    <phoneticPr fontId="1"/>
  </si>
  <si>
    <t>文化芸術振興費補助金</t>
    <rPh sb="0" eb="2">
      <t>ブンカ</t>
    </rPh>
    <rPh sb="2" eb="4">
      <t>ゲイジュツ</t>
    </rPh>
    <rPh sb="4" eb="6">
      <t>シンコウ</t>
    </rPh>
    <rPh sb="6" eb="7">
      <t>ヒ</t>
    </rPh>
    <rPh sb="7" eb="10">
      <t>ホジョキン</t>
    </rPh>
    <phoneticPr fontId="1"/>
  </si>
  <si>
    <t>医療提供体制推進事業費補助金</t>
    <phoneticPr fontId="20"/>
  </si>
  <si>
    <t>疾病予防対策事業費等補助金</t>
    <phoneticPr fontId="20"/>
  </si>
  <si>
    <t>保育対策総合支援事業費補助金</t>
    <rPh sb="0" eb="2">
      <t>ホイク</t>
    </rPh>
    <rPh sb="2" eb="4">
      <t>タイサク</t>
    </rPh>
    <rPh sb="4" eb="6">
      <t>ソウゴウ</t>
    </rPh>
    <rPh sb="6" eb="8">
      <t>シエン</t>
    </rPh>
    <rPh sb="8" eb="11">
      <t>ジギョウヒ</t>
    </rPh>
    <rPh sb="11" eb="14">
      <t>ホジョキン</t>
    </rPh>
    <phoneticPr fontId="1"/>
  </si>
  <si>
    <t>保育所等整備交付金</t>
    <phoneticPr fontId="20"/>
  </si>
  <si>
    <t>児童福祉事業対策費等補助金</t>
    <phoneticPr fontId="20"/>
  </si>
  <si>
    <t>母子家庭等対策費補助金</t>
    <phoneticPr fontId="20"/>
  </si>
  <si>
    <t>次世代育成支援対策施設整備交付金</t>
    <rPh sb="0" eb="3">
      <t>ジセダイ</t>
    </rPh>
    <rPh sb="3" eb="5">
      <t>イクセイ</t>
    </rPh>
    <rPh sb="5" eb="7">
      <t>シエン</t>
    </rPh>
    <rPh sb="7" eb="9">
      <t>タイサク</t>
    </rPh>
    <rPh sb="9" eb="11">
      <t>シセツ</t>
    </rPh>
    <rPh sb="11" eb="13">
      <t>セイビ</t>
    </rPh>
    <rPh sb="13" eb="16">
      <t>コウフキン</t>
    </rPh>
    <phoneticPr fontId="1"/>
  </si>
  <si>
    <t>母子保健衛生費補助金</t>
    <phoneticPr fontId="20"/>
  </si>
  <si>
    <t>子育て支援対策臨時特例交付金</t>
    <phoneticPr fontId="20"/>
  </si>
  <si>
    <t>地域自殺対策強化交付金</t>
    <rPh sb="0" eb="2">
      <t>チイキ</t>
    </rPh>
    <rPh sb="2" eb="4">
      <t>ジサツ</t>
    </rPh>
    <rPh sb="4" eb="6">
      <t>タイサク</t>
    </rPh>
    <rPh sb="6" eb="8">
      <t>キョウカ</t>
    </rPh>
    <rPh sb="8" eb="11">
      <t>コウフキン</t>
    </rPh>
    <phoneticPr fontId="1"/>
  </si>
  <si>
    <t>生活困窮者就労準備支援事業費等補助金</t>
    <phoneticPr fontId="20"/>
  </si>
  <si>
    <t>障害者総合支援事業費補助金</t>
    <rPh sb="0" eb="2">
      <t>ショウガイ</t>
    </rPh>
    <rPh sb="2" eb="3">
      <t>モノ</t>
    </rPh>
    <rPh sb="3" eb="5">
      <t>ソウゴウ</t>
    </rPh>
    <rPh sb="5" eb="7">
      <t>シエン</t>
    </rPh>
    <rPh sb="7" eb="10">
      <t>ジギョウヒ</t>
    </rPh>
    <rPh sb="10" eb="13">
      <t>ホジョキン</t>
    </rPh>
    <phoneticPr fontId="21"/>
  </si>
  <si>
    <t>社会福祉施設等施設整備費補助金</t>
    <rPh sb="0" eb="2">
      <t>シャカイ</t>
    </rPh>
    <rPh sb="2" eb="4">
      <t>フクシ</t>
    </rPh>
    <rPh sb="4" eb="6">
      <t>シセツ</t>
    </rPh>
    <rPh sb="6" eb="7">
      <t>トウ</t>
    </rPh>
    <rPh sb="7" eb="9">
      <t>シセツ</t>
    </rPh>
    <rPh sb="9" eb="11">
      <t>セイビ</t>
    </rPh>
    <rPh sb="11" eb="12">
      <t>ヒ</t>
    </rPh>
    <rPh sb="12" eb="15">
      <t>ホジョキン</t>
    </rPh>
    <phoneticPr fontId="1"/>
  </si>
  <si>
    <t>精神保健対策費補助金</t>
    <rPh sb="0" eb="2">
      <t>セイシン</t>
    </rPh>
    <rPh sb="2" eb="4">
      <t>ホケン</t>
    </rPh>
    <rPh sb="4" eb="6">
      <t>タイサク</t>
    </rPh>
    <rPh sb="6" eb="7">
      <t>ヒ</t>
    </rPh>
    <rPh sb="7" eb="10">
      <t>ホジョキン</t>
    </rPh>
    <phoneticPr fontId="1"/>
  </si>
  <si>
    <t>介護保険事業費補助金</t>
    <rPh sb="0" eb="2">
      <t>カイゴ</t>
    </rPh>
    <rPh sb="2" eb="4">
      <t>ホケン</t>
    </rPh>
    <rPh sb="4" eb="6">
      <t>ジギョウ</t>
    </rPh>
    <rPh sb="6" eb="7">
      <t>ヒ</t>
    </rPh>
    <rPh sb="7" eb="10">
      <t>ホジョキン</t>
    </rPh>
    <phoneticPr fontId="1"/>
  </si>
  <si>
    <t>職業能力開発校設備整備費等補助金</t>
    <phoneticPr fontId="20"/>
  </si>
  <si>
    <t>雇用開発支援事業費等補助金</t>
    <phoneticPr fontId="20"/>
  </si>
  <si>
    <t>６次産業化市場規模拡大対策整備交付金</t>
    <rPh sb="1" eb="2">
      <t>ジ</t>
    </rPh>
    <rPh sb="2" eb="5">
      <t>サンギョウカ</t>
    </rPh>
    <rPh sb="5" eb="7">
      <t>シジョウ</t>
    </rPh>
    <rPh sb="7" eb="9">
      <t>キボ</t>
    </rPh>
    <rPh sb="9" eb="11">
      <t>カクダイ</t>
    </rPh>
    <rPh sb="11" eb="13">
      <t>タイサク</t>
    </rPh>
    <rPh sb="13" eb="15">
      <t>セイビ</t>
    </rPh>
    <rPh sb="15" eb="18">
      <t>コウフキン</t>
    </rPh>
    <phoneticPr fontId="21"/>
  </si>
  <si>
    <t>農業・食品産業強化対策整備交付金</t>
    <rPh sb="0" eb="2">
      <t>ノウギョウ</t>
    </rPh>
    <rPh sb="3" eb="5">
      <t>ショクヒン</t>
    </rPh>
    <rPh sb="5" eb="7">
      <t>サンギョウ</t>
    </rPh>
    <rPh sb="7" eb="9">
      <t>キョウカ</t>
    </rPh>
    <rPh sb="9" eb="11">
      <t>タイサク</t>
    </rPh>
    <rPh sb="11" eb="13">
      <t>セイビ</t>
    </rPh>
    <rPh sb="13" eb="16">
      <t>コウフキン</t>
    </rPh>
    <phoneticPr fontId="1"/>
  </si>
  <si>
    <t>担い手育成・確保等対策地方公共団体事業費補助金</t>
    <rPh sb="0" eb="1">
      <t>ニナ</t>
    </rPh>
    <rPh sb="2" eb="3">
      <t>テ</t>
    </rPh>
    <rPh sb="3" eb="5">
      <t>イクセイ</t>
    </rPh>
    <rPh sb="6" eb="8">
      <t>カクホ</t>
    </rPh>
    <rPh sb="8" eb="9">
      <t>トウ</t>
    </rPh>
    <rPh sb="9" eb="11">
      <t>タイサク</t>
    </rPh>
    <rPh sb="11" eb="13">
      <t>チホウ</t>
    </rPh>
    <rPh sb="13" eb="15">
      <t>コウキョウ</t>
    </rPh>
    <rPh sb="15" eb="17">
      <t>ダンタイ</t>
    </rPh>
    <rPh sb="17" eb="19">
      <t>ジギョウ</t>
    </rPh>
    <rPh sb="19" eb="20">
      <t>ヒ</t>
    </rPh>
    <rPh sb="20" eb="23">
      <t>ホジョキン</t>
    </rPh>
    <phoneticPr fontId="1"/>
  </si>
  <si>
    <t>国産農産物生産基盤強化等対策地方公共団体事業費補助金</t>
    <phoneticPr fontId="20"/>
  </si>
  <si>
    <t>中小企業経営支援等対策費補助金</t>
    <rPh sb="0" eb="2">
      <t>チュウショウ</t>
    </rPh>
    <rPh sb="2" eb="4">
      <t>キギョウ</t>
    </rPh>
    <rPh sb="4" eb="6">
      <t>ケイエイ</t>
    </rPh>
    <rPh sb="6" eb="8">
      <t>シエン</t>
    </rPh>
    <rPh sb="8" eb="9">
      <t>トウ</t>
    </rPh>
    <rPh sb="9" eb="11">
      <t>タイサク</t>
    </rPh>
    <rPh sb="11" eb="12">
      <t>ヒ</t>
    </rPh>
    <rPh sb="12" eb="15">
      <t>ホジョキン</t>
    </rPh>
    <phoneticPr fontId="21"/>
  </si>
  <si>
    <t>二酸化炭素排出抑制対策事業費等補助金</t>
    <phoneticPr fontId="20"/>
  </si>
  <si>
    <t>配分予定額計</t>
    <phoneticPr fontId="33"/>
  </si>
  <si>
    <t>共通</t>
    <rPh sb="0" eb="2">
      <t>キョウツウ</t>
    </rPh>
    <phoneticPr fontId="33"/>
  </si>
  <si>
    <t>地方単独事業</t>
    <rPh sb="0" eb="2">
      <t>チホウ</t>
    </rPh>
    <rPh sb="2" eb="4">
      <t>タンドク</t>
    </rPh>
    <rPh sb="4" eb="6">
      <t>ジギョウ</t>
    </rPh>
    <phoneticPr fontId="33"/>
  </si>
  <si>
    <t>通常分
既配分額（国のR3予算）</t>
    <rPh sb="0" eb="2">
      <t>ツウジョウ</t>
    </rPh>
    <rPh sb="2" eb="3">
      <t>ブン</t>
    </rPh>
    <rPh sb="4" eb="5">
      <t>キ</t>
    </rPh>
    <rPh sb="5" eb="7">
      <t>ハイブン</t>
    </rPh>
    <rPh sb="7" eb="8">
      <t>ガク</t>
    </rPh>
    <phoneticPr fontId="20"/>
  </si>
  <si>
    <t>R4.4</t>
    <phoneticPr fontId="20"/>
  </si>
  <si>
    <t>R4.5</t>
  </si>
  <si>
    <t>R4.6</t>
  </si>
  <si>
    <t>R4.7</t>
  </si>
  <si>
    <t>R4.8</t>
  </si>
  <si>
    <t>R4.9</t>
  </si>
  <si>
    <t>R4.10</t>
  </si>
  <si>
    <t>R4.11</t>
  </si>
  <si>
    <t>R4.12</t>
  </si>
  <si>
    <t>R5.1</t>
    <phoneticPr fontId="20"/>
  </si>
  <si>
    <t>R5.2</t>
  </si>
  <si>
    <t>R5.3</t>
  </si>
  <si>
    <t>R5.4以降</t>
    <rPh sb="4" eb="6">
      <t>イコウ</t>
    </rPh>
    <phoneticPr fontId="20"/>
  </si>
  <si>
    <t>令和４年度　新型コロナウイルス感染症対応地方創生臨時交付金実施計画【基金調べ】</t>
    <rPh sb="0" eb="2">
      <t>レイワ</t>
    </rPh>
    <rPh sb="3" eb="5">
      <t>ネンド</t>
    </rPh>
    <rPh sb="6" eb="8">
      <t>シンガタ</t>
    </rPh>
    <rPh sb="15" eb="18">
      <t>カンセンショウ</t>
    </rPh>
    <rPh sb="18" eb="20">
      <t>タイオウ</t>
    </rPh>
    <rPh sb="20" eb="22">
      <t>チホウ</t>
    </rPh>
    <rPh sb="22" eb="24">
      <t>ソウセイ</t>
    </rPh>
    <rPh sb="24" eb="26">
      <t>リンジ</t>
    </rPh>
    <rPh sb="26" eb="29">
      <t>コウフキン</t>
    </rPh>
    <rPh sb="29" eb="31">
      <t>ジッシ</t>
    </rPh>
    <rPh sb="31" eb="33">
      <t>ケイカク</t>
    </rPh>
    <phoneticPr fontId="20"/>
  </si>
  <si>
    <t>R3補正（国）</t>
    <phoneticPr fontId="20"/>
  </si>
  <si>
    <r>
      <t>（基金調べについて）</t>
    </r>
    <r>
      <rPr>
        <sz val="14"/>
        <rFont val="ＭＳ Ｐゴシック"/>
        <family val="3"/>
        <charset val="128"/>
      </rPr>
      <t>令和４年度末までに事業着手する事業が記載されているか、また、基金の要件②イに該当する事業については、取崩終期が令和９年度末まで、②ロに該当する事業については令和６年度末までとなっているか</t>
    </r>
    <rPh sb="1" eb="3">
      <t>キキン</t>
    </rPh>
    <rPh sb="3" eb="4">
      <t>シラ</t>
    </rPh>
    <rPh sb="10" eb="12">
      <t>レイワ</t>
    </rPh>
    <rPh sb="13" eb="16">
      <t>ネンドマツ</t>
    </rPh>
    <rPh sb="19" eb="21">
      <t>ジギョウ</t>
    </rPh>
    <rPh sb="21" eb="23">
      <t>チャクシュ</t>
    </rPh>
    <rPh sb="25" eb="27">
      <t>ジギョウ</t>
    </rPh>
    <rPh sb="28" eb="30">
      <t>キサイ</t>
    </rPh>
    <rPh sb="40" eb="42">
      <t>キキン</t>
    </rPh>
    <rPh sb="43" eb="45">
      <t>ヨウケン</t>
    </rPh>
    <rPh sb="48" eb="50">
      <t>ガイトウ</t>
    </rPh>
    <rPh sb="52" eb="54">
      <t>ジギョウ</t>
    </rPh>
    <rPh sb="65" eb="67">
      <t>レイワ</t>
    </rPh>
    <rPh sb="68" eb="71">
      <t>ネンドマツ</t>
    </rPh>
    <rPh sb="77" eb="79">
      <t>ガイトウ</t>
    </rPh>
    <rPh sb="81" eb="83">
      <t>ジギョウ</t>
    </rPh>
    <rPh sb="88" eb="90">
      <t>レイワ</t>
    </rPh>
    <rPh sb="91" eb="94">
      <t>ネンドマツ</t>
    </rPh>
    <phoneticPr fontId="20"/>
  </si>
  <si>
    <t>内閣府利用欄</t>
    <rPh sb="0" eb="2">
      <t>ナイカク</t>
    </rPh>
    <rPh sb="2" eb="3">
      <t>フ</t>
    </rPh>
    <rPh sb="3" eb="5">
      <t>リヨウ</t>
    </rPh>
    <rPh sb="5" eb="6">
      <t>ラン</t>
    </rPh>
    <phoneticPr fontId="20"/>
  </si>
  <si>
    <t>事業終期_通常</t>
    <rPh sb="0" eb="2">
      <t>ジギョウ</t>
    </rPh>
    <rPh sb="2" eb="4">
      <t>シュウキ</t>
    </rPh>
    <rPh sb="5" eb="7">
      <t>ツウジョウ</t>
    </rPh>
    <phoneticPr fontId="20"/>
  </si>
  <si>
    <t>R4当初（地）</t>
    <rPh sb="2" eb="4">
      <t>トウショ</t>
    </rPh>
    <phoneticPr fontId="20"/>
  </si>
  <si>
    <t>R4補正（地）</t>
    <rPh sb="2" eb="4">
      <t>ホセイ</t>
    </rPh>
    <rPh sb="5" eb="6">
      <t>チ</t>
    </rPh>
    <phoneticPr fontId="20"/>
  </si>
  <si>
    <t>R4予備費（地）</t>
    <rPh sb="2" eb="5">
      <t>ヨビヒ</t>
    </rPh>
    <rPh sb="6" eb="7">
      <t>チ</t>
    </rPh>
    <phoneticPr fontId="20"/>
  </si>
  <si>
    <t>事業始期_通常</t>
    <rPh sb="0" eb="2">
      <t>ジギョウ</t>
    </rPh>
    <rPh sb="2" eb="4">
      <t>シキ</t>
    </rPh>
    <rPh sb="5" eb="7">
      <t>ツウジョウ</t>
    </rPh>
    <phoneticPr fontId="20"/>
  </si>
  <si>
    <t>R4.1</t>
    <phoneticPr fontId="20"/>
  </si>
  <si>
    <t>R4.2</t>
  </si>
  <si>
    <t>R4.3</t>
  </si>
  <si>
    <t>内閣府</t>
    <rPh sb="0" eb="2">
      <t>ナイカク</t>
    </rPh>
    <rPh sb="2" eb="3">
      <t>フ</t>
    </rPh>
    <phoneticPr fontId="20"/>
  </si>
  <si>
    <t>総務省</t>
    <rPh sb="0" eb="3">
      <t>ソウムショウ</t>
    </rPh>
    <phoneticPr fontId="20"/>
  </si>
  <si>
    <t>法務省</t>
    <rPh sb="0" eb="3">
      <t>ホウムショウ</t>
    </rPh>
    <phoneticPr fontId="20"/>
  </si>
  <si>
    <t>文部科学省</t>
    <rPh sb="0" eb="2">
      <t>モンブ</t>
    </rPh>
    <rPh sb="2" eb="5">
      <t>カガクショウ</t>
    </rPh>
    <phoneticPr fontId="20"/>
  </si>
  <si>
    <t>厚生労働省</t>
    <rPh sb="0" eb="2">
      <t>コウセイ</t>
    </rPh>
    <rPh sb="2" eb="5">
      <t>ロウドウショウ</t>
    </rPh>
    <phoneticPr fontId="20"/>
  </si>
  <si>
    <t>農林水産省</t>
    <rPh sb="0" eb="2">
      <t>ノウリン</t>
    </rPh>
    <rPh sb="2" eb="5">
      <t>スイサンショウ</t>
    </rPh>
    <phoneticPr fontId="20"/>
  </si>
  <si>
    <t>経済産業省</t>
    <rPh sb="0" eb="2">
      <t>ケイザイ</t>
    </rPh>
    <rPh sb="2" eb="5">
      <t>サンギョウショウ</t>
    </rPh>
    <phoneticPr fontId="20"/>
  </si>
  <si>
    <t>国土交通省</t>
    <rPh sb="0" eb="2">
      <t>コクド</t>
    </rPh>
    <rPh sb="2" eb="5">
      <t>コウツウショウ</t>
    </rPh>
    <phoneticPr fontId="20"/>
  </si>
  <si>
    <t>環境省</t>
    <rPh sb="0" eb="3">
      <t>カンキョウショウ</t>
    </rPh>
    <phoneticPr fontId="20"/>
  </si>
  <si>
    <t>地域女性活躍推進交付金</t>
    <phoneticPr fontId="20"/>
  </si>
  <si>
    <t>事業の概要(①②③④を必ずそれぞれの項目毎に明記)
①目的・効果
②交付金を充当する経費内容
③積算根拠（対象数、単価等）
④事業の対象（交付対象者、対象施設等）</t>
    <rPh sb="18" eb="20">
      <t>コウモク</t>
    </rPh>
    <rPh sb="20" eb="21">
      <t>ゴト</t>
    </rPh>
    <rPh sb="27" eb="29">
      <t>モクテキ</t>
    </rPh>
    <rPh sb="30" eb="32">
      <t>コウカ</t>
    </rPh>
    <phoneticPr fontId="20"/>
  </si>
  <si>
    <t>国庫補助額</t>
    <rPh sb="0" eb="2">
      <t>コッコ</t>
    </rPh>
    <rPh sb="2" eb="4">
      <t>ホジョ</t>
    </rPh>
    <rPh sb="4" eb="5">
      <t>ガク</t>
    </rPh>
    <phoneticPr fontId="33"/>
  </si>
  <si>
    <t>Ｂ</t>
    <phoneticPr fontId="33"/>
  </si>
  <si>
    <t>Ｃ</t>
    <phoneticPr fontId="33"/>
  </si>
  <si>
    <t>その他
（一般財源や補助対象外経費等）</t>
    <rPh sb="2" eb="3">
      <t>タ</t>
    </rPh>
    <rPh sb="5" eb="7">
      <t>イッパン</t>
    </rPh>
    <rPh sb="7" eb="9">
      <t>ザイゲン</t>
    </rPh>
    <rPh sb="10" eb="12">
      <t>ホジョ</t>
    </rPh>
    <rPh sb="12" eb="14">
      <t>タイショウ</t>
    </rPh>
    <rPh sb="14" eb="15">
      <t>ガイ</t>
    </rPh>
    <rPh sb="15" eb="17">
      <t>ケイヒ</t>
    </rPh>
    <rPh sb="17" eb="18">
      <t>トウ</t>
    </rPh>
    <phoneticPr fontId="33"/>
  </si>
  <si>
    <t>Ｄ</t>
    <phoneticPr fontId="33"/>
  </si>
  <si>
    <t>総務省</t>
    <phoneticPr fontId="33"/>
  </si>
  <si>
    <t>R2補正（国）</t>
    <phoneticPr fontId="20"/>
  </si>
  <si>
    <t>R2予備費（国）</t>
    <rPh sb="2" eb="5">
      <t>ヨビヒ</t>
    </rPh>
    <rPh sb="6" eb="7">
      <t>コク</t>
    </rPh>
    <phoneticPr fontId="20"/>
  </si>
  <si>
    <t>R3当初（地）</t>
    <rPh sb="2" eb="4">
      <t>トウショ</t>
    </rPh>
    <phoneticPr fontId="20"/>
  </si>
  <si>
    <t>R3補正（地）</t>
    <rPh sb="2" eb="4">
      <t>ホセイ</t>
    </rPh>
    <rPh sb="5" eb="6">
      <t>チ</t>
    </rPh>
    <phoneticPr fontId="20"/>
  </si>
  <si>
    <t>R3予備費（地）</t>
    <rPh sb="2" eb="5">
      <t>ヨビヒ</t>
    </rPh>
    <rPh sb="6" eb="7">
      <t>チ</t>
    </rPh>
    <phoneticPr fontId="20"/>
  </si>
  <si>
    <t>担当者氏名</t>
    <phoneticPr fontId="33"/>
  </si>
  <si>
    <t>通常分　今回配分予定額
（国のR3予算）</t>
    <rPh sb="0" eb="2">
      <t>ツウジョウ</t>
    </rPh>
    <rPh sb="2" eb="3">
      <t>ブン</t>
    </rPh>
    <rPh sb="4" eb="6">
      <t>コンカイ</t>
    </rPh>
    <rPh sb="6" eb="8">
      <t>ハイブン</t>
    </rPh>
    <rPh sb="8" eb="10">
      <t>ヨテイ</t>
    </rPh>
    <rPh sb="10" eb="11">
      <t>ガク</t>
    </rPh>
    <rPh sb="13" eb="14">
      <t>クニ</t>
    </rPh>
    <rPh sb="17" eb="19">
      <t>ヨサン</t>
    </rPh>
    <phoneticPr fontId="20"/>
  </si>
  <si>
    <t>地方単独事業費</t>
    <phoneticPr fontId="33"/>
  </si>
  <si>
    <t>国庫補助事業費</t>
    <phoneticPr fontId="33"/>
  </si>
  <si>
    <t>エラー（自治体名記載不備）</t>
    <phoneticPr fontId="33"/>
  </si>
  <si>
    <t>エラー（担当者・連絡先記載不備）</t>
    <rPh sb="4" eb="7">
      <t>タントウシャ</t>
    </rPh>
    <rPh sb="8" eb="11">
      <t>レンラクサキ</t>
    </rPh>
    <phoneticPr fontId="33"/>
  </si>
  <si>
    <t>エラー（既配分額記載不備）</t>
    <rPh sb="4" eb="5">
      <t>キ</t>
    </rPh>
    <rPh sb="5" eb="7">
      <t>ハイブン</t>
    </rPh>
    <rPh sb="7" eb="8">
      <t>ガク</t>
    </rPh>
    <rPh sb="8" eb="10">
      <t>キサイ</t>
    </rPh>
    <phoneticPr fontId="33"/>
  </si>
  <si>
    <t>エラー（交付限度額記載不備）</t>
    <rPh sb="4" eb="6">
      <t>コウフ</t>
    </rPh>
    <rPh sb="6" eb="8">
      <t>ゲンド</t>
    </rPh>
    <rPh sb="8" eb="9">
      <t>ガク</t>
    </rPh>
    <phoneticPr fontId="33"/>
  </si>
  <si>
    <t>システムチェック欄</t>
    <rPh sb="8" eb="9">
      <t>ラン</t>
    </rPh>
    <phoneticPr fontId="33"/>
  </si>
  <si>
    <t>全事業について確認した結果間違いなければ「○」を選択してください。
システムチェック欄は全て○であることを確認してください。</t>
    <rPh sb="0" eb="3">
      <t>ゼンジギョウ</t>
    </rPh>
    <rPh sb="7" eb="9">
      <t>カクニン</t>
    </rPh>
    <rPh sb="11" eb="13">
      <t>ケッカ</t>
    </rPh>
    <rPh sb="13" eb="15">
      <t>マチガ</t>
    </rPh>
    <rPh sb="24" eb="26">
      <t>センタク</t>
    </rPh>
    <rPh sb="42" eb="43">
      <t>ラン</t>
    </rPh>
    <rPh sb="44" eb="45">
      <t>スベ</t>
    </rPh>
    <rPh sb="53" eb="55">
      <t>カクニン</t>
    </rPh>
    <phoneticPr fontId="20"/>
  </si>
  <si>
    <t>自治体名、担当者、連絡先、既配分額、交付限度額等必要事項が記入されているか</t>
    <rPh sb="0" eb="3">
      <t>ジチタイ</t>
    </rPh>
    <rPh sb="3" eb="4">
      <t>メイ</t>
    </rPh>
    <rPh sb="5" eb="8">
      <t>タントウシャ</t>
    </rPh>
    <rPh sb="9" eb="12">
      <t>レンラクサキ</t>
    </rPh>
    <phoneticPr fontId="33"/>
  </si>
  <si>
    <t>予算区分が国庫補助事業又は地方単独事業と対応しているか</t>
    <phoneticPr fontId="33"/>
  </si>
  <si>
    <t>事業の始期がきちんと入力されているか
(国庫補助事業のみ令和４年１月以降を選択できます）</t>
    <rPh sb="10" eb="12">
      <t>ニュウリョク</t>
    </rPh>
    <rPh sb="20" eb="22">
      <t>コッコ</t>
    </rPh>
    <rPh sb="22" eb="24">
      <t>ホジョ</t>
    </rPh>
    <rPh sb="24" eb="26">
      <t>ジギョウ</t>
    </rPh>
    <rPh sb="28" eb="30">
      <t>レイワ</t>
    </rPh>
    <rPh sb="31" eb="32">
      <t>ネン</t>
    </rPh>
    <rPh sb="33" eb="34">
      <t>ガツ</t>
    </rPh>
    <rPh sb="34" eb="36">
      <t>イコウ</t>
    </rPh>
    <rPh sb="37" eb="39">
      <t>センタク</t>
    </rPh>
    <phoneticPr fontId="20"/>
  </si>
  <si>
    <t>○</t>
    <phoneticPr fontId="20"/>
  </si>
  <si>
    <t>－</t>
    <phoneticPr fontId="20"/>
  </si>
  <si>
    <t>事業の終期がきちんと入力されているか
（基金事業を除いて終期が令和５年４月以降とすることはできません）</t>
    <rPh sb="10" eb="12">
      <t>ニュウリョク</t>
    </rPh>
    <rPh sb="20" eb="22">
      <t>キキン</t>
    </rPh>
    <rPh sb="22" eb="24">
      <t>ジギョウ</t>
    </rPh>
    <rPh sb="25" eb="26">
      <t>ノゾ</t>
    </rPh>
    <rPh sb="28" eb="30">
      <t>シュウキ</t>
    </rPh>
    <rPh sb="31" eb="33">
      <t>レイワ</t>
    </rPh>
    <rPh sb="34" eb="35">
      <t>ネン</t>
    </rPh>
    <rPh sb="36" eb="37">
      <t>ガツ</t>
    </rPh>
    <rPh sb="37" eb="39">
      <t>イコウ</t>
    </rPh>
    <phoneticPr fontId="20"/>
  </si>
  <si>
    <t>「成果目標」及び「住民への周知方法」欄への記入されているか</t>
    <phoneticPr fontId="33"/>
  </si>
  <si>
    <t>国庫補助事業の地方負担分について、交付金事業の名称が、制度要綱別表に記載された名称と一致しているか</t>
    <rPh sb="0" eb="2">
      <t>コッコ</t>
    </rPh>
    <rPh sb="2" eb="4">
      <t>ホジョ</t>
    </rPh>
    <rPh sb="4" eb="6">
      <t>ジギョウ</t>
    </rPh>
    <rPh sb="7" eb="9">
      <t>チホウ</t>
    </rPh>
    <rPh sb="9" eb="12">
      <t>フタンブン</t>
    </rPh>
    <phoneticPr fontId="33"/>
  </si>
  <si>
    <t>エラー（地単事業始期誤り※想定外のプルダウン選択）</t>
    <rPh sb="4" eb="5">
      <t>チ</t>
    </rPh>
    <rPh sb="5" eb="6">
      <t>タン</t>
    </rPh>
    <rPh sb="6" eb="8">
      <t>ジギョウ</t>
    </rPh>
    <rPh sb="8" eb="10">
      <t>シキ</t>
    </rPh>
    <rPh sb="10" eb="11">
      <t>アヤマ</t>
    </rPh>
    <rPh sb="13" eb="15">
      <t>ソウテイ</t>
    </rPh>
    <rPh sb="15" eb="16">
      <t>ガイ</t>
    </rPh>
    <rPh sb="22" eb="24">
      <t>センタク</t>
    </rPh>
    <phoneticPr fontId="20"/>
  </si>
  <si>
    <t>エラー（地単（基金以外）事業終期誤り
※想定外のプルダウン選択）</t>
    <rPh sb="4" eb="5">
      <t>チ</t>
    </rPh>
    <rPh sb="5" eb="6">
      <t>タン</t>
    </rPh>
    <rPh sb="7" eb="9">
      <t>キキン</t>
    </rPh>
    <rPh sb="9" eb="11">
      <t>イガイ</t>
    </rPh>
    <rPh sb="12" eb="14">
      <t>ジギョウ</t>
    </rPh>
    <rPh sb="14" eb="16">
      <t>シュウキ</t>
    </rPh>
    <rPh sb="16" eb="17">
      <t>アヤマ</t>
    </rPh>
    <rPh sb="20" eb="22">
      <t>ソウテイ</t>
    </rPh>
    <rPh sb="22" eb="23">
      <t>ガイ</t>
    </rPh>
    <rPh sb="29" eb="31">
      <t>センタク</t>
    </rPh>
    <phoneticPr fontId="20"/>
  </si>
  <si>
    <t>チェック結果</t>
    <rPh sb="4" eb="6">
      <t>ケッカ</t>
    </rPh>
    <phoneticPr fontId="33"/>
  </si>
  <si>
    <t>地方単独事業の事業費に国庫補助額が記載されていないか</t>
    <rPh sb="0" eb="2">
      <t>チホウ</t>
    </rPh>
    <rPh sb="2" eb="4">
      <t>タンドク</t>
    </rPh>
    <rPh sb="4" eb="6">
      <t>ジギョウ</t>
    </rPh>
    <rPh sb="7" eb="10">
      <t>ジギョウヒ</t>
    </rPh>
    <rPh sb="11" eb="13">
      <t>コッコ</t>
    </rPh>
    <rPh sb="13" eb="15">
      <t>ホジョ</t>
    </rPh>
    <rPh sb="15" eb="16">
      <t>ガク</t>
    </rPh>
    <rPh sb="17" eb="19">
      <t>キサイ</t>
    </rPh>
    <phoneticPr fontId="20"/>
  </si>
  <si>
    <t>事業始期終期計算用</t>
    <rPh sb="0" eb="2">
      <t>ジギョウ</t>
    </rPh>
    <rPh sb="2" eb="4">
      <t>シキ</t>
    </rPh>
    <rPh sb="4" eb="6">
      <t>シュウキ</t>
    </rPh>
    <rPh sb="6" eb="9">
      <t>ケイサンヨウ</t>
    </rPh>
    <phoneticPr fontId="20"/>
  </si>
  <si>
    <t>エラー（事業始期・終期比較）</t>
    <rPh sb="4" eb="6">
      <t>ジギョウ</t>
    </rPh>
    <rPh sb="6" eb="8">
      <t>シキ</t>
    </rPh>
    <rPh sb="9" eb="11">
      <t>シュウキ</t>
    </rPh>
    <rPh sb="11" eb="13">
      <t>ヒカク</t>
    </rPh>
    <phoneticPr fontId="20"/>
  </si>
  <si>
    <t>事業の終期が事業の始期より前に設定されていないか</t>
    <rPh sb="6" eb="8">
      <t>ジギョウ</t>
    </rPh>
    <rPh sb="9" eb="11">
      <t>シキ</t>
    </rPh>
    <rPh sb="13" eb="14">
      <t>マエ</t>
    </rPh>
    <rPh sb="15" eb="17">
      <t>セッテイ</t>
    </rPh>
    <phoneticPr fontId="20"/>
  </si>
  <si>
    <t>基金事業数</t>
    <rPh sb="0" eb="2">
      <t>キキン</t>
    </rPh>
    <rPh sb="2" eb="4">
      <t>ジギョウ</t>
    </rPh>
    <rPh sb="4" eb="5">
      <t>スウ</t>
    </rPh>
    <phoneticPr fontId="33"/>
  </si>
  <si>
    <t>基金対象事業について、基金シートに記載されているか</t>
    <rPh sb="0" eb="2">
      <t>キキン</t>
    </rPh>
    <rPh sb="2" eb="4">
      <t>タイショウ</t>
    </rPh>
    <rPh sb="4" eb="6">
      <t>ジギョウ</t>
    </rPh>
    <rPh sb="11" eb="13">
      <t>キキン</t>
    </rPh>
    <rPh sb="17" eb="19">
      <t>キサイ</t>
    </rPh>
    <phoneticPr fontId="20"/>
  </si>
  <si>
    <t>事業数</t>
    <rPh sb="0" eb="2">
      <t>ジギョウ</t>
    </rPh>
    <rPh sb="2" eb="3">
      <t>スウ</t>
    </rPh>
    <phoneticPr fontId="33"/>
  </si>
  <si>
    <t>判定</t>
    <rPh sb="0" eb="2">
      <t>ハンテイ</t>
    </rPh>
    <phoneticPr fontId="33"/>
  </si>
  <si>
    <t>エラー（番号不一致）</t>
    <rPh sb="4" eb="6">
      <t>バンゴウ</t>
    </rPh>
    <rPh sb="6" eb="9">
      <t>フイッチ</t>
    </rPh>
    <phoneticPr fontId="33"/>
  </si>
  <si>
    <t>基金該当実施計画上No</t>
    <rPh sb="0" eb="2">
      <t>キキン</t>
    </rPh>
    <rPh sb="2" eb="4">
      <t>ガイトウ</t>
    </rPh>
    <rPh sb="4" eb="6">
      <t>ジッシ</t>
    </rPh>
    <rPh sb="6" eb="8">
      <t>ケイカク</t>
    </rPh>
    <rPh sb="8" eb="9">
      <t>ジョウ</t>
    </rPh>
    <phoneticPr fontId="33"/>
  </si>
  <si>
    <t>数式で表現すると面倒なので、以下のとおり基金に○が入っているNoを拾えるようにする</t>
    <rPh sb="0" eb="2">
      <t>スウシキ</t>
    </rPh>
    <rPh sb="3" eb="5">
      <t>ヒョウゲン</t>
    </rPh>
    <rPh sb="8" eb="10">
      <t>メンドウ</t>
    </rPh>
    <rPh sb="14" eb="16">
      <t>イカ</t>
    </rPh>
    <rPh sb="20" eb="22">
      <t>キキン</t>
    </rPh>
    <rPh sb="25" eb="26">
      <t>ハイ</t>
    </rPh>
    <rPh sb="33" eb="34">
      <t>ヒロ</t>
    </rPh>
    <phoneticPr fontId="33"/>
  </si>
  <si>
    <t>協力要請推進枠又は検査促進枠の地方負担分に充当</t>
    <rPh sb="0" eb="2">
      <t>キョウリョク</t>
    </rPh>
    <rPh sb="2" eb="4">
      <t>ヨウセイ</t>
    </rPh>
    <rPh sb="4" eb="6">
      <t>スイシン</t>
    </rPh>
    <rPh sb="6" eb="7">
      <t>ワク</t>
    </rPh>
    <rPh sb="7" eb="8">
      <t>マタ</t>
    </rPh>
    <rPh sb="9" eb="11">
      <t>ケンサ</t>
    </rPh>
    <rPh sb="11" eb="13">
      <t>ソクシン</t>
    </rPh>
    <rPh sb="13" eb="14">
      <t>ワク</t>
    </rPh>
    <rPh sb="15" eb="17">
      <t>チホウ</t>
    </rPh>
    <rPh sb="17" eb="20">
      <t>フタンブン</t>
    </rPh>
    <rPh sb="21" eb="23">
      <t>ジュウトウ</t>
    </rPh>
    <phoneticPr fontId="33"/>
  </si>
  <si>
    <t>事業始期_協力金等</t>
    <rPh sb="0" eb="2">
      <t>ジギョウ</t>
    </rPh>
    <rPh sb="2" eb="4">
      <t>シキ</t>
    </rPh>
    <rPh sb="5" eb="8">
      <t>キョウリョクキン</t>
    </rPh>
    <rPh sb="8" eb="9">
      <t>トウ</t>
    </rPh>
    <phoneticPr fontId="20"/>
  </si>
  <si>
    <t>R3.4</t>
    <phoneticPr fontId="20"/>
  </si>
  <si>
    <t>R3.5</t>
  </si>
  <si>
    <t>R3.6</t>
  </si>
  <si>
    <t>R3.7</t>
  </si>
  <si>
    <t>R3.8</t>
  </si>
  <si>
    <t>R3.9</t>
  </si>
  <si>
    <t>R3.10</t>
  </si>
  <si>
    <t>R3.11</t>
  </si>
  <si>
    <t>R3.12</t>
  </si>
  <si>
    <t>R4.2</t>
    <phoneticPr fontId="20"/>
  </si>
  <si>
    <t>R4.3</t>
    <phoneticPr fontId="20"/>
  </si>
  <si>
    <t>予算区分_地単_通常</t>
    <rPh sb="0" eb="2">
      <t>ヨサン</t>
    </rPh>
    <rPh sb="2" eb="4">
      <t>クブン</t>
    </rPh>
    <rPh sb="5" eb="6">
      <t>チ</t>
    </rPh>
    <rPh sb="6" eb="7">
      <t>タン</t>
    </rPh>
    <rPh sb="8" eb="10">
      <t>ツウジョウ</t>
    </rPh>
    <phoneticPr fontId="20"/>
  </si>
  <si>
    <t>予算区分_地単_協力金等</t>
    <rPh sb="0" eb="2">
      <t>ヨサン</t>
    </rPh>
    <rPh sb="2" eb="4">
      <t>クブン</t>
    </rPh>
    <rPh sb="5" eb="6">
      <t>チ</t>
    </rPh>
    <rPh sb="6" eb="7">
      <t>タン</t>
    </rPh>
    <rPh sb="8" eb="11">
      <t>キョウリョクキン</t>
    </rPh>
    <rPh sb="11" eb="12">
      <t>トウ</t>
    </rPh>
    <phoneticPr fontId="20"/>
  </si>
  <si>
    <r>
      <t>国庫補助事業と地方単独事業の別に間違いが無いか（制度要綱別表に掲載された事業の裏負担に充てる場合以外はすべて地方単独事業</t>
    </r>
    <r>
      <rPr>
        <sz val="14"/>
        <rFont val="ＭＳ Ｐゴシック"/>
        <family val="3"/>
        <charset val="128"/>
      </rPr>
      <t>。なお、制度要綱別表に掲載された事業以外の国庫補助事業等の地方負担に臨時交付金は充てられないことに留意すること。）</t>
    </r>
    <phoneticPr fontId="33"/>
  </si>
  <si>
    <t>各事業について、実施の確実性が十分に見込まれるものであるか、また、新型コロナウイルスとの関連性が明らかであるか（コロナ対策として追加的に必要になった経費であるという点等が自治体として整理されているか）</t>
    <phoneticPr fontId="33"/>
  </si>
  <si>
    <t>すべての事業において、事業の概要の①目的・効果に、新型コロナウイルスとの関連性について明記されているか（例：新型コロナウイルス感染拡大防止のため～、新型コロナウイルスの影響を受ける～　等）</t>
    <phoneticPr fontId="20"/>
  </si>
  <si>
    <t>事業の概要に、①目的・効果、②交付金を充当する経費内容、③積算根拠（対象数、単価等）④事業の対象（交付対象者、対象施設等）について、記入要領等に基づきそれぞれ明記されているか</t>
    <phoneticPr fontId="20"/>
  </si>
  <si>
    <t>補助・単独</t>
    <rPh sb="0" eb="2">
      <t>ホジョ</t>
    </rPh>
    <rPh sb="3" eb="5">
      <t>タンドク</t>
    </rPh>
    <phoneticPr fontId="20"/>
  </si>
  <si>
    <t>特定事業者等支援</t>
    <phoneticPr fontId="20"/>
  </si>
  <si>
    <t>協力要請推進枠又は検査促進枠の地方負担分に充当_地単</t>
    <rPh sb="24" eb="25">
      <t>チ</t>
    </rPh>
    <rPh sb="25" eb="26">
      <t>タン</t>
    </rPh>
    <phoneticPr fontId="20"/>
  </si>
  <si>
    <t>協力要請推進枠又は検査促進枠の地方負担分に充当_補助</t>
    <rPh sb="24" eb="26">
      <t>ホジョ</t>
    </rPh>
    <phoneticPr fontId="20"/>
  </si>
  <si>
    <t>－</t>
    <phoneticPr fontId="20"/>
  </si>
  <si>
    <t>個人を対象とした給付金等</t>
    <phoneticPr fontId="20"/>
  </si>
  <si>
    <t>基金_補助</t>
    <rPh sb="0" eb="2">
      <t>キキン</t>
    </rPh>
    <rPh sb="3" eb="5">
      <t>ホジョ</t>
    </rPh>
    <phoneticPr fontId="20"/>
  </si>
  <si>
    <t>事業終期_基金</t>
    <rPh sb="0" eb="2">
      <t>ジギョウ</t>
    </rPh>
    <rPh sb="2" eb="4">
      <t>シュウキ</t>
    </rPh>
    <rPh sb="5" eb="7">
      <t>キキン</t>
    </rPh>
    <phoneticPr fontId="20"/>
  </si>
  <si>
    <t>基金の要件</t>
    <rPh sb="0" eb="2">
      <t>キキン</t>
    </rPh>
    <rPh sb="3" eb="5">
      <t>ヨウケン</t>
    </rPh>
    <phoneticPr fontId="20"/>
  </si>
  <si>
    <t>協力要請推進枠又は検査促進枠の地方負担分に充当_フラグ</t>
    <phoneticPr fontId="33"/>
  </si>
  <si>
    <t>基金_フラグ</t>
    <rPh sb="0" eb="2">
      <t>キキン</t>
    </rPh>
    <phoneticPr fontId="33"/>
  </si>
  <si>
    <t>事業始期_フラグ</t>
    <rPh sb="0" eb="2">
      <t>ジギョウ</t>
    </rPh>
    <rPh sb="2" eb="4">
      <t>シキ</t>
    </rPh>
    <phoneticPr fontId="33"/>
  </si>
  <si>
    <t>事業始期_補助</t>
    <rPh sb="0" eb="2">
      <t>ジギョウ</t>
    </rPh>
    <rPh sb="2" eb="4">
      <t>シキ</t>
    </rPh>
    <rPh sb="5" eb="7">
      <t>ホジョ</t>
    </rPh>
    <phoneticPr fontId="20"/>
  </si>
  <si>
    <t>事業終期_フラグ</t>
    <rPh sb="0" eb="2">
      <t>ジギョウ</t>
    </rPh>
    <rPh sb="2" eb="4">
      <t>シュウキ</t>
    </rPh>
    <phoneticPr fontId="33"/>
  </si>
  <si>
    <t>基金_地単_通常</t>
    <rPh sb="0" eb="2">
      <t>キキン</t>
    </rPh>
    <rPh sb="3" eb="4">
      <t>チ</t>
    </rPh>
    <rPh sb="4" eb="5">
      <t>タン</t>
    </rPh>
    <rPh sb="6" eb="8">
      <t>ツウジョウ</t>
    </rPh>
    <phoneticPr fontId="20"/>
  </si>
  <si>
    <t>基金_地単_協力金等</t>
    <rPh sb="0" eb="2">
      <t>キキン</t>
    </rPh>
    <rPh sb="3" eb="4">
      <t>チ</t>
    </rPh>
    <rPh sb="4" eb="5">
      <t>タン</t>
    </rPh>
    <rPh sb="6" eb="9">
      <t>キョウリョクキン</t>
    </rPh>
    <rPh sb="9" eb="10">
      <t>トウ</t>
    </rPh>
    <phoneticPr fontId="20"/>
  </si>
  <si>
    <t>予算区分_フラグ</t>
    <rPh sb="0" eb="2">
      <t>ヨサン</t>
    </rPh>
    <rPh sb="2" eb="4">
      <t>クブン</t>
    </rPh>
    <phoneticPr fontId="33"/>
  </si>
  <si>
    <t>予算区分_補助</t>
    <rPh sb="0" eb="2">
      <t>ヨサン</t>
    </rPh>
    <rPh sb="2" eb="4">
      <t>クブン</t>
    </rPh>
    <rPh sb="5" eb="7">
      <t>ホジョ</t>
    </rPh>
    <phoneticPr fontId="20"/>
  </si>
  <si>
    <t>交付対象経費</t>
    <rPh sb="0" eb="2">
      <t>コウフ</t>
    </rPh>
    <rPh sb="2" eb="4">
      <t>タイショウ</t>
    </rPh>
    <rPh sb="4" eb="6">
      <t>ケイヒ</t>
    </rPh>
    <phoneticPr fontId="33"/>
  </si>
  <si>
    <t>交付対象経費</t>
    <rPh sb="0" eb="2">
      <t>コウフ</t>
    </rPh>
    <rPh sb="2" eb="4">
      <t>タイショウ</t>
    </rPh>
    <rPh sb="4" eb="6">
      <t>ケイヒ</t>
    </rPh>
    <phoneticPr fontId="20"/>
  </si>
  <si>
    <t>エラー（地単事業に国庫補助額の入力あり）</t>
    <rPh sb="4" eb="5">
      <t>チ</t>
    </rPh>
    <rPh sb="5" eb="6">
      <t>タン</t>
    </rPh>
    <rPh sb="6" eb="8">
      <t>ジギョウ</t>
    </rPh>
    <rPh sb="9" eb="11">
      <t>コッコ</t>
    </rPh>
    <rPh sb="11" eb="13">
      <t>ホジョ</t>
    </rPh>
    <rPh sb="13" eb="14">
      <t>ガク</t>
    </rPh>
    <rPh sb="15" eb="17">
      <t>ニュウリョク</t>
    </rPh>
    <phoneticPr fontId="33"/>
  </si>
  <si>
    <t>エラー（国庫補助事業の名称が別表の名称と不一致）</t>
    <rPh sb="4" eb="6">
      <t>コッコ</t>
    </rPh>
    <rPh sb="6" eb="8">
      <t>ホジョ</t>
    </rPh>
    <rPh sb="8" eb="10">
      <t>ジギョウ</t>
    </rPh>
    <rPh sb="11" eb="13">
      <t>メイショウ</t>
    </rPh>
    <rPh sb="14" eb="16">
      <t>ベッピョウ</t>
    </rPh>
    <rPh sb="17" eb="19">
      <t>メイショウ</t>
    </rPh>
    <rPh sb="20" eb="23">
      <t>フイッチ</t>
    </rPh>
    <phoneticPr fontId="20"/>
  </si>
  <si>
    <t>エラー（事業始期選択漏れ）</t>
    <rPh sb="4" eb="6">
      <t>ジギョウ</t>
    </rPh>
    <rPh sb="6" eb="8">
      <t>シキ</t>
    </rPh>
    <rPh sb="8" eb="10">
      <t>センタク</t>
    </rPh>
    <rPh sb="10" eb="11">
      <t>モ</t>
    </rPh>
    <phoneticPr fontId="20"/>
  </si>
  <si>
    <t>エラー（事業終期選択漏れ）</t>
    <rPh sb="4" eb="6">
      <t>ジギョウ</t>
    </rPh>
    <rPh sb="6" eb="8">
      <t>シュウキ</t>
    </rPh>
    <rPh sb="8" eb="10">
      <t>センタク</t>
    </rPh>
    <rPh sb="10" eb="11">
      <t>モ</t>
    </rPh>
    <phoneticPr fontId="20"/>
  </si>
  <si>
    <t>エラー（予算区分選択漏れ）</t>
    <rPh sb="4" eb="6">
      <t>ヨサン</t>
    </rPh>
    <rPh sb="6" eb="8">
      <t>クブン</t>
    </rPh>
    <rPh sb="8" eb="10">
      <t>センタク</t>
    </rPh>
    <rPh sb="10" eb="11">
      <t>モ</t>
    </rPh>
    <phoneticPr fontId="20"/>
  </si>
  <si>
    <t>エラー（プルダウン外の入力）</t>
    <rPh sb="9" eb="10">
      <t>ガイ</t>
    </rPh>
    <rPh sb="11" eb="13">
      <t>ニュウリョク</t>
    </rPh>
    <phoneticPr fontId="33"/>
  </si>
  <si>
    <t>コピー＆ペーストやオートフィル機能により、プルダウンより選択する項目について、選択肢外の記載がされていないか。</t>
    <rPh sb="15" eb="17">
      <t>キノウ</t>
    </rPh>
    <rPh sb="28" eb="30">
      <t>センタク</t>
    </rPh>
    <rPh sb="32" eb="34">
      <t>コウモク</t>
    </rPh>
    <rPh sb="39" eb="42">
      <t>センタクシ</t>
    </rPh>
    <rPh sb="42" eb="43">
      <t>ガイ</t>
    </rPh>
    <rPh sb="44" eb="46">
      <t>キサイ</t>
    </rPh>
    <phoneticPr fontId="33"/>
  </si>
  <si>
    <t>予算区分確認用</t>
    <rPh sb="0" eb="2">
      <t>ヨサン</t>
    </rPh>
    <rPh sb="2" eb="4">
      <t>クブン</t>
    </rPh>
    <rPh sb="4" eb="6">
      <t>カクニン</t>
    </rPh>
    <rPh sb="6" eb="7">
      <t>ヨウ</t>
    </rPh>
    <phoneticPr fontId="20"/>
  </si>
  <si>
    <t>R2.11</t>
    <phoneticPr fontId="20"/>
  </si>
  <si>
    <t>R2.12</t>
    <phoneticPr fontId="20"/>
  </si>
  <si>
    <t>R3.1</t>
    <phoneticPr fontId="20"/>
  </si>
  <si>
    <t>R3.2</t>
    <phoneticPr fontId="20"/>
  </si>
  <si>
    <t>R3.3</t>
    <phoneticPr fontId="20"/>
  </si>
  <si>
    <t>R2補正（地）</t>
    <rPh sb="2" eb="4">
      <t>ホセイ</t>
    </rPh>
    <rPh sb="5" eb="6">
      <t>チ</t>
    </rPh>
    <phoneticPr fontId="20"/>
  </si>
  <si>
    <t>R2予備費（地）</t>
    <rPh sb="2" eb="5">
      <t>ヨビヒ</t>
    </rPh>
    <rPh sb="6" eb="7">
      <t>チ</t>
    </rPh>
    <phoneticPr fontId="20"/>
  </si>
  <si>
    <t>経済対策との関係</t>
    <phoneticPr fontId="33"/>
  </si>
  <si>
    <t>コロナ感染症への対応として必要な事業</t>
    <phoneticPr fontId="33"/>
  </si>
  <si>
    <t>対象外経費に臨時交付金を充当していない</t>
    <rPh sb="0" eb="2">
      <t>タイショウ</t>
    </rPh>
    <rPh sb="2" eb="3">
      <t>ガイ</t>
    </rPh>
    <rPh sb="3" eb="5">
      <t>ケイヒ</t>
    </rPh>
    <rPh sb="6" eb="8">
      <t>リンジ</t>
    </rPh>
    <rPh sb="8" eb="11">
      <t>コウフキン</t>
    </rPh>
    <rPh sb="12" eb="14">
      <t>ジュウトウ</t>
    </rPh>
    <phoneticPr fontId="33"/>
  </si>
  <si>
    <t>コロナ感染症への対応として必要な事業</t>
    <phoneticPr fontId="20"/>
  </si>
  <si>
    <t>対象外経費に臨時交付金を充当していない</t>
    <phoneticPr fontId="20"/>
  </si>
  <si>
    <t>エラー（予算区分誤り※想定外のプルダウン選択）</t>
    <rPh sb="4" eb="6">
      <t>ヨサン</t>
    </rPh>
    <rPh sb="6" eb="8">
      <t>クブン</t>
    </rPh>
    <rPh sb="8" eb="9">
      <t>アヤマ</t>
    </rPh>
    <rPh sb="11" eb="13">
      <t>ソウテイ</t>
    </rPh>
    <rPh sb="13" eb="14">
      <t>ガイ</t>
    </rPh>
    <rPh sb="20" eb="22">
      <t>センタク</t>
    </rPh>
    <phoneticPr fontId="20"/>
  </si>
  <si>
    <t>協力要請推進枠又は検査促進枠の地方負担分に充当、特定事業者等支援、個人を対象とした給付金等、基金が選択されているか</t>
    <rPh sb="24" eb="26">
      <t>トクテイ</t>
    </rPh>
    <rPh sb="26" eb="29">
      <t>ジギョウシャ</t>
    </rPh>
    <rPh sb="29" eb="30">
      <t>トウ</t>
    </rPh>
    <rPh sb="30" eb="32">
      <t>シエン</t>
    </rPh>
    <rPh sb="33" eb="35">
      <t>コジン</t>
    </rPh>
    <rPh sb="36" eb="38">
      <t>タイショウ</t>
    </rPh>
    <rPh sb="41" eb="44">
      <t>キュウフキン</t>
    </rPh>
    <rPh sb="44" eb="45">
      <t>トウ</t>
    </rPh>
    <rPh sb="46" eb="48">
      <t>キキン</t>
    </rPh>
    <rPh sb="49" eb="51">
      <t>センタク</t>
    </rPh>
    <phoneticPr fontId="20"/>
  </si>
  <si>
    <t>エラー（臨時交付金対象外の事業）</t>
    <rPh sb="4" eb="6">
      <t>リンジ</t>
    </rPh>
    <rPh sb="6" eb="9">
      <t>コウフキン</t>
    </rPh>
    <rPh sb="9" eb="11">
      <t>タイショウ</t>
    </rPh>
    <rPh sb="11" eb="12">
      <t>ガイ</t>
    </rPh>
    <rPh sb="13" eb="15">
      <t>ジギョウ</t>
    </rPh>
    <phoneticPr fontId="20"/>
  </si>
  <si>
    <t>コロナ感染症への対応として必要な事業、経済対策との関係、対象外経費に臨時交付金を充当していないが選択されているか</t>
    <rPh sb="3" eb="5">
      <t>カンセン</t>
    </rPh>
    <rPh sb="5" eb="6">
      <t>ショウ</t>
    </rPh>
    <rPh sb="8" eb="10">
      <t>タイオウ</t>
    </rPh>
    <rPh sb="13" eb="15">
      <t>ヒツヨウ</t>
    </rPh>
    <rPh sb="16" eb="18">
      <t>ジギョウ</t>
    </rPh>
    <rPh sb="19" eb="21">
      <t>ケイザイ</t>
    </rPh>
    <rPh sb="21" eb="23">
      <t>タイサク</t>
    </rPh>
    <rPh sb="25" eb="27">
      <t>カンケイ</t>
    </rPh>
    <rPh sb="28" eb="30">
      <t>タイショウ</t>
    </rPh>
    <rPh sb="30" eb="31">
      <t>ガイ</t>
    </rPh>
    <rPh sb="31" eb="33">
      <t>ケイヒ</t>
    </rPh>
    <rPh sb="34" eb="36">
      <t>リンジ</t>
    </rPh>
    <rPh sb="36" eb="39">
      <t>コウフキン</t>
    </rPh>
    <rPh sb="40" eb="42">
      <t>ジュウトウ</t>
    </rPh>
    <rPh sb="48" eb="50">
      <t>センタク</t>
    </rPh>
    <phoneticPr fontId="33"/>
  </si>
  <si>
    <t>③-Ⅰ-１．医療提供体制の強化</t>
    <rPh sb="6" eb="8">
      <t>イリョウ</t>
    </rPh>
    <rPh sb="8" eb="10">
      <t>テイキョウ</t>
    </rPh>
    <rPh sb="10" eb="12">
      <t>タイセイ</t>
    </rPh>
    <rPh sb="13" eb="15">
      <t>キョウカ</t>
    </rPh>
    <phoneticPr fontId="2"/>
  </si>
  <si>
    <t>③-Ⅰ-２．ワクチン接種の促進、検査の環境整備、治療薬の確保</t>
    <rPh sb="10" eb="12">
      <t>セッシュ</t>
    </rPh>
    <rPh sb="13" eb="15">
      <t>ソクシン</t>
    </rPh>
    <rPh sb="16" eb="18">
      <t>ケンサ</t>
    </rPh>
    <rPh sb="19" eb="21">
      <t>カンキョウ</t>
    </rPh>
    <rPh sb="21" eb="23">
      <t>セイビ</t>
    </rPh>
    <rPh sb="24" eb="27">
      <t>チリョウヤク</t>
    </rPh>
    <rPh sb="28" eb="30">
      <t>カクホ</t>
    </rPh>
    <phoneticPr fontId="2"/>
  </si>
  <si>
    <t>③-Ⅰ-３．感染防止策の徹底</t>
    <rPh sb="6" eb="8">
      <t>カンセン</t>
    </rPh>
    <rPh sb="8" eb="10">
      <t>ボウシ</t>
    </rPh>
    <rPh sb="10" eb="11">
      <t>サク</t>
    </rPh>
    <rPh sb="12" eb="14">
      <t>テッテイ</t>
    </rPh>
    <phoneticPr fontId="2"/>
  </si>
  <si>
    <t>③-Ⅰ-４．事業者への支援</t>
    <rPh sb="6" eb="9">
      <t>ジギョウシャ</t>
    </rPh>
    <rPh sb="11" eb="13">
      <t>シエン</t>
    </rPh>
    <phoneticPr fontId="2"/>
  </si>
  <si>
    <t>③-Ⅰ-５．生活・暮らしへの支援</t>
    <rPh sb="6" eb="8">
      <t>セイカツ</t>
    </rPh>
    <rPh sb="9" eb="10">
      <t>ク</t>
    </rPh>
    <rPh sb="14" eb="16">
      <t>シエン</t>
    </rPh>
    <phoneticPr fontId="2"/>
  </si>
  <si>
    <t>③-Ⅰ-６．エネルギー価格高騰への対応</t>
    <rPh sb="11" eb="13">
      <t>カカク</t>
    </rPh>
    <rPh sb="13" eb="15">
      <t>コウトウ</t>
    </rPh>
    <rPh sb="17" eb="19">
      <t>タイオウ</t>
    </rPh>
    <phoneticPr fontId="2"/>
  </si>
  <si>
    <t>③-Ⅱ-１．安全・安心を確保した社会経済活動の再開</t>
    <rPh sb="6" eb="8">
      <t>アンゼン</t>
    </rPh>
    <rPh sb="9" eb="11">
      <t>アンシン</t>
    </rPh>
    <rPh sb="12" eb="14">
      <t>カクホ</t>
    </rPh>
    <rPh sb="16" eb="18">
      <t>シャカイ</t>
    </rPh>
    <rPh sb="18" eb="20">
      <t>ケイザイ</t>
    </rPh>
    <rPh sb="20" eb="22">
      <t>カツドウ</t>
    </rPh>
    <rPh sb="23" eb="25">
      <t>サイカイ</t>
    </rPh>
    <phoneticPr fontId="1"/>
  </si>
  <si>
    <t>③-Ⅱ-２．ワクチン・治療薬等の国内開発</t>
    <rPh sb="11" eb="14">
      <t>チリョウヤク</t>
    </rPh>
    <rPh sb="14" eb="15">
      <t>トウ</t>
    </rPh>
    <rPh sb="16" eb="18">
      <t>コクナイ</t>
    </rPh>
    <rPh sb="18" eb="20">
      <t>カイハツ</t>
    </rPh>
    <phoneticPr fontId="1"/>
  </si>
  <si>
    <t>③-Ⅱ-３．感染症の収束に向けた国際協力等</t>
    <rPh sb="6" eb="9">
      <t>カンセンショウ</t>
    </rPh>
    <rPh sb="10" eb="12">
      <t>シュウソク</t>
    </rPh>
    <rPh sb="13" eb="14">
      <t>ム</t>
    </rPh>
    <rPh sb="16" eb="18">
      <t>コクサイ</t>
    </rPh>
    <rPh sb="18" eb="20">
      <t>キョウリョク</t>
    </rPh>
    <rPh sb="20" eb="21">
      <t>トウ</t>
    </rPh>
    <phoneticPr fontId="2"/>
  </si>
  <si>
    <t>③-Ⅲ-１．科学技術立国の実現</t>
    <rPh sb="6" eb="8">
      <t>カガク</t>
    </rPh>
    <rPh sb="8" eb="10">
      <t>ギジュツ</t>
    </rPh>
    <rPh sb="10" eb="12">
      <t>リッコク</t>
    </rPh>
    <rPh sb="13" eb="15">
      <t>ジツゲン</t>
    </rPh>
    <phoneticPr fontId="30"/>
  </si>
  <si>
    <t>③-Ⅲ-２．地方を活性化し、世界とつながる「デジタル田園都市国家構想」</t>
    <rPh sb="6" eb="8">
      <t>チホウ</t>
    </rPh>
    <rPh sb="9" eb="12">
      <t>カッセイカ</t>
    </rPh>
    <rPh sb="14" eb="16">
      <t>セカイ</t>
    </rPh>
    <rPh sb="26" eb="28">
      <t>デンエン</t>
    </rPh>
    <rPh sb="28" eb="30">
      <t>トシ</t>
    </rPh>
    <rPh sb="30" eb="32">
      <t>コッカ</t>
    </rPh>
    <rPh sb="32" eb="34">
      <t>コウソウ</t>
    </rPh>
    <phoneticPr fontId="30"/>
  </si>
  <si>
    <t>③-Ⅲ-３．経済安全保障</t>
    <rPh sb="6" eb="8">
      <t>ケイザイ</t>
    </rPh>
    <rPh sb="8" eb="10">
      <t>アンゼン</t>
    </rPh>
    <rPh sb="10" eb="12">
      <t>ホショウ</t>
    </rPh>
    <phoneticPr fontId="20"/>
  </si>
  <si>
    <t>③-Ⅲ-４．公的部門における分配機能の強化等</t>
    <rPh sb="6" eb="8">
      <t>コウテキ</t>
    </rPh>
    <rPh sb="8" eb="10">
      <t>ブモン</t>
    </rPh>
    <rPh sb="14" eb="16">
      <t>ブンパイ</t>
    </rPh>
    <rPh sb="16" eb="18">
      <t>キノウ</t>
    </rPh>
    <rPh sb="19" eb="21">
      <t>キョウカ</t>
    </rPh>
    <rPh sb="21" eb="22">
      <t>トウ</t>
    </rPh>
    <phoneticPr fontId="20"/>
  </si>
  <si>
    <t>Ｂ’</t>
    <phoneticPr fontId="33"/>
  </si>
  <si>
    <t>Ｂ’’</t>
    <phoneticPr fontId="33"/>
  </si>
  <si>
    <t>通常分
既配分額（国のR4予算）</t>
    <rPh sb="0" eb="2">
      <t>ツウジョウ</t>
    </rPh>
    <rPh sb="2" eb="3">
      <t>ブン</t>
    </rPh>
    <rPh sb="4" eb="5">
      <t>キ</t>
    </rPh>
    <rPh sb="5" eb="7">
      <t>ハイブン</t>
    </rPh>
    <rPh sb="7" eb="8">
      <t>ガク</t>
    </rPh>
    <phoneticPr fontId="20"/>
  </si>
  <si>
    <t>通常分　今回配分予定額
（国のR4予算）</t>
    <rPh sb="0" eb="2">
      <t>ツウジョウ</t>
    </rPh>
    <rPh sb="2" eb="3">
      <t>ブン</t>
    </rPh>
    <rPh sb="4" eb="6">
      <t>コンカイ</t>
    </rPh>
    <rPh sb="6" eb="8">
      <t>ハイブン</t>
    </rPh>
    <rPh sb="8" eb="10">
      <t>ヨテイ</t>
    </rPh>
    <rPh sb="10" eb="11">
      <t>ガク</t>
    </rPh>
    <rPh sb="13" eb="14">
      <t>クニ</t>
    </rPh>
    <rPh sb="17" eb="19">
      <t>ヨサン</t>
    </rPh>
    <phoneticPr fontId="20"/>
  </si>
  <si>
    <t>国のR3予算分（交付限度額①、②、③、④）</t>
    <phoneticPr fontId="33"/>
  </si>
  <si>
    <t>国のR4予算分（交付限度額⑤）</t>
    <phoneticPr fontId="33"/>
  </si>
  <si>
    <t>交付限度額⑤
（令和4年4月28日通知）（国のR4予算）</t>
    <rPh sb="0" eb="2">
      <t>コウフ</t>
    </rPh>
    <rPh sb="2" eb="4">
      <t>ゲンド</t>
    </rPh>
    <rPh sb="4" eb="5">
      <t>ガク</t>
    </rPh>
    <rPh sb="8" eb="10">
      <t>レイワ</t>
    </rPh>
    <rPh sb="11" eb="12">
      <t>ネン</t>
    </rPh>
    <rPh sb="13" eb="14">
      <t>ガツ</t>
    </rPh>
    <rPh sb="16" eb="17">
      <t>ニチ</t>
    </rPh>
    <rPh sb="17" eb="19">
      <t>ツウチ</t>
    </rPh>
    <phoneticPr fontId="20"/>
  </si>
  <si>
    <t>国のR3予算分（交付限度額①、②、③、④）</t>
    <rPh sb="0" eb="1">
      <t>クニ</t>
    </rPh>
    <rPh sb="4" eb="6">
      <t>ヨサン</t>
    </rPh>
    <rPh sb="6" eb="7">
      <t>ブン</t>
    </rPh>
    <rPh sb="8" eb="10">
      <t>コウフ</t>
    </rPh>
    <rPh sb="10" eb="12">
      <t>ゲンド</t>
    </rPh>
    <rPh sb="12" eb="13">
      <t>ガク</t>
    </rPh>
    <phoneticPr fontId="33"/>
  </si>
  <si>
    <t>コロナ禍において原油価格・物価高騰等に直面する生活者や事業者に対する支援</t>
    <rPh sb="3" eb="4">
      <t>カ</t>
    </rPh>
    <rPh sb="8" eb="10">
      <t>ゲンユ</t>
    </rPh>
    <rPh sb="10" eb="12">
      <t>カカク</t>
    </rPh>
    <rPh sb="13" eb="15">
      <t>ブッカ</t>
    </rPh>
    <rPh sb="15" eb="17">
      <t>コウトウ</t>
    </rPh>
    <rPh sb="17" eb="18">
      <t>トウ</t>
    </rPh>
    <rPh sb="19" eb="21">
      <t>チョクメン</t>
    </rPh>
    <rPh sb="23" eb="26">
      <t>セイカツシャ</t>
    </rPh>
    <rPh sb="27" eb="30">
      <t>ジギョウシャ</t>
    </rPh>
    <rPh sb="31" eb="32">
      <t>タイ</t>
    </rPh>
    <rPh sb="34" eb="36">
      <t>シエン</t>
    </rPh>
    <phoneticPr fontId="33"/>
  </si>
  <si>
    <t>R4予備費（国）</t>
    <rPh sb="2" eb="5">
      <t>ヨビヒ</t>
    </rPh>
    <phoneticPr fontId="20"/>
  </si>
  <si>
    <t>R4予備費（国）</t>
    <phoneticPr fontId="20"/>
  </si>
  <si>
    <t>コロナ禍において原油価格・物価高騰等に直面する生活者や事業者に対する支援</t>
    <phoneticPr fontId="20"/>
  </si>
  <si>
    <t>④-Ⅰ．原油価格高騰対策</t>
    <rPh sb="4" eb="6">
      <t>ゲンユ</t>
    </rPh>
    <rPh sb="6" eb="8">
      <t>カカク</t>
    </rPh>
    <rPh sb="8" eb="10">
      <t>コウトウ</t>
    </rPh>
    <rPh sb="10" eb="12">
      <t>タイサク</t>
    </rPh>
    <phoneticPr fontId="20"/>
  </si>
  <si>
    <t>④-Ⅱ．エネルギー・原材料・食料等安定供給対策</t>
    <rPh sb="10" eb="13">
      <t>ゲンザイリョウ</t>
    </rPh>
    <rPh sb="14" eb="16">
      <t>ショクリョウ</t>
    </rPh>
    <rPh sb="16" eb="17">
      <t>トウ</t>
    </rPh>
    <rPh sb="17" eb="19">
      <t>アンテイ</t>
    </rPh>
    <rPh sb="19" eb="21">
      <t>キョウキュウ</t>
    </rPh>
    <rPh sb="21" eb="23">
      <t>タイサク</t>
    </rPh>
    <phoneticPr fontId="20"/>
  </si>
  <si>
    <t>④-Ⅲ．新たな価格体系への適応の円滑化に向けた中小企業対策等</t>
    <rPh sb="4" eb="5">
      <t>アラ</t>
    </rPh>
    <rPh sb="7" eb="9">
      <t>カカク</t>
    </rPh>
    <rPh sb="9" eb="11">
      <t>タイケイ</t>
    </rPh>
    <rPh sb="13" eb="15">
      <t>テキオウ</t>
    </rPh>
    <rPh sb="16" eb="19">
      <t>エンカツカ</t>
    </rPh>
    <rPh sb="20" eb="21">
      <t>ム</t>
    </rPh>
    <rPh sb="23" eb="25">
      <t>チュウショウ</t>
    </rPh>
    <rPh sb="25" eb="27">
      <t>キギョウ</t>
    </rPh>
    <rPh sb="27" eb="29">
      <t>タイサク</t>
    </rPh>
    <rPh sb="29" eb="30">
      <t>トウ</t>
    </rPh>
    <phoneticPr fontId="20"/>
  </si>
  <si>
    <t>④-Ⅳ．コロナ禍において物価高騰等に直面する生活困窮者等への支援</t>
    <rPh sb="7" eb="8">
      <t>カ</t>
    </rPh>
    <rPh sb="12" eb="14">
      <t>ブッカ</t>
    </rPh>
    <rPh sb="14" eb="16">
      <t>コウトウ</t>
    </rPh>
    <rPh sb="16" eb="17">
      <t>トウ</t>
    </rPh>
    <rPh sb="18" eb="20">
      <t>チョクメン</t>
    </rPh>
    <rPh sb="22" eb="24">
      <t>セイカツ</t>
    </rPh>
    <rPh sb="24" eb="27">
      <t>コンキュウシャ</t>
    </rPh>
    <rPh sb="27" eb="28">
      <t>トウ</t>
    </rPh>
    <rPh sb="30" eb="32">
      <t>シエン</t>
    </rPh>
    <phoneticPr fontId="20"/>
  </si>
  <si>
    <t>経済対策との関係_通常</t>
    <rPh sb="9" eb="11">
      <t>ツウジョウ</t>
    </rPh>
    <phoneticPr fontId="20"/>
  </si>
  <si>
    <t>経済対策との関係_原油</t>
    <rPh sb="9" eb="11">
      <t>ゲンユ</t>
    </rPh>
    <phoneticPr fontId="20"/>
  </si>
  <si>
    <t>原油_フラグ</t>
    <rPh sb="0" eb="2">
      <t>ゲンユ</t>
    </rPh>
    <phoneticPr fontId="33"/>
  </si>
  <si>
    <t>エラー（D列選択漏れ）</t>
    <rPh sb="5" eb="6">
      <t>レツ</t>
    </rPh>
    <rPh sb="6" eb="8">
      <t>センタク</t>
    </rPh>
    <rPh sb="8" eb="9">
      <t>モ</t>
    </rPh>
    <phoneticPr fontId="20"/>
  </si>
  <si>
    <t>コロナ禍において原油価格・物価高騰等に直面する生活者や事業者に対する支援が選択されているか</t>
    <rPh sb="3" eb="4">
      <t>カ</t>
    </rPh>
    <rPh sb="8" eb="10">
      <t>ゲンユ</t>
    </rPh>
    <rPh sb="10" eb="12">
      <t>カカク</t>
    </rPh>
    <rPh sb="13" eb="15">
      <t>ブッカ</t>
    </rPh>
    <rPh sb="15" eb="17">
      <t>コウトウ</t>
    </rPh>
    <rPh sb="17" eb="18">
      <t>トウ</t>
    </rPh>
    <rPh sb="19" eb="21">
      <t>チョクメン</t>
    </rPh>
    <rPh sb="23" eb="26">
      <t>セイカツシャ</t>
    </rPh>
    <rPh sb="27" eb="30">
      <t>ジギョウシャ</t>
    </rPh>
    <rPh sb="31" eb="32">
      <t>タイ</t>
    </rPh>
    <rPh sb="34" eb="36">
      <t>シエン</t>
    </rPh>
    <rPh sb="37" eb="39">
      <t>センタク</t>
    </rPh>
    <phoneticPr fontId="33"/>
  </si>
  <si>
    <t>コロナ禍において原油価格・物価高騰等に直面する生活者や事業者に対する支援に該当しない事業について、交付対象経費に国のR4予算分が記載されていないか</t>
    <rPh sb="37" eb="39">
      <t>ガイトウ</t>
    </rPh>
    <rPh sb="42" eb="44">
      <t>ジギョウ</t>
    </rPh>
    <rPh sb="49" eb="51">
      <t>コウフ</t>
    </rPh>
    <rPh sb="51" eb="53">
      <t>タイショウ</t>
    </rPh>
    <rPh sb="53" eb="55">
      <t>ケイヒ</t>
    </rPh>
    <rPh sb="56" eb="57">
      <t>クニ</t>
    </rPh>
    <rPh sb="60" eb="62">
      <t>ヨサン</t>
    </rPh>
    <rPh sb="62" eb="63">
      <t>ブン</t>
    </rPh>
    <rPh sb="64" eb="66">
      <t>キサイ</t>
    </rPh>
    <phoneticPr fontId="33"/>
  </si>
  <si>
    <t>08212</t>
    <phoneticPr fontId="20"/>
  </si>
  <si>
    <t>★★令和４年度　新型コロナウイルス感染症対応地方創生臨時交付金実施計画</t>
    <rPh sb="2" eb="4">
      <t>レイワ</t>
    </rPh>
    <rPh sb="8" eb="10">
      <t>シンガタ</t>
    </rPh>
    <rPh sb="17" eb="20">
      <t>カンセンショウ</t>
    </rPh>
    <rPh sb="20" eb="22">
      <t>タイオウ</t>
    </rPh>
    <rPh sb="22" eb="24">
      <t>チホウ</t>
    </rPh>
    <rPh sb="24" eb="26">
      <t>ソウセイ</t>
    </rPh>
    <rPh sb="26" eb="28">
      <t>リンジ</t>
    </rPh>
    <rPh sb="28" eb="31">
      <t>コウフキン</t>
    </rPh>
    <phoneticPr fontId="20"/>
  </si>
  <si>
    <t>種類</t>
    <rPh sb="0" eb="2">
      <t>シュルイ</t>
    </rPh>
    <phoneticPr fontId="33"/>
  </si>
  <si>
    <t>Ｂ’’’</t>
    <phoneticPr fontId="33"/>
  </si>
  <si>
    <t>国のR4予算分（交付限度額⑥）</t>
    <phoneticPr fontId="33"/>
  </si>
  <si>
    <t>通常交付金</t>
    <rPh sb="0" eb="2">
      <t>ツウジョウ</t>
    </rPh>
    <rPh sb="2" eb="5">
      <t>コウフキン</t>
    </rPh>
    <phoneticPr fontId="20"/>
  </si>
  <si>
    <t>種類_通常</t>
    <rPh sb="0" eb="2">
      <t>シュルイ</t>
    </rPh>
    <rPh sb="3" eb="5">
      <t>ツウジョウ</t>
    </rPh>
    <phoneticPr fontId="20"/>
  </si>
  <si>
    <t>合計</t>
    <phoneticPr fontId="33"/>
  </si>
  <si>
    <t>⑨を選択した場合、より効果があると考える理由</t>
    <phoneticPr fontId="33"/>
  </si>
  <si>
    <t>交付金の区分</t>
    <rPh sb="0" eb="3">
      <t>コウフキン</t>
    </rPh>
    <rPh sb="4" eb="6">
      <t>クブン</t>
    </rPh>
    <phoneticPr fontId="33"/>
  </si>
  <si>
    <t>交付金の区分_フラグ</t>
    <rPh sb="0" eb="3">
      <t>コウフキン</t>
    </rPh>
    <rPh sb="4" eb="6">
      <t>クブン</t>
    </rPh>
    <phoneticPr fontId="33"/>
  </si>
  <si>
    <t>交付金の区分_高騰</t>
    <rPh sb="0" eb="3">
      <t>コウフキン</t>
    </rPh>
    <rPh sb="4" eb="6">
      <t>クブン</t>
    </rPh>
    <rPh sb="7" eb="9">
      <t>コウトウ</t>
    </rPh>
    <phoneticPr fontId="20"/>
  </si>
  <si>
    <t>交付金の区分_その他</t>
    <rPh sb="0" eb="3">
      <t>コウフキン</t>
    </rPh>
    <rPh sb="4" eb="6">
      <t>クブン</t>
    </rPh>
    <rPh sb="9" eb="10">
      <t>タ</t>
    </rPh>
    <phoneticPr fontId="20"/>
  </si>
  <si>
    <t>①エネルギー・食料品価格等の物価高騰に伴う低所得世帯支援</t>
    <rPh sb="7" eb="10">
      <t>ショクリョウヒン</t>
    </rPh>
    <rPh sb="10" eb="12">
      <t>カカク</t>
    </rPh>
    <rPh sb="12" eb="13">
      <t>トウ</t>
    </rPh>
    <rPh sb="14" eb="16">
      <t>ブッカ</t>
    </rPh>
    <rPh sb="16" eb="18">
      <t>コウトウ</t>
    </rPh>
    <rPh sb="19" eb="20">
      <t>トモナ</t>
    </rPh>
    <rPh sb="21" eb="24">
      <t>テイショトク</t>
    </rPh>
    <rPh sb="24" eb="26">
      <t>セタイ</t>
    </rPh>
    <rPh sb="26" eb="28">
      <t>シエン</t>
    </rPh>
    <phoneticPr fontId="20"/>
  </si>
  <si>
    <t>②エネルギー・食料品価格等の物価高騰に伴う子育て世帯支援</t>
    <rPh sb="7" eb="10">
      <t>ショクリョウヒン</t>
    </rPh>
    <rPh sb="10" eb="12">
      <t>カカク</t>
    </rPh>
    <rPh sb="12" eb="13">
      <t>トウ</t>
    </rPh>
    <rPh sb="14" eb="16">
      <t>ブッカ</t>
    </rPh>
    <rPh sb="16" eb="18">
      <t>コウトウ</t>
    </rPh>
    <rPh sb="19" eb="20">
      <t>トモナ</t>
    </rPh>
    <rPh sb="21" eb="23">
      <t>コソダ</t>
    </rPh>
    <rPh sb="24" eb="26">
      <t>セタイ</t>
    </rPh>
    <rPh sb="26" eb="28">
      <t>シエン</t>
    </rPh>
    <phoneticPr fontId="20"/>
  </si>
  <si>
    <t>④省エネ家電等への買い換え促進による生活者支援</t>
    <rPh sb="1" eb="2">
      <t>ショウ</t>
    </rPh>
    <rPh sb="4" eb="6">
      <t>カデン</t>
    </rPh>
    <rPh sb="6" eb="7">
      <t>トウ</t>
    </rPh>
    <rPh sb="9" eb="10">
      <t>カ</t>
    </rPh>
    <rPh sb="11" eb="12">
      <t>カ</t>
    </rPh>
    <rPh sb="13" eb="15">
      <t>ソクシン</t>
    </rPh>
    <rPh sb="18" eb="21">
      <t>セイカツシャ</t>
    </rPh>
    <rPh sb="21" eb="23">
      <t>シエン</t>
    </rPh>
    <phoneticPr fontId="20"/>
  </si>
  <si>
    <t>⑤医療・介護・保育施設、公衆浴場等に対する物価高騰対策支援</t>
    <rPh sb="1" eb="3">
      <t>イリョウ</t>
    </rPh>
    <rPh sb="4" eb="6">
      <t>カイゴ</t>
    </rPh>
    <rPh sb="7" eb="9">
      <t>ホイク</t>
    </rPh>
    <rPh sb="9" eb="11">
      <t>シセツ</t>
    </rPh>
    <rPh sb="12" eb="14">
      <t>コウシュウ</t>
    </rPh>
    <rPh sb="14" eb="16">
      <t>ヨクジョウ</t>
    </rPh>
    <rPh sb="16" eb="17">
      <t>トウ</t>
    </rPh>
    <rPh sb="18" eb="19">
      <t>タイ</t>
    </rPh>
    <rPh sb="21" eb="23">
      <t>ブッカ</t>
    </rPh>
    <rPh sb="23" eb="25">
      <t>コウトウ</t>
    </rPh>
    <rPh sb="25" eb="27">
      <t>タイサク</t>
    </rPh>
    <rPh sb="27" eb="29">
      <t>シエン</t>
    </rPh>
    <phoneticPr fontId="20"/>
  </si>
  <si>
    <t>⑥農林水産業における物価高騰対策支援</t>
    <rPh sb="1" eb="3">
      <t>ノウリン</t>
    </rPh>
    <rPh sb="3" eb="6">
      <t>スイサンギョウ</t>
    </rPh>
    <rPh sb="10" eb="12">
      <t>ブッカ</t>
    </rPh>
    <rPh sb="12" eb="14">
      <t>コウトウ</t>
    </rPh>
    <rPh sb="14" eb="16">
      <t>タイサク</t>
    </rPh>
    <rPh sb="16" eb="18">
      <t>シエン</t>
    </rPh>
    <phoneticPr fontId="20"/>
  </si>
  <si>
    <t>⑦中小企業に対するエネルギー価格高騰対策支援</t>
    <rPh sb="1" eb="3">
      <t>チュウショウ</t>
    </rPh>
    <rPh sb="3" eb="5">
      <t>キギョウ</t>
    </rPh>
    <rPh sb="6" eb="7">
      <t>タイ</t>
    </rPh>
    <rPh sb="14" eb="16">
      <t>カカク</t>
    </rPh>
    <rPh sb="16" eb="18">
      <t>コウトウ</t>
    </rPh>
    <rPh sb="18" eb="20">
      <t>タイサク</t>
    </rPh>
    <rPh sb="20" eb="22">
      <t>シエン</t>
    </rPh>
    <phoneticPr fontId="20"/>
  </si>
  <si>
    <t>⑧地域公共交通や地域観光業等に対する支援</t>
    <rPh sb="1" eb="3">
      <t>チイキ</t>
    </rPh>
    <rPh sb="3" eb="5">
      <t>コウキョウ</t>
    </rPh>
    <rPh sb="5" eb="7">
      <t>コウツウ</t>
    </rPh>
    <rPh sb="8" eb="10">
      <t>チイキ</t>
    </rPh>
    <rPh sb="10" eb="12">
      <t>カンコウ</t>
    </rPh>
    <rPh sb="12" eb="13">
      <t>ギョウ</t>
    </rPh>
    <rPh sb="13" eb="14">
      <t>トウ</t>
    </rPh>
    <rPh sb="15" eb="16">
      <t>タイ</t>
    </rPh>
    <rPh sb="18" eb="20">
      <t>シエン</t>
    </rPh>
    <phoneticPr fontId="20"/>
  </si>
  <si>
    <t>⑨推薦事業メニューよりも更に効果があると考える支援</t>
    <rPh sb="1" eb="3">
      <t>スイセン</t>
    </rPh>
    <rPh sb="3" eb="5">
      <t>ジギョウ</t>
    </rPh>
    <rPh sb="12" eb="13">
      <t>サラ</t>
    </rPh>
    <rPh sb="14" eb="16">
      <t>コウカ</t>
    </rPh>
    <rPh sb="20" eb="21">
      <t>カンガ</t>
    </rPh>
    <rPh sb="23" eb="25">
      <t>シエン</t>
    </rPh>
    <phoneticPr fontId="20"/>
  </si>
  <si>
    <t>自治体利用欄</t>
    <rPh sb="0" eb="3">
      <t>ジチタイ</t>
    </rPh>
    <rPh sb="3" eb="5">
      <t>リヨウ</t>
    </rPh>
    <rPh sb="5" eb="6">
      <t>ラン</t>
    </rPh>
    <phoneticPr fontId="20"/>
  </si>
  <si>
    <t>⑨を選択した場合より効果があると考える理由</t>
    <phoneticPr fontId="20"/>
  </si>
  <si>
    <t>⑨を選択した場合より効果があると考える理由</t>
    <phoneticPr fontId="33"/>
  </si>
  <si>
    <t>エラー（交付金の区分誤り※想定外のプルダウン選択）</t>
    <rPh sb="4" eb="7">
      <t>コウフキン</t>
    </rPh>
    <rPh sb="8" eb="10">
      <t>クブン</t>
    </rPh>
    <rPh sb="10" eb="11">
      <t>アヤマ</t>
    </rPh>
    <rPh sb="13" eb="15">
      <t>ソウテイ</t>
    </rPh>
    <rPh sb="15" eb="16">
      <t>ガイ</t>
    </rPh>
    <rPh sb="22" eb="24">
      <t>センタク</t>
    </rPh>
    <phoneticPr fontId="20"/>
  </si>
  <si>
    <t>エラー（H～J列選択漏れ）</t>
    <rPh sb="7" eb="8">
      <t>レツ</t>
    </rPh>
    <rPh sb="8" eb="10">
      <t>センタク</t>
    </rPh>
    <rPh sb="10" eb="11">
      <t>モ</t>
    </rPh>
    <phoneticPr fontId="20"/>
  </si>
  <si>
    <t>エラー（種類誤り※想定外のプルダウン選択）</t>
    <rPh sb="4" eb="6">
      <t>シュルイ</t>
    </rPh>
    <rPh sb="6" eb="7">
      <t>アヤマ</t>
    </rPh>
    <rPh sb="9" eb="11">
      <t>ソウテイ</t>
    </rPh>
    <rPh sb="11" eb="12">
      <t>ガイ</t>
    </rPh>
    <rPh sb="18" eb="20">
      <t>センタク</t>
    </rPh>
    <phoneticPr fontId="20"/>
  </si>
  <si>
    <t>エラー（E列選択漏れ）</t>
    <rPh sb="5" eb="6">
      <t>レツ</t>
    </rPh>
    <rPh sb="6" eb="8">
      <t>センタク</t>
    </rPh>
    <rPh sb="8" eb="9">
      <t>モ</t>
    </rPh>
    <phoneticPr fontId="20"/>
  </si>
  <si>
    <t>エラー（K列選択漏れ）</t>
    <rPh sb="5" eb="6">
      <t>レツ</t>
    </rPh>
    <rPh sb="6" eb="8">
      <t>センタク</t>
    </rPh>
    <rPh sb="8" eb="9">
      <t>モ</t>
    </rPh>
    <phoneticPr fontId="20"/>
  </si>
  <si>
    <t>エラー（L列記載誤り）</t>
    <rPh sb="5" eb="6">
      <t>レツ</t>
    </rPh>
    <rPh sb="6" eb="8">
      <t>キサイ</t>
    </rPh>
    <rPh sb="8" eb="9">
      <t>アヤマ</t>
    </rPh>
    <phoneticPr fontId="20"/>
  </si>
  <si>
    <t>エラー（通常分(非物価)にＢ’’,B’’’の入力あり）</t>
    <rPh sb="4" eb="6">
      <t>ツウジョウ</t>
    </rPh>
    <rPh sb="6" eb="7">
      <t>ブン</t>
    </rPh>
    <rPh sb="8" eb="9">
      <t>ヒ</t>
    </rPh>
    <rPh sb="9" eb="11">
      <t>ブッカ</t>
    </rPh>
    <rPh sb="22" eb="24">
      <t>ニュウリョク</t>
    </rPh>
    <phoneticPr fontId="33"/>
  </si>
  <si>
    <t>エラー（通常分(物価)にB’’’の入力あり）</t>
    <rPh sb="4" eb="6">
      <t>ツウジョウ</t>
    </rPh>
    <rPh sb="6" eb="7">
      <t>ブン</t>
    </rPh>
    <rPh sb="8" eb="10">
      <t>ブッカ</t>
    </rPh>
    <rPh sb="17" eb="19">
      <t>ニュウリョク</t>
    </rPh>
    <phoneticPr fontId="33"/>
  </si>
  <si>
    <t>エラー（B’,B’’,B’’’のうち複数に入力あり）</t>
    <rPh sb="18" eb="20">
      <t>フクスウ</t>
    </rPh>
    <rPh sb="21" eb="23">
      <t>ニュウリョク</t>
    </rPh>
    <phoneticPr fontId="33"/>
  </si>
  <si>
    <t>エラー（U～X列選択漏れ）</t>
    <rPh sb="7" eb="8">
      <t>レツ</t>
    </rPh>
    <rPh sb="8" eb="10">
      <t>センタク</t>
    </rPh>
    <rPh sb="10" eb="11">
      <t>モ</t>
    </rPh>
    <phoneticPr fontId="20"/>
  </si>
  <si>
    <t>通常分　配分予定額計
（国のR3予算）</t>
    <rPh sb="0" eb="2">
      <t>ツウジョウ</t>
    </rPh>
    <rPh sb="2" eb="3">
      <t>ブン</t>
    </rPh>
    <rPh sb="4" eb="6">
      <t>ハイブン</t>
    </rPh>
    <rPh sb="6" eb="8">
      <t>ヨテイ</t>
    </rPh>
    <rPh sb="9" eb="10">
      <t>ケイ</t>
    </rPh>
    <rPh sb="12" eb="13">
      <t>クニ</t>
    </rPh>
    <phoneticPr fontId="34"/>
  </si>
  <si>
    <t>通常分　配分予定額計
（国のR4予算）</t>
    <rPh sb="0" eb="2">
      <t>ツウジョウ</t>
    </rPh>
    <rPh sb="2" eb="3">
      <t>ブン</t>
    </rPh>
    <rPh sb="4" eb="6">
      <t>ハイブン</t>
    </rPh>
    <rPh sb="6" eb="8">
      <t>ヨテイ</t>
    </rPh>
    <rPh sb="9" eb="10">
      <t>ケイ</t>
    </rPh>
    <rPh sb="12" eb="13">
      <t>クニ</t>
    </rPh>
    <phoneticPr fontId="34"/>
  </si>
  <si>
    <t>交付限度額①
（令和3年度本省繰越分）（国のR3予算）</t>
    <phoneticPr fontId="33"/>
  </si>
  <si>
    <t>交付限度額②
（令和4年1～3月補助裏分）（国のR3予算）</t>
    <phoneticPr fontId="33"/>
  </si>
  <si>
    <t>交付限度額③
（令和4年４月以降補助裏分）（国のR3予算）</t>
    <phoneticPr fontId="33"/>
  </si>
  <si>
    <t>交付限度額④
（令和4年4月28日通知）（国のR3予算）</t>
    <phoneticPr fontId="33"/>
  </si>
  <si>
    <t>国のR4予算分(R4.4.28)（交付限度額⑤）</t>
    <rPh sb="0" eb="1">
      <t>クニ</t>
    </rPh>
    <rPh sb="4" eb="6">
      <t>ヨサン</t>
    </rPh>
    <rPh sb="6" eb="7">
      <t>ブン</t>
    </rPh>
    <rPh sb="17" eb="19">
      <t>コウフ</t>
    </rPh>
    <rPh sb="19" eb="21">
      <t>ゲンド</t>
    </rPh>
    <rPh sb="21" eb="22">
      <t>ガク</t>
    </rPh>
    <phoneticPr fontId="33"/>
  </si>
  <si>
    <t>小計　交付限度額①＋②＋③＋④
（国のR3予算）</t>
    <rPh sb="0" eb="2">
      <t>ショウケイ</t>
    </rPh>
    <rPh sb="17" eb="18">
      <t>クニ</t>
    </rPh>
    <rPh sb="21" eb="23">
      <t>ヨサン</t>
    </rPh>
    <phoneticPr fontId="20"/>
  </si>
  <si>
    <t>エラー（基金誤り※想定外のプルダウン選択）</t>
    <rPh sb="4" eb="6">
      <t>キキン</t>
    </rPh>
    <rPh sb="6" eb="7">
      <t>アヤマ</t>
    </rPh>
    <rPh sb="9" eb="11">
      <t>ソウテイ</t>
    </rPh>
    <rPh sb="11" eb="12">
      <t>ガイ</t>
    </rPh>
    <rPh sb="18" eb="20">
      <t>センタク</t>
    </rPh>
    <phoneticPr fontId="20"/>
  </si>
  <si>
    <t>エラー（AA、AB列記載漏れ）</t>
    <rPh sb="9" eb="10">
      <t>レツ</t>
    </rPh>
    <rPh sb="10" eb="12">
      <t>キサイ</t>
    </rPh>
    <rPh sb="12" eb="13">
      <t>モ</t>
    </rPh>
    <phoneticPr fontId="20"/>
  </si>
  <si>
    <t>実施計画の様式は、最新のものか（実施計画タイトルが「★★令和４年度」になっているか）</t>
    <rPh sb="0" eb="2">
      <t>ジッシ</t>
    </rPh>
    <rPh sb="2" eb="4">
      <t>ケイカク</t>
    </rPh>
    <rPh sb="5" eb="7">
      <t>ヨウシキ</t>
    </rPh>
    <rPh sb="9" eb="11">
      <t>サイシン</t>
    </rPh>
    <rPh sb="16" eb="18">
      <t>ジッシ</t>
    </rPh>
    <rPh sb="18" eb="20">
      <t>ケイカク</t>
    </rPh>
    <rPh sb="28" eb="30">
      <t>レイワ</t>
    </rPh>
    <phoneticPr fontId="33"/>
  </si>
  <si>
    <t>交付金の区分がきちんと選択されているか</t>
    <rPh sb="0" eb="3">
      <t>コウフキン</t>
    </rPh>
    <rPh sb="4" eb="6">
      <t>クブン</t>
    </rPh>
    <rPh sb="11" eb="13">
      <t>センタク</t>
    </rPh>
    <phoneticPr fontId="33"/>
  </si>
  <si>
    <t>種類において⑨推薦事業メニューよりも更に効果があると考える支援を選択した事業について、その理由を記載しているか</t>
    <rPh sb="0" eb="2">
      <t>シュルイ</t>
    </rPh>
    <rPh sb="32" eb="34">
      <t>センタク</t>
    </rPh>
    <rPh sb="36" eb="38">
      <t>ジギョウ</t>
    </rPh>
    <rPh sb="45" eb="47">
      <t>リユウ</t>
    </rPh>
    <rPh sb="48" eb="50">
      <t>キサイ</t>
    </rPh>
    <phoneticPr fontId="33"/>
  </si>
  <si>
    <t>コロナ禍において原油価格・物価高騰等に直面する生活者や事業者に対する支援に該当する通常分事業について、交付対象経費に国のR4予算分（交付限度額⑥）が記載されていないか</t>
    <rPh sb="37" eb="39">
      <t>ガイトウ</t>
    </rPh>
    <rPh sb="41" eb="43">
      <t>ツウジョウ</t>
    </rPh>
    <rPh sb="43" eb="44">
      <t>ブン</t>
    </rPh>
    <rPh sb="44" eb="46">
      <t>ジギョウ</t>
    </rPh>
    <rPh sb="51" eb="53">
      <t>コウフ</t>
    </rPh>
    <rPh sb="53" eb="55">
      <t>タイショウ</t>
    </rPh>
    <rPh sb="55" eb="57">
      <t>ケイヒ</t>
    </rPh>
    <rPh sb="58" eb="59">
      <t>クニ</t>
    </rPh>
    <rPh sb="62" eb="64">
      <t>ヨサン</t>
    </rPh>
    <rPh sb="64" eb="65">
      <t>ブン</t>
    </rPh>
    <rPh sb="66" eb="68">
      <t>コウフ</t>
    </rPh>
    <rPh sb="68" eb="71">
      <t>ゲンドガク</t>
    </rPh>
    <rPh sb="74" eb="76">
      <t>キサイ</t>
    </rPh>
    <phoneticPr fontId="33"/>
  </si>
  <si>
    <t>交付対象経費について、国のR3予算分、国のR4予算分（交付限度額⑤）、国のR4予算分（交付限度額⑥）のうち複数箇所に記載されていないか（同一事業に複数の予算を充当する場合、別の行に分けて記載する）</t>
    <rPh sb="0" eb="2">
      <t>コウフ</t>
    </rPh>
    <rPh sb="2" eb="4">
      <t>タイショウ</t>
    </rPh>
    <rPh sb="4" eb="6">
      <t>ケイヒ</t>
    </rPh>
    <rPh sb="11" eb="12">
      <t>クニ</t>
    </rPh>
    <rPh sb="15" eb="17">
      <t>ヨサン</t>
    </rPh>
    <rPh sb="17" eb="18">
      <t>ブン</t>
    </rPh>
    <rPh sb="19" eb="20">
      <t>クニ</t>
    </rPh>
    <rPh sb="23" eb="25">
      <t>ヨサン</t>
    </rPh>
    <rPh sb="25" eb="26">
      <t>ブン</t>
    </rPh>
    <rPh sb="27" eb="29">
      <t>コウフ</t>
    </rPh>
    <rPh sb="29" eb="32">
      <t>ゲンドガク</t>
    </rPh>
    <rPh sb="35" eb="36">
      <t>クニ</t>
    </rPh>
    <rPh sb="39" eb="41">
      <t>ヨサン</t>
    </rPh>
    <rPh sb="41" eb="42">
      <t>ブン</t>
    </rPh>
    <rPh sb="43" eb="45">
      <t>コウフ</t>
    </rPh>
    <rPh sb="45" eb="48">
      <t>ゲンドガク</t>
    </rPh>
    <rPh sb="53" eb="55">
      <t>フクスウ</t>
    </rPh>
    <rPh sb="55" eb="57">
      <t>カショ</t>
    </rPh>
    <rPh sb="58" eb="60">
      <t>キサイ</t>
    </rPh>
    <rPh sb="68" eb="70">
      <t>ドウイツ</t>
    </rPh>
    <rPh sb="70" eb="72">
      <t>ジギョウ</t>
    </rPh>
    <rPh sb="73" eb="75">
      <t>フクスウ</t>
    </rPh>
    <rPh sb="76" eb="78">
      <t>ヨサン</t>
    </rPh>
    <rPh sb="79" eb="81">
      <t>ジュウトウ</t>
    </rPh>
    <rPh sb="83" eb="85">
      <t>バアイ</t>
    </rPh>
    <rPh sb="86" eb="87">
      <t>ベツ</t>
    </rPh>
    <rPh sb="88" eb="89">
      <t>ギョウ</t>
    </rPh>
    <rPh sb="90" eb="91">
      <t>ワ</t>
    </rPh>
    <rPh sb="93" eb="95">
      <t>キサイ</t>
    </rPh>
    <phoneticPr fontId="33"/>
  </si>
  <si>
    <t>エラー（交付対象経費0）</t>
    <rPh sb="4" eb="6">
      <t>コウフ</t>
    </rPh>
    <rPh sb="6" eb="8">
      <t>タイショウ</t>
    </rPh>
    <rPh sb="8" eb="10">
      <t>ケイヒ</t>
    </rPh>
    <phoneticPr fontId="33"/>
  </si>
  <si>
    <t>交付対象経費が0より大きくなっているか</t>
    <rPh sb="0" eb="2">
      <t>コウフ</t>
    </rPh>
    <rPh sb="2" eb="4">
      <t>タイショウ</t>
    </rPh>
    <rPh sb="4" eb="6">
      <t>ケイヒ</t>
    </rPh>
    <rPh sb="10" eb="11">
      <t>オオ</t>
    </rPh>
    <phoneticPr fontId="33"/>
  </si>
  <si>
    <t>③消費下支え等を通じた生活者支援</t>
    <rPh sb="1" eb="3">
      <t>ショウヒ</t>
    </rPh>
    <rPh sb="3" eb="4">
      <t>シタ</t>
    </rPh>
    <rPh sb="4" eb="5">
      <t>ササ</t>
    </rPh>
    <rPh sb="6" eb="7">
      <t>トウ</t>
    </rPh>
    <rPh sb="8" eb="9">
      <t>ツウ</t>
    </rPh>
    <rPh sb="11" eb="14">
      <t>セイカツシャ</t>
    </rPh>
    <rPh sb="14" eb="16">
      <t>シエン</t>
    </rPh>
    <phoneticPr fontId="20"/>
  </si>
  <si>
    <t>重点交付金分
既配分額（国のR4予算）</t>
    <rPh sb="0" eb="2">
      <t>ジュウテン</t>
    </rPh>
    <rPh sb="2" eb="5">
      <t>コウフキン</t>
    </rPh>
    <rPh sb="5" eb="6">
      <t>ブン</t>
    </rPh>
    <rPh sb="6" eb="7">
      <t>ツウブン</t>
    </rPh>
    <rPh sb="7" eb="8">
      <t>キ</t>
    </rPh>
    <rPh sb="8" eb="10">
      <t>ハイブン</t>
    </rPh>
    <rPh sb="10" eb="11">
      <t>ガク</t>
    </rPh>
    <phoneticPr fontId="20"/>
  </si>
  <si>
    <t>重点交付金分　今回配分予定額
（国のR4予算）</t>
    <rPh sb="0" eb="2">
      <t>ジュウテン</t>
    </rPh>
    <rPh sb="2" eb="5">
      <t>コウフキン</t>
    </rPh>
    <rPh sb="5" eb="6">
      <t>ブン</t>
    </rPh>
    <rPh sb="7" eb="9">
      <t>コンカイ</t>
    </rPh>
    <rPh sb="9" eb="11">
      <t>ハイブン</t>
    </rPh>
    <rPh sb="11" eb="13">
      <t>ヨテイ</t>
    </rPh>
    <rPh sb="13" eb="14">
      <t>ガク</t>
    </rPh>
    <rPh sb="16" eb="17">
      <t>クニ</t>
    </rPh>
    <rPh sb="20" eb="22">
      <t>ヨサン</t>
    </rPh>
    <phoneticPr fontId="20"/>
  </si>
  <si>
    <t>重点交付金分　配分予定額計
（国のR4予算）</t>
    <rPh sb="0" eb="2">
      <t>ジュウテン</t>
    </rPh>
    <rPh sb="2" eb="5">
      <t>コウフキン</t>
    </rPh>
    <rPh sb="5" eb="6">
      <t>ブン</t>
    </rPh>
    <rPh sb="7" eb="9">
      <t>ハイブン</t>
    </rPh>
    <rPh sb="9" eb="11">
      <t>ヨテイ</t>
    </rPh>
    <rPh sb="12" eb="13">
      <t>ケイ</t>
    </rPh>
    <rPh sb="15" eb="16">
      <t>クニ</t>
    </rPh>
    <phoneticPr fontId="34"/>
  </si>
  <si>
    <t>エラー（重点交付金分にB’,B’’の入力あり）</t>
    <rPh sb="4" eb="6">
      <t>ジュウテン</t>
    </rPh>
    <rPh sb="6" eb="9">
      <t>コウフキン</t>
    </rPh>
    <rPh sb="9" eb="10">
      <t>ブン</t>
    </rPh>
    <rPh sb="18" eb="20">
      <t>ニュウリョク</t>
    </rPh>
    <phoneticPr fontId="33"/>
  </si>
  <si>
    <t>重点交付金について、種類がきちんと選択されているか
（通常分交付金については-が選択されているか）</t>
    <rPh sb="0" eb="2">
      <t>ジュウテン</t>
    </rPh>
    <rPh sb="2" eb="5">
      <t>コウフキン</t>
    </rPh>
    <rPh sb="10" eb="12">
      <t>シュルイ</t>
    </rPh>
    <rPh sb="17" eb="19">
      <t>センタク</t>
    </rPh>
    <rPh sb="27" eb="29">
      <t>ツウジョウ</t>
    </rPh>
    <rPh sb="29" eb="30">
      <t>ブン</t>
    </rPh>
    <rPh sb="30" eb="33">
      <t>コウフキン</t>
    </rPh>
    <rPh sb="40" eb="42">
      <t>センタク</t>
    </rPh>
    <phoneticPr fontId="33"/>
  </si>
  <si>
    <t>重点交付金分事業について、交付対象経費に国のR3予算分または国のR4予算分（交付限度額⑤）が記載されていないか</t>
    <rPh sb="0" eb="2">
      <t>ジュウテン</t>
    </rPh>
    <rPh sb="2" eb="5">
      <t>コウフキン</t>
    </rPh>
    <rPh sb="5" eb="6">
      <t>ブン</t>
    </rPh>
    <rPh sb="6" eb="8">
      <t>ジギョウ</t>
    </rPh>
    <rPh sb="13" eb="15">
      <t>コウフ</t>
    </rPh>
    <rPh sb="15" eb="17">
      <t>タイショウ</t>
    </rPh>
    <rPh sb="17" eb="19">
      <t>ケイヒ</t>
    </rPh>
    <rPh sb="20" eb="21">
      <t>クニ</t>
    </rPh>
    <rPh sb="24" eb="26">
      <t>ヨサン</t>
    </rPh>
    <rPh sb="26" eb="27">
      <t>ブン</t>
    </rPh>
    <rPh sb="30" eb="31">
      <t>クニ</t>
    </rPh>
    <rPh sb="34" eb="36">
      <t>ヨサン</t>
    </rPh>
    <rPh sb="36" eb="37">
      <t>ブン</t>
    </rPh>
    <rPh sb="38" eb="40">
      <t>コウフ</t>
    </rPh>
    <rPh sb="40" eb="43">
      <t>ゲンドガク</t>
    </rPh>
    <rPh sb="46" eb="48">
      <t>キサイ</t>
    </rPh>
    <phoneticPr fontId="33"/>
  </si>
  <si>
    <t>重点交付金</t>
    <rPh sb="0" eb="2">
      <t>ジュウテン</t>
    </rPh>
    <rPh sb="2" eb="5">
      <t>コウフキン</t>
    </rPh>
    <phoneticPr fontId="20"/>
  </si>
  <si>
    <t>種類_重点</t>
    <rPh sb="0" eb="2">
      <t>シュルイ</t>
    </rPh>
    <rPh sb="3" eb="5">
      <t>ジュウテン</t>
    </rPh>
    <phoneticPr fontId="20"/>
  </si>
  <si>
    <t>重点交付金_フラグ</t>
    <rPh sb="0" eb="2">
      <t>ジュウテン</t>
    </rPh>
    <rPh sb="2" eb="5">
      <t>コウフキン</t>
    </rPh>
    <phoneticPr fontId="33"/>
  </si>
  <si>
    <t>基金対象事業について、地方単独事業（協力要請推進枠や検査促進枠の地方負担分に充当する場合を除く）となっているか</t>
    <rPh sb="0" eb="2">
      <t>キキン</t>
    </rPh>
    <rPh sb="2" eb="4">
      <t>タイショウ</t>
    </rPh>
    <rPh sb="4" eb="6">
      <t>ジギョウ</t>
    </rPh>
    <rPh sb="11" eb="13">
      <t>チホウ</t>
    </rPh>
    <rPh sb="13" eb="15">
      <t>タンドク</t>
    </rPh>
    <rPh sb="15" eb="17">
      <t>ジギョウ</t>
    </rPh>
    <rPh sb="18" eb="20">
      <t>キョウリョク</t>
    </rPh>
    <rPh sb="20" eb="22">
      <t>ヨウセイ</t>
    </rPh>
    <rPh sb="22" eb="24">
      <t>スイシン</t>
    </rPh>
    <rPh sb="24" eb="25">
      <t>ワク</t>
    </rPh>
    <rPh sb="26" eb="28">
      <t>ケンサ</t>
    </rPh>
    <rPh sb="28" eb="30">
      <t>ソクシン</t>
    </rPh>
    <rPh sb="30" eb="31">
      <t>ワク</t>
    </rPh>
    <rPh sb="32" eb="34">
      <t>チホウ</t>
    </rPh>
    <rPh sb="34" eb="37">
      <t>フタンブン</t>
    </rPh>
    <rPh sb="38" eb="40">
      <t>ジュウトウ</t>
    </rPh>
    <rPh sb="42" eb="44">
      <t>バアイ</t>
    </rPh>
    <rPh sb="45" eb="46">
      <t>ノゾ</t>
    </rPh>
    <phoneticPr fontId="20"/>
  </si>
  <si>
    <t>フィルターで絞り込みがなされていないか。</t>
    <rPh sb="6" eb="7">
      <t>シボ</t>
    </rPh>
    <rPh sb="8" eb="9">
      <t>コ</t>
    </rPh>
    <phoneticPr fontId="33"/>
  </si>
  <si>
    <t>国のR4予算分(R4.9.20)（交付限度額⑥）</t>
    <rPh sb="0" eb="1">
      <t>クニ</t>
    </rPh>
    <rPh sb="4" eb="6">
      <t>ヨサン</t>
    </rPh>
    <rPh sb="6" eb="7">
      <t>ブン</t>
    </rPh>
    <rPh sb="17" eb="19">
      <t>コウフ</t>
    </rPh>
    <rPh sb="19" eb="21">
      <t>ゲンド</t>
    </rPh>
    <rPh sb="21" eb="22">
      <t>ガク</t>
    </rPh>
    <phoneticPr fontId="33"/>
  </si>
  <si>
    <t>交付限度額⑥
（令和4年9月20日通知）（国のR4予算）</t>
    <rPh sb="0" eb="2">
      <t>コウフ</t>
    </rPh>
    <rPh sb="2" eb="4">
      <t>ゲンド</t>
    </rPh>
    <rPh sb="4" eb="5">
      <t>ガク</t>
    </rPh>
    <rPh sb="8" eb="10">
      <t>レイワ</t>
    </rPh>
    <rPh sb="11" eb="12">
      <t>ネン</t>
    </rPh>
    <rPh sb="13" eb="14">
      <t>ガツ</t>
    </rPh>
    <rPh sb="16" eb="17">
      <t>ニチ</t>
    </rPh>
    <rPh sb="17" eb="19">
      <t>ツウチ</t>
    </rPh>
    <phoneticPr fontId="20"/>
  </si>
  <si>
    <t>財政課</t>
  </si>
  <si>
    <t>上田　慎吾</t>
  </si>
  <si>
    <t>0795-32-4771</t>
  </si>
  <si>
    <t>shingo_ueda@town.taka.lg.jp</t>
  </si>
  <si>
    <t>－</t>
  </si>
  <si>
    <t>○</t>
  </si>
  <si>
    <t>リモート環境整備事業</t>
  </si>
  <si>
    <t>オンライン化対策整備事業</t>
  </si>
  <si>
    <t>子育て緊急特別給付金</t>
  </si>
  <si>
    <t>物価高騰に伴う学校給食費に関する負担軽減（学校給食特別会計繰出事業繰出金）</t>
  </si>
  <si>
    <t>多可町地域振興プレミアム付き商品券事業</t>
  </si>
  <si>
    <t>多可町キャッシュレス決済促進事業</t>
  </si>
  <si>
    <t>宅配ボックス購入支援補助事業</t>
  </si>
  <si>
    <t>子育て世帯生活支援特別給付金事業</t>
  </si>
  <si>
    <t>電子請求導入事業</t>
  </si>
  <si>
    <t>新生児臨時特別給付金</t>
  </si>
  <si>
    <t>図書館マイナンバー連携事業</t>
  </si>
  <si>
    <t>学校保健特別対策事業費補助金</t>
  </si>
  <si>
    <t>地域交通対策事業</t>
  </si>
  <si>
    <t>水稲営農継続支援金</t>
  </si>
  <si>
    <t>原油価格・物価高騰対策一時支援金</t>
  </si>
  <si>
    <t>③-Ⅱ-１．安全・安心を確保した社会経済活動の再開</t>
  </si>
  <si>
    <t>④-Ⅳ．コロナ禍において物価高騰等に直面する生活困窮者等への支援</t>
  </si>
  <si>
    <t>③-Ⅰ-３．感染防止策の徹底</t>
  </si>
  <si>
    <t>③-Ⅰ-５．生活・暮らしへの支援</t>
  </si>
  <si>
    <t>④-Ⅰ．原油価格高騰対策</t>
  </si>
  <si>
    <t>①目的：コロナ禍におけるリモート会議を推進するべくweb会議に対応した機器を導入し非接触による会議の充実化を図る。
効果：機器を導入することにより、より柔軟にweb会議への参加が見込まれる
②システム導入経費
③990千円　（モニター・パソコン・スピーカー・カメラなど385千円／1セット　2室　移動用スクリーン・プロジェクター220千円を整備する）
④多可町</t>
  </si>
  <si>
    <t>web会議室２部屋整備
年間24回のＷＥＢ会議の実施</t>
  </si>
  <si>
    <t>広報誌掲載</t>
  </si>
  <si>
    <t>R4補正（地）</t>
  </si>
  <si>
    <t>①目的：オンライン手続き・web会議・AIチャットなど、webサービスを対象としたサービスの増加が見込まれることから庁舎内にセキュアな無線LANインターネット環境を構築し、遅延無く住民サービスに対応する。
　効果：自治体セキュリティ強靱化事業により無線環境がないことからインターネット環境を構築することでより多くの住民サービスを提供することができる。また執務室内各所でリモート会議を行う環境整備を図ることで接触機会を減らすことで新型コロナウイルス感染症対策を図る。
②システム導入経費
③4000千円（庁内アクセスポイント各執務室フロア及び会議室への設置設定費、ケーブル施工費等）
　サーバ室内システム設置設定費　2050千円　
④多可町</t>
  </si>
  <si>
    <t>無線LANアクセスポイント１０箇所
（執務室フロア及び会議室等）
ユーザー認証装置　１式
各フロアへのLANケーブル配線敷設
庁舎内未接続箇所50％減少</t>
  </si>
  <si>
    <t>①コロナ禍における原油価格・物価高騰の影響を受ける世帯に対して、教育にかかる費用の一部を支給し、教育の機会均等を図る。
②③
　就学援助　20千円×209人＝4,000千円
　ハートフル学業支援金　20千円×70人＝1,400千円
　合計5,400千円
④就学援助世帯及びハートフル学業支援金給付世帯</t>
  </si>
  <si>
    <t>R4.4</t>
  </si>
  <si>
    <t>　経済的に負担と感じる保護者に対し、経費の一部を援助することにより負担を軽減する。申請者に対する認定立を指標とする。
　就学援助　　95％
　ハートフル学業支援金　９２％</t>
  </si>
  <si>
    <t>①コロナ禍の長期化に伴い食材費等が高騰する中、学校給食にかかる食材費等の増額分を支援し、保護者負担の軽減を図るとともに、安全･安心の学校給食を推進する。
②③高騰する食材費の増額分　@500千円×11ヶ月=5,500千円
④町立小中学校に通学する児童生徒の保護者</t>
  </si>
  <si>
    <t>　食材費等が高騰する中、保護者の負担軽減を図るとともに、学校給食の栄養バランス、質・量について現状を維持する。
　令和3年度同様の質と量を担保できたかどうかを指標とする。
　栄養バランス、質・量　前年比100％</t>
  </si>
  <si>
    <t>①コロナ禍における原油価格・物価高騰の影響を受け、経済活動の停滞により、売り上げが減少している事業者（店舗）を支援するため、プレミアム付商品券を発行し、消費喚起を図る。
②商工会委託料　
③57,000千円
④町内参加事業者（１７７店舗：Ｒ２実績）、プレミアム付き商品券購入希望者</t>
  </si>
  <si>
    <t>①プレミアム商品券販売数16,000セット
　10,000円で販売（13,000円分商品券）
　10,000×16,000＝208,000,000円の経済効果
②取扱加盟店換金率99.90％</t>
  </si>
  <si>
    <t>①キャシュレス事業者と連携し、コロナ禍における原油価格・物価高騰の影響を受ける町内事業者（店舗）の利用者を増やすことにより支援を行うとともに、商工会が推奨している町内事業者のキャシュレス決裁の導入促進を図る。
②ポイント付与額（県2／3・上限1,800千円、町1／3）、指導調整費（県10/10・上限700千円）
③別紙
④町内参加事業者（１３７店舗：Ｒ３実績）、ＰａｙＰａｙ利用者</t>
  </si>
  <si>
    <t>①キャッシュレス決済新規店舗の増
　20事業所増
②町内事業者利用促進
　ポイント20％付与27,000,000円
　利用総額135,000,000円</t>
  </si>
  <si>
    <t>①新型コロナウイルス感染症の影響を受け、増加する宅配事業において人との接触を避けるため宅配ボックスの購入を助成する。
②③宅配ボックス購入補助金　500世帯×30,000円
　事務費　67千円
④宅配ボックス購入者（町内住民）</t>
  </si>
  <si>
    <t>宅配ボックス設置件数　500世帯
再配達実施率　△５％</t>
  </si>
  <si>
    <t>①新型コロナウイルス感染症による影響が長期化する中で、原油価格・物価高騰の影響に直面する子育て世帯に対し給付金を支給する。国の事業の上乗せ横出し事業。
②③町内18歳未満の住民　2,600人×50千円
　事務費　757千円
④町内18歳未満の住民</t>
  </si>
  <si>
    <t>18歳未満2,600人に給付</t>
  </si>
  <si>
    <t>低所得子育て世帯生活支援特別給付金事業</t>
  </si>
  <si>
    <t>①電子請求を導入することで業者との請求のやりとりをデジタル化し、接触機会を減らすなど新型コロナ感染症防止に努める
②③セットアップ委託料　1,770千円
　　　システム使用料　90千円
④－</t>
  </si>
  <si>
    <t>R4導入
Ｒ5　50事業者5,000件（年間の1／8）の電子請求受領</t>
  </si>
  <si>
    <t>R4当初（地）</t>
  </si>
  <si>
    <t>①新型コロナウイルスによる影響に対する支援策として、新生児の子育てに要する費用への支援を行うため、保護者に対して給付金を支給
②③新生児祝い金　75人×100千円
④町内住民</t>
  </si>
  <si>
    <t>交付人数 75人</t>
  </si>
  <si>
    <t>①図書カードとマイナンバーカードを連携し、マイナンバーカードを図書カードとして利用できるようにして、図書館利用者の
利便性を図ると共に、マイナンバーカードの普及に寄与する。
加え、利用者と事務者との接触機会を減らし、新型コロナ感染症の拡大を防止する。
②③システム改修委託料　2,044千円
④多可町図書館</t>
  </si>
  <si>
    <t>図書カードとマイナンバーカードを連携することにより、図書の貸出冊数（年間）の増加率を指標とする。
　貸出冊数　前年比５％</t>
  </si>
  <si>
    <t>学校等における感染症対策等支援事業
①新型コロナウイルス感染症の影響下において、学校教育の維持と感染症対策の対応を図る。
②③学習ドリル　2,580千円
　　　ディスプレイ　1,677千円
　　　空気清浄機　1,139千円
　　　遮光カーテン　475千円
　　　感染症対策消耗品等　786千円
　　　学習保障用ICT機器等　543千円
④町内公立小中学校</t>
  </si>
  <si>
    <t>・学校における児童生徒の新型コロナウイルス感染者数：180人以下
・町内小中学校の延べ学級閉鎖の日数：50クラス以内
・発生した学級閉鎖のうち、ICTを活用した日数：80%以上</t>
  </si>
  <si>
    <t>学校保健特別対策事業費補助金（感染症対策のためのマスク等購入支援事業に限る）（文部科学省）</t>
  </si>
  <si>
    <t>R3補正（国）</t>
  </si>
  <si>
    <t>-</t>
  </si>
  <si>
    <t xml:space="preserve">公共交通等事業者燃油価格高騰対策一時支援金
①コロナ禍における原油価格・物価高騰の影響を大きく受ける公共交通等事業者の事業継続を支援する。
②補助金
③兵庫県の地域公共交通新型コロナウィルス感染症対応型運行支援随伴補助（補助対象経費1/4）に準じ、運行日数を2月以内で設定する。1,350千円
④路線バス事業者 </t>
  </si>
  <si>
    <t>運行便数の維持</t>
  </si>
  <si>
    <t>①コロナ禍における原油価格・物価高騰の影響を受け、燃油や農業用資材の高騰による生産コストの上昇対策として販売農家を支援することで、当該農家の営農意欲の向上を図り、農業経営の継続、遊休農地の未然対策を図る。
②③販売農家を対象に、慣行栽培における資材価格の上昇に対し、支援する。
水稲農家：991件　　（作付面積-10a）×3，000円/10a
転作作物：283件　　出荷面積×2，000/10a
④販売農家（個人、法人、集落営農組織）</t>
  </si>
  <si>
    <t>水稲農家：991件
転作作物：283件
農地の有効活用を図る。</t>
  </si>
  <si>
    <t>①コロナ禍における原油価格・物価高騰の影響を受け、売り上げが減少し事業の継続に支障を生じている事業者に対し、事業の継続を支援するため支援金を交付。多可町商工会に委託。
②③商工会事務委託料　65,000千円
④町内事業者</t>
  </si>
  <si>
    <t>支援金対象事業
者中小法人・個人事業主　560事業者</t>
  </si>
  <si>
    <t>ＷＥＢ会議用ブース設置事業</t>
    <rPh sb="11" eb="13">
      <t>ジギョウ</t>
    </rPh>
    <phoneticPr fontId="33"/>
  </si>
  <si>
    <t>19,600人に商品券を配布。使用率99％により約１億円の経済効果</t>
    <rPh sb="6" eb="7">
      <t>ニン</t>
    </rPh>
    <rPh sb="8" eb="11">
      <t>ショウヒンケン</t>
    </rPh>
    <rPh sb="12" eb="14">
      <t>ハイフ</t>
    </rPh>
    <rPh sb="15" eb="18">
      <t>シヨウリツ</t>
    </rPh>
    <rPh sb="24" eb="25">
      <t>ヤク</t>
    </rPh>
    <rPh sb="26" eb="28">
      <t>オクエン</t>
    </rPh>
    <rPh sb="29" eb="31">
      <t>ケイザイ</t>
    </rPh>
    <rPh sb="31" eb="33">
      <t>コウカ</t>
    </rPh>
    <phoneticPr fontId="33"/>
  </si>
  <si>
    <t>会議使用率　１日２件</t>
    <rPh sb="0" eb="2">
      <t>カイギ</t>
    </rPh>
    <rPh sb="2" eb="5">
      <t>シヨウリツ</t>
    </rPh>
    <rPh sb="7" eb="8">
      <t>ニチ</t>
    </rPh>
    <rPh sb="9" eb="10">
      <t>ケン</t>
    </rPh>
    <phoneticPr fontId="33"/>
  </si>
  <si>
    <t>①コロナ禍における原油価格・物価高騰の影響を受け、燃油や農業用資材の高騰による生産コストの上昇対策として販売農家を支援することで、当該農家の営農意欲の向上を図り、農業経営の継続、遊休農地の未然対策を図る。
②③販売農家を対象に、慣行栽培における資材価格の上昇に対し、支援する。
水稲農家：991件　　（作付面積-10a）×3，000円/10a
転作作物：283件　　出荷面積×2，000/10a
④販売農家（個人、法人、集落営農組織）</t>
    <phoneticPr fontId="33"/>
  </si>
  <si>
    <t>①コロナ禍でＷＥＢ会議が増加し、本来ＷＥＢ会議用の部屋でない相談室などが占用される現状を鑑み、新型コロナウイルス感染症拡大防止を図るため１人用のＷＥＢ会議用ブースを３基設置する。
②１人用ブース　1,000千円×３基
③多可町役場</t>
    <rPh sb="16" eb="18">
      <t>ホンライ</t>
    </rPh>
    <rPh sb="21" eb="23">
      <t>カイギ</t>
    </rPh>
    <rPh sb="23" eb="24">
      <t>ヨウ</t>
    </rPh>
    <rPh sb="25" eb="27">
      <t>ヘヤ</t>
    </rPh>
    <rPh sb="47" eb="49">
      <t>シンガタ</t>
    </rPh>
    <rPh sb="56" eb="59">
      <t>カンセンショウ</t>
    </rPh>
    <rPh sb="59" eb="61">
      <t>カクダイ</t>
    </rPh>
    <rPh sb="61" eb="63">
      <t>ボウシ</t>
    </rPh>
    <rPh sb="64" eb="65">
      <t>ハカ</t>
    </rPh>
    <rPh sb="69" eb="71">
      <t>ニンヨウ</t>
    </rPh>
    <rPh sb="110" eb="113">
      <t>タカチョウ</t>
    </rPh>
    <rPh sb="113" eb="115">
      <t>ヤクバ</t>
    </rPh>
    <phoneticPr fontId="33"/>
  </si>
  <si>
    <t>生活支援商品券給付事業</t>
    <rPh sb="0" eb="2">
      <t>セイカツ</t>
    </rPh>
    <rPh sb="2" eb="4">
      <t>シエン</t>
    </rPh>
    <rPh sb="4" eb="7">
      <t>ショウヒンケン</t>
    </rPh>
    <rPh sb="7" eb="9">
      <t>キュウフ</t>
    </rPh>
    <rPh sb="9" eb="11">
      <t>ジギョウ</t>
    </rPh>
    <phoneticPr fontId="33"/>
  </si>
  <si>
    <t>社会福祉施設等光熱費等高騰対策事業</t>
    <rPh sb="15" eb="17">
      <t>ジギョウ</t>
    </rPh>
    <phoneticPr fontId="33"/>
  </si>
  <si>
    <t>①コロナ禍における原油価格・物価高騰の影響を受け、売り上げが減少し事業の継続に支障を生じている事業者に対し、事業の継続を支援するため支援金を交付。多可町商工会に委託。
②③商工会事務委託料　65,000千円
④町内事業者</t>
    <phoneticPr fontId="33"/>
  </si>
  <si>
    <t>①コロナ禍における原油価格・物価高騰の影響を受けている社会福祉施設等の事業者に対し、事業の継続を支援するため支援金を交付。
②③支援補助金　事業規模に応じ　8,000千円
④町内社会福祉施設等事業者</t>
    <rPh sb="27" eb="29">
      <t>シャカイ</t>
    </rPh>
    <rPh sb="29" eb="31">
      <t>フクシ</t>
    </rPh>
    <rPh sb="31" eb="33">
      <t>シセツ</t>
    </rPh>
    <rPh sb="33" eb="34">
      <t>トウ</t>
    </rPh>
    <rPh sb="64" eb="66">
      <t>シエン</t>
    </rPh>
    <rPh sb="66" eb="69">
      <t>ホジョキン</t>
    </rPh>
    <rPh sb="70" eb="72">
      <t>ジギョウ</t>
    </rPh>
    <rPh sb="72" eb="74">
      <t>キボ</t>
    </rPh>
    <rPh sb="75" eb="76">
      <t>オウ</t>
    </rPh>
    <rPh sb="89" eb="91">
      <t>シャカイ</t>
    </rPh>
    <rPh sb="91" eb="93">
      <t>フクシ</t>
    </rPh>
    <rPh sb="93" eb="95">
      <t>シセツ</t>
    </rPh>
    <rPh sb="95" eb="96">
      <t>トウ</t>
    </rPh>
    <phoneticPr fontId="33"/>
  </si>
  <si>
    <t>高齢者施設　127施設
障害者施設　43施設</t>
    <rPh sb="0" eb="3">
      <t>コウレイシャ</t>
    </rPh>
    <rPh sb="3" eb="5">
      <t>シセツ</t>
    </rPh>
    <rPh sb="9" eb="11">
      <t>シセツ</t>
    </rPh>
    <rPh sb="12" eb="15">
      <t>ショウガイシャ</t>
    </rPh>
    <rPh sb="15" eb="17">
      <t>シセツ</t>
    </rPh>
    <rPh sb="20" eb="22">
      <t>シセツ</t>
    </rPh>
    <phoneticPr fontId="33"/>
  </si>
  <si>
    <t>児童福祉施設等光熱費等高騰対策事業</t>
    <rPh sb="0" eb="2">
      <t>ジドウ</t>
    </rPh>
    <phoneticPr fontId="33"/>
  </si>
  <si>
    <t>①コロナ禍における原油価格・物価高騰の影響を受けている児童福祉施設等の事業者に対し、事業の継続を支援するため支援金を交付。
②③支援補助金　事業規模に応じ　3,000千円
④町内児童福祉施設等事業者</t>
    <rPh sb="27" eb="29">
      <t>ジドウ</t>
    </rPh>
    <rPh sb="89" eb="91">
      <t>ジドウ</t>
    </rPh>
    <phoneticPr fontId="33"/>
  </si>
  <si>
    <t>児童福祉施設　10施設</t>
    <rPh sb="0" eb="2">
      <t>ジドウ</t>
    </rPh>
    <rPh sb="2" eb="4">
      <t>フクシ</t>
    </rPh>
    <rPh sb="4" eb="6">
      <t>シセツ</t>
    </rPh>
    <rPh sb="9" eb="11">
      <t>シセツ</t>
    </rPh>
    <phoneticPr fontId="33"/>
  </si>
  <si>
    <t>ＨＰ・広報誌掲載</t>
    <phoneticPr fontId="33"/>
  </si>
  <si>
    <t>①コロナ禍の長期化に伴い食材費等が高騰する中、学校給食にかかる食材費等の増額分（教職員は除く）を支援し、保護者負担の軽減を図るとともに、安全･安心の学校給食を推進する。
②③高騰する食材費の増額分　@500千円×11ヶ月=5,500千円
④町立小中学校に通学する児童生徒の保護者</t>
    <rPh sb="40" eb="43">
      <t>キョウショクイン</t>
    </rPh>
    <rPh sb="44" eb="45">
      <t>ノゾ</t>
    </rPh>
    <phoneticPr fontId="33"/>
  </si>
  <si>
    <t>①新型コロナウイルス感染症の影響を受け、増加する宅配事業において人との接触を避けるため宅配ボックスの購入を助成する。
②③宅配ボックス購入補助金　500世帯×30千円
　　　消耗品費　20千円・通信運搬費　47千円
④宅配ボックス購入者（町内住民）</t>
    <rPh sb="81" eb="82">
      <t>セン</t>
    </rPh>
    <rPh sb="87" eb="90">
      <t>ショウモウヒン</t>
    </rPh>
    <rPh sb="90" eb="91">
      <t>ヒ</t>
    </rPh>
    <rPh sb="97" eb="102">
      <t>ツウシンウンパンヒ</t>
    </rPh>
    <rPh sb="105" eb="107">
      <t>センエン</t>
    </rPh>
    <phoneticPr fontId="33"/>
  </si>
  <si>
    <t>①図書カードとマイナンバーカードを連携し、マイナンバーカードを図書カードとして利用できるようにして、図書館利用者の
利便性を図ると共に、マイナンバーカードの普及に寄与する。
加え、利用者と事務者との接触機会を減らし、新型コロナ感染症の拡大を防止する。
②③システム改修委託料　2,044千円
　　　財源　県補助金　1,277千円（自治振興事業補助金）
④多可町図書館</t>
    <rPh sb="149" eb="151">
      <t>ザイゲン</t>
    </rPh>
    <rPh sb="152" eb="153">
      <t>ケン</t>
    </rPh>
    <rPh sb="153" eb="156">
      <t>ホジョキン</t>
    </rPh>
    <rPh sb="162" eb="164">
      <t>センエン</t>
    </rPh>
    <phoneticPr fontId="33"/>
  </si>
  <si>
    <t>①コロナ禍における原油価格・物価高騰の影響を受ける世帯に対して、教育にかかる費用の一部を支給し、教育の機会均等を図る。通常分に上乗せされた額で支給。既存事業の対象者に対し、多可町にて審査し交付を行う。
②③
　就学援助　20千円×200人＝4,000千円
　ハートフル学業支援金　20千円×70人＝1,400千円
　合計5,400千円
④就学援助世帯及びハートフル学業支援金給付世帯</t>
    <rPh sb="59" eb="61">
      <t>ツウジョウ</t>
    </rPh>
    <rPh sb="61" eb="62">
      <t>ブン</t>
    </rPh>
    <rPh sb="63" eb="65">
      <t>ウワノ</t>
    </rPh>
    <rPh sb="69" eb="70">
      <t>ガク</t>
    </rPh>
    <rPh sb="71" eb="73">
      <t>シキュウ</t>
    </rPh>
    <rPh sb="74" eb="76">
      <t>キゾン</t>
    </rPh>
    <rPh sb="76" eb="78">
      <t>ジギョウ</t>
    </rPh>
    <rPh sb="79" eb="82">
      <t>タイショウシャ</t>
    </rPh>
    <rPh sb="83" eb="84">
      <t>タイ</t>
    </rPh>
    <rPh sb="86" eb="89">
      <t>タカチョウ</t>
    </rPh>
    <rPh sb="91" eb="93">
      <t>シンサ</t>
    </rPh>
    <rPh sb="94" eb="96">
      <t>コウフ</t>
    </rPh>
    <rPh sb="97" eb="98">
      <t>オコナ</t>
    </rPh>
    <phoneticPr fontId="33"/>
  </si>
  <si>
    <t>①新型コロナウイルス感染症による影響が長期化する中で、原油価格・物価高騰の影響に直面する子育て世帯に対し給付金を支給する。国の事業の上乗せ横出し事業。上乗せ横出し部分双方において、年齢と住民基本台帳により対象者を整理し、審査する。
②③町内18歳未満の住民　2,600人×50千円
　　消耗品費　180千円・印刷製本費　47千円
　　通信運搬費　310千円・手数料　220千円
④町内18歳未満の住民</t>
    <rPh sb="75" eb="77">
      <t>ウワノ</t>
    </rPh>
    <rPh sb="78" eb="80">
      <t>ヨコダ</t>
    </rPh>
    <rPh sb="81" eb="83">
      <t>ブブン</t>
    </rPh>
    <rPh sb="83" eb="85">
      <t>ソウホウ</t>
    </rPh>
    <rPh sb="90" eb="92">
      <t>ネンレイ</t>
    </rPh>
    <rPh sb="93" eb="95">
      <t>ジュウミン</t>
    </rPh>
    <rPh sb="95" eb="97">
      <t>キホン</t>
    </rPh>
    <rPh sb="97" eb="99">
      <t>ダイチョウ</t>
    </rPh>
    <rPh sb="102" eb="105">
      <t>タイショウシャ</t>
    </rPh>
    <rPh sb="106" eb="108">
      <t>セイリ</t>
    </rPh>
    <rPh sb="110" eb="112">
      <t>シンサ</t>
    </rPh>
    <rPh sb="143" eb="146">
      <t>ショウモウヒン</t>
    </rPh>
    <rPh sb="146" eb="147">
      <t>ヒ</t>
    </rPh>
    <rPh sb="154" eb="156">
      <t>インサツ</t>
    </rPh>
    <rPh sb="156" eb="158">
      <t>セイホン</t>
    </rPh>
    <rPh sb="158" eb="159">
      <t>ヒ</t>
    </rPh>
    <rPh sb="162" eb="164">
      <t>センエン</t>
    </rPh>
    <rPh sb="167" eb="169">
      <t>ツウシン</t>
    </rPh>
    <rPh sb="169" eb="172">
      <t>ウンパンヒ</t>
    </rPh>
    <rPh sb="176" eb="178">
      <t>センエン</t>
    </rPh>
    <rPh sb="179" eb="182">
      <t>テスウリョウ</t>
    </rPh>
    <rPh sb="186" eb="188">
      <t>センエン</t>
    </rPh>
    <phoneticPr fontId="33"/>
  </si>
  <si>
    <t>①コロナ禍における原油価格・物価高騰の影響を受け、経済活動の停滞により、売り上げが減少している事業者（店舗）を支援するため、プレミアム付商品券を発行し、消費喚起を図る。未換価が想定される金額（2,000千円）については一般財源とする。
②商工会委託料　
③57,000千円（未換価分2,000千円を含む）
④町内参加事業者（１７７店舗：Ｒ２実績）、プレミアム付き商品券購入希望者</t>
    <rPh sb="88" eb="90">
      <t>ソウテイ</t>
    </rPh>
    <rPh sb="93" eb="95">
      <t>キンガク</t>
    </rPh>
    <rPh sb="137" eb="138">
      <t>ミ</t>
    </rPh>
    <rPh sb="138" eb="140">
      <t>カンカ</t>
    </rPh>
    <rPh sb="140" eb="141">
      <t>ブン</t>
    </rPh>
    <rPh sb="146" eb="148">
      <t>センエン</t>
    </rPh>
    <rPh sb="149" eb="150">
      <t>フク</t>
    </rPh>
    <phoneticPr fontId="33"/>
  </si>
  <si>
    <t>①キャシュレス事業者と連携し、コロナ禍における原油価格・物価高騰の影響を受ける町内事業者（店舗）の利用者を増やすことにより支援を行うとともに、商工会が推奨している町内事業者のキャシュレス決裁の導入促進を図る。未換価が想定される金額（1,000千円）については一般財源とする。
②ポイント付与額（県2／3・上限1,800千円、町1／3）、指導調整費（県10/10・上限700千円）
③印刷製本費　300千円・通信運搬費　200千円
　手数料　14千円・決済業者委託料　29,500千円　
　計11,314千円（未換価分1,000千円を含む）
　財源　県補助金18,700千円
　　（がんばろう商店街お買い物キャンペーン事業費補助金）
④町内参加事業者（１３７店舗：Ｒ３実績）、ＰａｙＰａｙ利用者</t>
    <rPh sb="108" eb="110">
      <t>ソウテイ</t>
    </rPh>
    <rPh sb="191" eb="193">
      <t>インサツ</t>
    </rPh>
    <rPh sb="193" eb="195">
      <t>セイホン</t>
    </rPh>
    <rPh sb="195" eb="196">
      <t>ヒ</t>
    </rPh>
    <rPh sb="200" eb="202">
      <t>センエン</t>
    </rPh>
    <rPh sb="203" eb="205">
      <t>ツウシン</t>
    </rPh>
    <rPh sb="205" eb="208">
      <t>ウンパンヒ</t>
    </rPh>
    <rPh sb="212" eb="214">
      <t>センエン</t>
    </rPh>
    <rPh sb="216" eb="219">
      <t>テスウリョウ</t>
    </rPh>
    <rPh sb="222" eb="224">
      <t>センエン</t>
    </rPh>
    <rPh sb="225" eb="227">
      <t>ケッサイ</t>
    </rPh>
    <rPh sb="227" eb="229">
      <t>ギョウシャ</t>
    </rPh>
    <rPh sb="229" eb="232">
      <t>イタクリョウ</t>
    </rPh>
    <rPh sb="239" eb="241">
      <t>センエン</t>
    </rPh>
    <rPh sb="244" eb="245">
      <t>ケイ</t>
    </rPh>
    <rPh sb="251" eb="253">
      <t>センエン</t>
    </rPh>
    <rPh sb="271" eb="273">
      <t>ザイゲン</t>
    </rPh>
    <rPh sb="274" eb="275">
      <t>ケン</t>
    </rPh>
    <rPh sb="275" eb="278">
      <t>ホジョキン</t>
    </rPh>
    <rPh sb="284" eb="286">
      <t>センエン</t>
    </rPh>
    <phoneticPr fontId="33"/>
  </si>
  <si>
    <t>①コロナ禍における電力・ガス・食料品などの価格高騰による負担増を踏まえ、全住民に5千円の商品券を支給する。未換価が想定される金額（5,000千円）については一般財源とする。
②扶助費　5千円×19,600人＝98,000千円
　消耗品　100千円・印刷製本費　500千円
　通信運搬費　5,000千円・委託料　300千円
　計　103,900千円（未換価分5,000千円を含む）
③全住民</t>
    <rPh sb="162" eb="163">
      <t>ケイ</t>
    </rPh>
    <rPh sb="171" eb="173">
      <t>センエン</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</si>
</sst>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_(* #,##0_);_(* \(#,##0\);_(* &quot;-&quot;_);_(@_)"/>
    <numFmt numFmtId="178" formatCode="0_ "/>
  </numFmts>
  <fonts count="47"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4"/>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4"/>
      <name val="ＭＳ Ｐゴシック"/>
      <family val="3"/>
    </font>
    <font>
      <sz val="14"/>
      <name val="ＭＳ ゴシック"/>
      <family val="3"/>
    </font>
    <font>
      <sz val="14"/>
      <name val="HG創英角ﾎﾟｯﾌﾟ体"/>
      <family val="3"/>
    </font>
    <font>
      <sz val="10"/>
      <name val="Arial"/>
      <family val="2"/>
    </font>
    <font>
      <sz val="12"/>
      <name val="ＭＳ Ｐゴシック"/>
      <family val="3"/>
    </font>
    <font>
      <sz val="16"/>
      <name val="ＭＳ Ｐゴシック"/>
      <family val="3"/>
    </font>
    <font>
      <sz val="12"/>
      <name val="ＭＳ ゴシック"/>
      <family val="3"/>
    </font>
    <font>
      <sz val="12"/>
      <name val="ＭＳ 明朝"/>
      <family val="1"/>
    </font>
    <font>
      <sz val="11"/>
      <color indexed="8"/>
      <name val="ＭＳ Ｐゴシック"/>
      <family val="3"/>
    </font>
    <font>
      <sz val="11"/>
      <color indexed="52"/>
      <name val="ＭＳ Ｐゴシック"/>
      <family val="3"/>
    </font>
    <font>
      <b/>
      <sz val="11"/>
      <color indexed="8"/>
      <name val="游ゴシック"/>
      <family val="3"/>
    </font>
    <font>
      <sz val="14"/>
      <name val="ＭＳ Ｐゴシック"/>
      <family val="3"/>
      <charset val="128"/>
    </font>
    <font>
      <sz val="6"/>
      <name val="ＭＳ Ｐゴシック"/>
      <family val="3"/>
      <charset val="128"/>
    </font>
    <font>
      <sz val="12"/>
      <name val="ＭＳ Ｐゴシック"/>
      <family val="3"/>
      <charset val="128"/>
    </font>
    <font>
      <sz val="11"/>
      <color theme="1"/>
      <name val="ＭＳ Ｐゴシック"/>
      <family val="3"/>
    </font>
    <font>
      <sz val="14"/>
      <color theme="1"/>
      <name val="ＭＳ Ｐゴシック"/>
      <family val="3"/>
    </font>
    <font>
      <sz val="14"/>
      <color theme="1"/>
      <name val="ＭＳ Ｐゴシック"/>
      <family val="3"/>
      <charset val="128"/>
    </font>
    <font>
      <sz val="12"/>
      <color theme="1"/>
      <name val="HG丸ｺﾞｼｯｸM-PRO"/>
      <family val="3"/>
    </font>
    <font>
      <sz val="14"/>
      <name val="ＭＳ ゴシック"/>
      <family val="3"/>
      <charset val="128"/>
    </font>
    <font>
      <b/>
      <sz val="14"/>
      <color theme="1"/>
      <name val="ＭＳ Ｐゴシック"/>
      <family val="3"/>
    </font>
    <font>
      <sz val="12"/>
      <color theme="1"/>
      <name val="ＭＳ Ｐゴシック"/>
      <family val="3"/>
    </font>
    <font>
      <sz val="12"/>
      <name val="HG丸ｺﾞｼｯｸM-PRO"/>
      <family val="3"/>
    </font>
    <font>
      <sz val="11"/>
      <name val="ＭＳ Ｐゴシック"/>
      <family val="3"/>
      <charset val="128"/>
    </font>
    <font>
      <sz val="10"/>
      <name val="ＭＳ Ｐゴシック"/>
      <family val="3"/>
    </font>
    <font>
      <sz val="8"/>
      <name val="ＭＳ Ｐゴシック"/>
      <family val="3"/>
    </font>
    <font>
      <sz val="22"/>
      <name val="ＭＳ Ｐゴシック"/>
      <family val="3"/>
      <charset val="128"/>
    </font>
  </fonts>
  <fills count="28">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43"/>
        <bgColor indexed="26"/>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26"/>
        <bgColor indexed="9"/>
      </patternFill>
    </fill>
    <fill>
      <patternFill patternType="solid">
        <fgColor indexed="22"/>
        <bgColor indexed="31"/>
      </patternFill>
    </fill>
    <fill>
      <patternFill patternType="solid">
        <fgColor theme="4" tint="0.79998168889431442"/>
        <bgColor indexed="64"/>
      </patternFill>
    </fill>
    <fill>
      <patternFill patternType="solid">
        <fgColor theme="4" tint="0.79998168889431442"/>
        <bgColor indexed="27"/>
      </patternFill>
    </fill>
    <fill>
      <patternFill patternType="solid">
        <fgColor theme="0" tint="-4.9989318521683403E-2"/>
        <bgColor indexed="64"/>
      </patternFill>
    </fill>
    <fill>
      <patternFill patternType="solid">
        <fgColor rgb="FFFFFF00"/>
        <bgColor indexed="64"/>
      </patternFill>
    </fill>
  </fills>
  <borders count="2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style="medium">
        <color indexed="8"/>
      </top>
      <bottom/>
      <diagonal/>
    </border>
    <border>
      <left style="medium">
        <color indexed="64"/>
      </left>
      <right/>
      <top style="medium">
        <color indexed="8"/>
      </top>
      <bottom style="medium">
        <color indexed="64"/>
      </bottom>
      <diagonal/>
    </border>
    <border>
      <left style="medium">
        <color indexed="8"/>
      </left>
      <right/>
      <top/>
      <bottom/>
      <diagonal/>
    </border>
    <border>
      <left style="medium">
        <color indexed="64"/>
      </left>
      <right style="thin">
        <color indexed="8"/>
      </right>
      <top style="hair">
        <color indexed="8"/>
      </top>
      <bottom style="hair">
        <color indexed="8"/>
      </bottom>
      <diagonal/>
    </border>
    <border>
      <left style="medium">
        <color indexed="8"/>
      </left>
      <right style="thin">
        <color indexed="8"/>
      </right>
      <top/>
      <bottom style="hair">
        <color indexed="8"/>
      </bottom>
      <diagonal/>
    </border>
    <border>
      <left style="medium">
        <color indexed="8"/>
      </left>
      <right style="thin">
        <color indexed="8"/>
      </right>
      <top style="hair">
        <color indexed="8"/>
      </top>
      <bottom style="hair">
        <color indexed="8"/>
      </bottom>
      <diagonal/>
    </border>
    <border>
      <left style="thin">
        <color indexed="8"/>
      </left>
      <right style="thin">
        <color indexed="8"/>
      </right>
      <top style="medium">
        <color indexed="64"/>
      </top>
      <bottom/>
      <diagonal/>
    </border>
    <border>
      <left style="thin">
        <color indexed="8"/>
      </left>
      <right style="thin">
        <color indexed="8"/>
      </right>
      <top style="medium">
        <color indexed="8"/>
      </top>
      <bottom/>
      <diagonal/>
    </border>
    <border>
      <left style="thin">
        <color indexed="8"/>
      </left>
      <right style="thin">
        <color indexed="8"/>
      </right>
      <top style="medium">
        <color indexed="8"/>
      </top>
      <bottom style="medium">
        <color indexed="64"/>
      </bottom>
      <diagonal/>
    </border>
    <border>
      <left style="thin">
        <color indexed="8"/>
      </left>
      <right style="thin">
        <color indexed="8"/>
      </right>
      <top style="medium">
        <color indexed="64"/>
      </top>
      <bottom style="hair">
        <color indexed="8"/>
      </bottom>
      <diagonal/>
    </border>
    <border>
      <left style="thin">
        <color indexed="8"/>
      </left>
      <right style="thin">
        <color indexed="8"/>
      </right>
      <top/>
      <bottom style="hair">
        <color indexed="8"/>
      </bottom>
      <diagonal/>
    </border>
    <border>
      <left style="thin">
        <color indexed="8"/>
      </left>
      <right style="thin">
        <color indexed="8"/>
      </right>
      <top/>
      <bottom style="medium">
        <color indexed="64"/>
      </bottom>
      <diagonal/>
    </border>
    <border>
      <left style="thin">
        <color indexed="8"/>
      </left>
      <right style="thin">
        <color indexed="8"/>
      </right>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8"/>
      </top>
      <bottom style="thin">
        <color indexed="8"/>
      </bottom>
      <diagonal/>
    </border>
    <border>
      <left style="medium">
        <color indexed="64"/>
      </left>
      <right/>
      <top/>
      <bottom/>
      <diagonal/>
    </border>
    <border>
      <left/>
      <right style="thin">
        <color indexed="8"/>
      </right>
      <top/>
      <bottom/>
      <diagonal/>
    </border>
    <border>
      <left style="double">
        <color indexed="8"/>
      </left>
      <right style="medium">
        <color indexed="8"/>
      </right>
      <top style="thin">
        <color indexed="8"/>
      </top>
      <bottom style="thin">
        <color indexed="8"/>
      </bottom>
      <diagonal/>
    </border>
    <border>
      <left style="double">
        <color indexed="8"/>
      </left>
      <right style="medium">
        <color indexed="8"/>
      </right>
      <top style="thin">
        <color indexed="8"/>
      </top>
      <bottom/>
      <diagonal/>
    </border>
    <border>
      <left style="thin">
        <color indexed="8"/>
      </left>
      <right/>
      <top style="medium">
        <color indexed="64"/>
      </top>
      <bottom/>
      <diagonal/>
    </border>
    <border>
      <left style="thin">
        <color indexed="8"/>
      </left>
      <right/>
      <top/>
      <bottom/>
      <diagonal/>
    </border>
    <border>
      <left style="thin">
        <color indexed="8"/>
      </left>
      <right/>
      <top/>
      <bottom style="medium">
        <color indexed="64"/>
      </bottom>
      <diagonal/>
    </border>
    <border>
      <left/>
      <right/>
      <top style="medium">
        <color indexed="64"/>
      </top>
      <bottom style="thin">
        <color indexed="8"/>
      </bottom>
      <diagonal/>
    </border>
    <border>
      <left style="double">
        <color indexed="8"/>
      </left>
      <right/>
      <top style="thin">
        <color indexed="8"/>
      </top>
      <bottom style="thin">
        <color indexed="8"/>
      </bottom>
      <diagonal/>
    </border>
    <border>
      <left/>
      <right/>
      <top style="medium">
        <color indexed="64"/>
      </top>
      <bottom/>
      <diagonal/>
    </border>
    <border>
      <left style="thin">
        <color indexed="8"/>
      </left>
      <right style="thin">
        <color indexed="8"/>
      </right>
      <top style="thin">
        <color indexed="8"/>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8"/>
      </left>
      <right style="medium">
        <color indexed="64"/>
      </right>
      <top style="medium">
        <color indexed="64"/>
      </top>
      <bottom/>
      <diagonal/>
    </border>
    <border>
      <left style="thin">
        <color indexed="8"/>
      </left>
      <right style="medium">
        <color indexed="64"/>
      </right>
      <top style="medium">
        <color indexed="8"/>
      </top>
      <bottom/>
      <diagonal/>
    </border>
    <border>
      <left style="thin">
        <color indexed="8"/>
      </left>
      <right style="medium">
        <color indexed="64"/>
      </right>
      <top style="medium">
        <color indexed="8"/>
      </top>
      <bottom style="medium">
        <color indexed="64"/>
      </bottom>
      <diagonal/>
    </border>
    <border>
      <left/>
      <right style="thin">
        <color indexed="8"/>
      </right>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style="hair">
        <color indexed="8"/>
      </top>
      <bottom style="hair">
        <color indexed="8"/>
      </bottom>
      <diagonal/>
    </border>
    <border>
      <left style="medium">
        <color indexed="64"/>
      </left>
      <right/>
      <top style="medium">
        <color indexed="64"/>
      </top>
      <bottom style="thin">
        <color indexed="8"/>
      </bottom>
      <diagonal/>
    </border>
    <border>
      <left style="medium">
        <color indexed="64"/>
      </left>
      <right/>
      <top style="thin">
        <color indexed="8"/>
      </top>
      <bottom style="thin">
        <color indexed="8"/>
      </bottom>
      <diagonal/>
    </border>
    <border>
      <left style="medium">
        <color indexed="64"/>
      </left>
      <right/>
      <top style="medium">
        <color indexed="64"/>
      </top>
      <bottom style="medium">
        <color indexed="64"/>
      </bottom>
      <diagonal/>
    </border>
    <border>
      <left style="medium">
        <color indexed="8"/>
      </left>
      <right style="thin">
        <color indexed="8"/>
      </right>
      <top style="double">
        <color indexed="8"/>
      </top>
      <bottom style="hair">
        <color indexed="8"/>
      </bottom>
      <diagonal/>
    </border>
    <border>
      <left/>
      <right style="double">
        <color indexed="8"/>
      </right>
      <top style="thin">
        <color indexed="8"/>
      </top>
      <bottom style="thin">
        <color indexed="8"/>
      </bottom>
      <diagonal/>
    </border>
    <border>
      <left style="thin">
        <color indexed="8"/>
      </left>
      <right style="thin">
        <color indexed="8"/>
      </right>
      <top style="medium">
        <color indexed="64"/>
      </top>
      <bottom style="medium">
        <color indexed="64"/>
      </bottom>
      <diagonal/>
    </border>
    <border>
      <left style="thin">
        <color indexed="8"/>
      </left>
      <right style="thin">
        <color indexed="64"/>
      </right>
      <top style="double">
        <color indexed="8"/>
      </top>
      <bottom style="hair">
        <color indexed="8"/>
      </bottom>
      <diagonal/>
    </border>
    <border>
      <left style="thin">
        <color indexed="8"/>
      </left>
      <right style="thin">
        <color indexed="64"/>
      </right>
      <top style="hair">
        <color indexed="8"/>
      </top>
      <bottom style="hair">
        <color indexed="8"/>
      </bottom>
      <diagonal/>
    </border>
    <border>
      <left style="double">
        <color indexed="8"/>
      </left>
      <right style="medium">
        <color indexed="8"/>
      </right>
      <top style="medium">
        <color indexed="64"/>
      </top>
      <bottom style="thin">
        <color indexed="8"/>
      </bottom>
      <diagonal/>
    </border>
    <border>
      <left/>
      <right style="thin">
        <color indexed="8"/>
      </right>
      <top style="double">
        <color indexed="8"/>
      </top>
      <bottom style="hair">
        <color indexed="8"/>
      </bottom>
      <diagonal/>
    </border>
    <border>
      <left style="thin">
        <color indexed="8"/>
      </left>
      <right/>
      <top style="thin">
        <color indexed="8"/>
      </top>
      <bottom style="thin">
        <color indexed="8"/>
      </bottom>
      <diagonal/>
    </border>
    <border>
      <left style="thin">
        <color indexed="8"/>
      </left>
      <right/>
      <top style="medium">
        <color indexed="64"/>
      </top>
      <bottom style="medium">
        <color indexed="64"/>
      </bottom>
      <diagonal/>
    </border>
    <border>
      <left style="thin">
        <color indexed="8"/>
      </left>
      <right style="thin">
        <color indexed="8"/>
      </right>
      <top style="double">
        <color indexed="8"/>
      </top>
      <bottom style="hair">
        <color indexed="8"/>
      </bottom>
      <diagonal/>
    </border>
    <border>
      <left style="thin">
        <color indexed="8"/>
      </left>
      <right style="thin">
        <color indexed="64"/>
      </right>
      <top style="medium">
        <color indexed="64"/>
      </top>
      <bottom style="medium">
        <color indexed="64"/>
      </bottom>
      <diagonal/>
    </border>
    <border>
      <left style="thin">
        <color indexed="8"/>
      </left>
      <right style="thin">
        <color indexed="8"/>
      </right>
      <top/>
      <bottom style="double">
        <color indexed="8"/>
      </bottom>
      <diagonal/>
    </border>
    <border>
      <left/>
      <right style="thin">
        <color indexed="8"/>
      </right>
      <top style="medium">
        <color indexed="64"/>
      </top>
      <bottom style="medium">
        <color indexed="64"/>
      </bottom>
      <diagonal/>
    </border>
    <border>
      <left style="thin">
        <color indexed="8"/>
      </left>
      <right style="thin">
        <color indexed="64"/>
      </right>
      <top/>
      <bottom style="double">
        <color indexed="8"/>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diagonal/>
    </border>
    <border>
      <left style="double">
        <color indexed="8"/>
      </left>
      <right style="double">
        <color indexed="8"/>
      </right>
      <top style="thin">
        <color indexed="8"/>
      </top>
      <bottom/>
      <diagonal/>
    </border>
    <border>
      <left style="double">
        <color indexed="8"/>
      </left>
      <right style="double">
        <color indexed="8"/>
      </right>
      <top style="thin">
        <color indexed="8"/>
      </top>
      <bottom style="thin">
        <color indexed="8"/>
      </bottom>
      <diagonal/>
    </border>
    <border>
      <left style="double">
        <color indexed="8"/>
      </left>
      <right style="double">
        <color indexed="8"/>
      </right>
      <top/>
      <bottom style="thin">
        <color indexed="8"/>
      </bottom>
      <diagonal/>
    </border>
    <border>
      <left style="double">
        <color indexed="8"/>
      </left>
      <right style="double">
        <color indexed="8"/>
      </right>
      <top style="thin">
        <color indexed="8"/>
      </top>
      <bottom style="double">
        <color indexed="64"/>
      </bottom>
      <diagonal/>
    </border>
    <border>
      <left/>
      <right style="thin">
        <color indexed="8"/>
      </right>
      <top style="thin">
        <color indexed="8"/>
      </top>
      <bottom/>
      <diagonal/>
    </border>
    <border>
      <left/>
      <right style="thin">
        <color indexed="8"/>
      </right>
      <top style="thin">
        <color indexed="8"/>
      </top>
      <bottom style="thin">
        <color indexed="8"/>
      </bottom>
      <diagonal/>
    </border>
    <border>
      <left/>
      <right/>
      <top style="thin">
        <color indexed="8"/>
      </top>
      <bottom style="double">
        <color indexed="64"/>
      </bottom>
      <diagonal/>
    </border>
    <border>
      <left style="thin">
        <color indexed="8"/>
      </left>
      <right style="thin">
        <color indexed="8"/>
      </right>
      <top style="thin">
        <color indexed="8"/>
      </top>
      <bottom style="thin">
        <color indexed="8"/>
      </bottom>
      <diagonal/>
    </border>
    <border>
      <left style="double">
        <color indexed="8"/>
      </left>
      <right/>
      <top style="double">
        <color indexed="8"/>
      </top>
      <bottom style="double">
        <color indexed="8"/>
      </bottom>
      <diagonal/>
    </border>
    <border>
      <left style="thin">
        <color indexed="8"/>
      </left>
      <right/>
      <top style="double">
        <color indexed="8"/>
      </top>
      <bottom style="double">
        <color indexed="8"/>
      </bottom>
      <diagonal/>
    </border>
    <border>
      <left style="double">
        <color indexed="8"/>
      </left>
      <right style="double">
        <color indexed="64"/>
      </right>
      <top style="double">
        <color indexed="8"/>
      </top>
      <bottom style="double">
        <color indexed="8"/>
      </bottom>
      <diagonal/>
    </border>
    <border>
      <left/>
      <right style="double">
        <color indexed="64"/>
      </right>
      <top style="double">
        <color indexed="8"/>
      </top>
      <bottom style="double">
        <color indexed="8"/>
      </bottom>
      <diagonal/>
    </border>
    <border>
      <left/>
      <right style="double">
        <color indexed="64"/>
      </right>
      <top style="thin">
        <color indexed="8"/>
      </top>
      <bottom style="thin">
        <color indexed="8"/>
      </bottom>
      <diagonal/>
    </border>
    <border>
      <left style="medium">
        <color indexed="64"/>
      </left>
      <right style="thin">
        <color indexed="64"/>
      </right>
      <top style="thin">
        <color indexed="64"/>
      </top>
      <bottom style="thin">
        <color indexed="64"/>
      </bottom>
      <diagonal/>
    </border>
    <border>
      <left style="thin">
        <color indexed="64"/>
      </left>
      <right style="thin">
        <color indexed="8"/>
      </right>
      <top style="medium">
        <color indexed="64"/>
      </top>
      <bottom/>
      <diagonal/>
    </border>
    <border>
      <left style="thin">
        <color indexed="64"/>
      </left>
      <right style="thin">
        <color indexed="8"/>
      </right>
      <top/>
      <bottom/>
      <diagonal/>
    </border>
    <border>
      <left style="thin">
        <color indexed="64"/>
      </left>
      <right style="thin">
        <color indexed="8"/>
      </right>
      <top/>
      <bottom style="medium">
        <color indexed="64"/>
      </bottom>
      <diagonal/>
    </border>
    <border>
      <left style="medium">
        <color indexed="64"/>
      </left>
      <right style="thin">
        <color indexed="8"/>
      </right>
      <top style="hair">
        <color indexed="8"/>
      </top>
      <bottom style="hair">
        <color indexed="64"/>
      </bottom>
      <diagonal/>
    </border>
    <border>
      <left/>
      <right style="thin">
        <color indexed="8"/>
      </right>
      <top style="hair">
        <color indexed="8"/>
      </top>
      <bottom style="hair">
        <color indexed="64"/>
      </bottom>
      <diagonal/>
    </border>
    <border>
      <left style="thin">
        <color indexed="8"/>
      </left>
      <right style="thin">
        <color indexed="8"/>
      </right>
      <top style="hair">
        <color indexed="8"/>
      </top>
      <bottom style="hair">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double">
        <color indexed="64"/>
      </right>
      <top style="medium">
        <color indexed="64"/>
      </top>
      <bottom style="thin">
        <color indexed="64"/>
      </bottom>
      <diagonal/>
    </border>
    <border>
      <left style="double">
        <color indexed="8"/>
      </left>
      <right style="medium">
        <color indexed="64"/>
      </right>
      <top style="medium">
        <color indexed="64"/>
      </top>
      <bottom style="thin">
        <color indexed="8"/>
      </bottom>
      <diagonal/>
    </border>
    <border>
      <left style="double">
        <color indexed="8"/>
      </left>
      <right style="medium">
        <color indexed="64"/>
      </right>
      <top style="thin">
        <color indexed="8"/>
      </top>
      <bottom style="thin">
        <color indexed="8"/>
      </bottom>
      <diagonal/>
    </border>
    <border>
      <left style="double">
        <color indexed="8"/>
      </left>
      <right style="medium">
        <color indexed="64"/>
      </right>
      <top style="thin">
        <color indexed="8"/>
      </top>
      <bottom/>
      <diagonal/>
    </border>
    <border>
      <left/>
      <right/>
      <top style="double">
        <color indexed="8"/>
      </top>
      <bottom style="double">
        <color indexed="8"/>
      </bottom>
      <diagonal/>
    </border>
    <border>
      <left style="double">
        <color indexed="8"/>
      </left>
      <right style="double">
        <color indexed="8"/>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style="double">
        <color indexed="8"/>
      </top>
      <bottom style="thin">
        <color indexed="64"/>
      </bottom>
      <diagonal/>
    </border>
    <border>
      <left/>
      <right style="double">
        <color indexed="64"/>
      </right>
      <top style="double">
        <color indexed="8"/>
      </top>
      <bottom style="thin">
        <color indexed="64"/>
      </bottom>
      <diagonal/>
    </border>
    <border>
      <left/>
      <right style="thin">
        <color indexed="8"/>
      </right>
      <top/>
      <bottom style="thin">
        <color indexed="8"/>
      </bottom>
      <diagonal/>
    </border>
    <border>
      <left style="thin">
        <color indexed="8"/>
      </left>
      <right/>
      <top/>
      <bottom style="thin">
        <color indexed="8"/>
      </bottom>
      <diagonal/>
    </border>
    <border>
      <left/>
      <right style="double">
        <color indexed="64"/>
      </right>
      <top/>
      <bottom style="thin">
        <color indexed="8"/>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8"/>
      </top>
      <bottom/>
      <diagonal/>
    </border>
    <border>
      <left/>
      <right style="double">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8"/>
      </left>
      <right/>
      <top style="medium">
        <color indexed="64"/>
      </top>
      <bottom style="thin">
        <color indexed="64"/>
      </bottom>
      <diagonal/>
    </border>
    <border>
      <left style="thin">
        <color indexed="8"/>
      </left>
      <right style="thin">
        <color indexed="8"/>
      </right>
      <top style="medium">
        <color indexed="8"/>
      </top>
      <bottom style="hair">
        <color indexed="8"/>
      </bottom>
      <diagonal/>
    </border>
    <border>
      <left style="double">
        <color indexed="64"/>
      </left>
      <right/>
      <top style="medium">
        <color indexed="64"/>
      </top>
      <bottom style="thin">
        <color indexed="64"/>
      </bottom>
      <diagonal/>
    </border>
    <border>
      <left style="thin">
        <color indexed="8"/>
      </left>
      <right style="thin">
        <color indexed="8"/>
      </right>
      <top style="hair">
        <color indexed="8"/>
      </top>
      <bottom style="medium">
        <color indexed="8"/>
      </bottom>
      <diagonal/>
    </border>
    <border>
      <left style="thin">
        <color indexed="8"/>
      </left>
      <right style="medium">
        <color indexed="8"/>
      </right>
      <top style="hair">
        <color indexed="8"/>
      </top>
      <bottom style="medium">
        <color indexed="8"/>
      </bottom>
      <diagonal/>
    </border>
    <border>
      <left style="double">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right style="double">
        <color indexed="64"/>
      </right>
      <top style="thin">
        <color indexed="64"/>
      </top>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style="medium">
        <color indexed="64"/>
      </bottom>
      <diagonal/>
    </border>
    <border>
      <left style="thin">
        <color indexed="64"/>
      </left>
      <right style="thin">
        <color indexed="8"/>
      </right>
      <top style="medium">
        <color indexed="64"/>
      </top>
      <bottom style="hair">
        <color indexed="8"/>
      </bottom>
      <diagonal/>
    </border>
    <border>
      <left style="thin">
        <color indexed="8"/>
      </left>
      <right/>
      <top style="medium">
        <color indexed="64"/>
      </top>
      <bottom style="hair">
        <color indexed="8"/>
      </bottom>
      <diagonal/>
    </border>
    <border>
      <left style="thin">
        <color indexed="64"/>
      </left>
      <right style="thin">
        <color indexed="64"/>
      </right>
      <top style="medium">
        <color indexed="64"/>
      </top>
      <bottom style="hair">
        <color indexed="64"/>
      </bottom>
      <diagonal/>
    </border>
    <border>
      <left style="thin">
        <color indexed="8"/>
      </left>
      <right style="medium">
        <color indexed="8"/>
      </right>
      <top style="medium">
        <color indexed="8"/>
      </top>
      <bottom style="hair">
        <color indexed="8"/>
      </bottom>
      <diagonal/>
    </border>
    <border>
      <left style="thin">
        <color indexed="8"/>
      </left>
      <right style="medium">
        <color indexed="8"/>
      </right>
      <top style="hair">
        <color indexed="8"/>
      </top>
      <bottom style="hair">
        <color indexed="8"/>
      </bottom>
      <diagonal/>
    </border>
    <border>
      <left style="thin">
        <color indexed="8"/>
      </left>
      <right/>
      <top style="double">
        <color indexed="8"/>
      </top>
      <bottom style="thin">
        <color indexed="8"/>
      </bottom>
      <diagonal/>
    </border>
    <border>
      <left/>
      <right style="double">
        <color indexed="64"/>
      </right>
      <top style="double">
        <color indexed="8"/>
      </top>
      <bottom style="thin">
        <color indexed="8"/>
      </bottom>
      <diagonal/>
    </border>
    <border>
      <left style="thin">
        <color indexed="8"/>
      </left>
      <right/>
      <top style="thin">
        <color indexed="8"/>
      </top>
      <bottom style="double">
        <color indexed="8"/>
      </bottom>
      <diagonal/>
    </border>
    <border>
      <left/>
      <right style="double">
        <color indexed="64"/>
      </right>
      <top style="thin">
        <color indexed="8"/>
      </top>
      <bottom style="double">
        <color indexed="8"/>
      </bottom>
      <diagonal/>
    </border>
    <border>
      <left style="thin">
        <color indexed="8"/>
      </left>
      <right/>
      <top style="thin">
        <color indexed="64"/>
      </top>
      <bottom style="thin">
        <color indexed="8"/>
      </bottom>
      <diagonal/>
    </border>
    <border>
      <left/>
      <right style="double">
        <color indexed="64"/>
      </right>
      <top style="thin">
        <color indexed="64"/>
      </top>
      <bottom style="thin">
        <color indexed="8"/>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style="double">
        <color indexed="8"/>
      </left>
      <right style="double">
        <color indexed="8"/>
      </right>
      <top/>
      <bottom style="double">
        <color indexed="8"/>
      </bottom>
      <diagonal/>
    </border>
    <border diagonalDown="1">
      <left/>
      <right style="thin">
        <color indexed="8"/>
      </right>
      <top/>
      <bottom style="double">
        <color indexed="8"/>
      </bottom>
      <diagonal style="thin">
        <color indexed="8"/>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8"/>
      </left>
      <right style="thin">
        <color indexed="8"/>
      </right>
      <top style="hair">
        <color indexed="8"/>
      </top>
      <bottom style="medium">
        <color indexed="8"/>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8"/>
      </right>
      <top style="medium">
        <color indexed="64"/>
      </top>
      <bottom/>
      <diagonal/>
    </border>
    <border>
      <left/>
      <right style="thin">
        <color indexed="64"/>
      </right>
      <top style="medium">
        <color indexed="64"/>
      </top>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8"/>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8"/>
      </top>
      <bottom/>
      <diagonal/>
    </border>
    <border>
      <left style="medium">
        <color indexed="64"/>
      </left>
      <right style="medium">
        <color indexed="64"/>
      </right>
      <top/>
      <bottom/>
      <diagonal/>
    </border>
    <border>
      <left style="medium">
        <color indexed="64"/>
      </left>
      <right style="medium">
        <color indexed="64"/>
      </right>
      <top style="medium">
        <color indexed="8"/>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8"/>
      </right>
      <top style="hair">
        <color indexed="64"/>
      </top>
      <bottom style="hair">
        <color indexed="64"/>
      </bottom>
      <diagonal/>
    </border>
    <border>
      <left/>
      <right/>
      <top/>
      <bottom style="thick">
        <color auto="1"/>
      </bottom>
      <diagonal/>
    </border>
    <border>
      <left/>
      <right style="thin">
        <color indexed="8"/>
      </right>
      <top style="medium">
        <color indexed="64"/>
      </top>
      <bottom style="hair">
        <color indexed="8"/>
      </bottom>
      <diagonal/>
    </border>
    <border>
      <left/>
      <right/>
      <top style="medium">
        <color indexed="64"/>
      </top>
      <bottom style="medium">
        <color indexed="64"/>
      </bottom>
      <diagonal/>
    </border>
    <border>
      <left/>
      <right style="thin">
        <color indexed="8"/>
      </right>
      <top style="medium">
        <color indexed="8"/>
      </top>
      <bottom style="hair">
        <color indexed="8"/>
      </bottom>
      <diagonal/>
    </border>
    <border>
      <left/>
      <right style="thin">
        <color indexed="8"/>
      </right>
      <top style="hair">
        <color indexed="8"/>
      </top>
      <bottom style="medium">
        <color indexed="8"/>
      </bottom>
      <diagonal/>
    </border>
    <border>
      <left/>
      <right style="thick">
        <color auto="1"/>
      </right>
      <top/>
      <bottom/>
      <diagonal/>
    </border>
    <border>
      <left/>
      <right style="thick">
        <color auto="1"/>
      </right>
      <top/>
      <bottom style="thick">
        <color auto="1"/>
      </bottom>
      <diagonal/>
    </border>
    <border>
      <left/>
      <right style="thick">
        <color auto="1"/>
      </right>
      <top style="thick">
        <color auto="1"/>
      </top>
      <bottom style="thick">
        <color auto="1"/>
      </bottom>
      <diagonal/>
    </border>
    <border>
      <left/>
      <right style="medium">
        <color indexed="64"/>
      </right>
      <top style="medium">
        <color indexed="8"/>
      </top>
      <bottom/>
      <diagonal/>
    </border>
    <border>
      <left/>
      <right style="medium">
        <color indexed="64"/>
      </right>
      <top style="medium">
        <color indexed="8"/>
      </top>
      <bottom style="medium">
        <color indexed="64"/>
      </bottom>
      <diagonal/>
    </border>
    <border>
      <left style="thin">
        <color indexed="8"/>
      </left>
      <right style="medium">
        <color indexed="64"/>
      </right>
      <top style="medium">
        <color indexed="64"/>
      </top>
      <bottom style="hair">
        <color indexed="8"/>
      </bottom>
      <diagonal/>
    </border>
    <border>
      <left style="thin">
        <color indexed="8"/>
      </left>
      <right style="medium">
        <color indexed="64"/>
      </right>
      <top/>
      <bottom style="hair">
        <color indexed="8"/>
      </bottom>
      <diagonal/>
    </border>
    <border>
      <left style="thin">
        <color indexed="8"/>
      </left>
      <right style="medium">
        <color indexed="64"/>
      </right>
      <top style="hair">
        <color indexed="8"/>
      </top>
      <bottom style="hair">
        <color indexed="64"/>
      </bottom>
      <diagonal/>
    </border>
    <border>
      <left style="thin">
        <color indexed="8"/>
      </left>
      <right style="medium">
        <color indexed="64"/>
      </right>
      <top style="hair">
        <color indexed="8"/>
      </top>
      <bottom style="medium">
        <color indexed="8"/>
      </bottom>
      <diagonal/>
    </border>
    <border>
      <left style="thin">
        <color indexed="8"/>
      </left>
      <right/>
      <top style="thin">
        <color indexed="8"/>
      </top>
      <bottom/>
      <diagonal/>
    </border>
    <border>
      <left style="thin">
        <color indexed="64"/>
      </left>
      <right/>
      <top style="thin">
        <color indexed="64"/>
      </top>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right style="thin">
        <color indexed="64"/>
      </right>
      <top/>
      <bottom/>
      <diagonal/>
    </border>
    <border>
      <left style="medium">
        <color indexed="64"/>
      </left>
      <right/>
      <top style="thin">
        <color indexed="64"/>
      </top>
      <bottom style="medium">
        <color indexed="64"/>
      </bottom>
      <diagonal/>
    </border>
    <border>
      <left style="thin">
        <color indexed="8"/>
      </left>
      <right/>
      <top style="hair">
        <color indexed="8"/>
      </top>
      <bottom style="hair">
        <color indexed="8"/>
      </bottom>
      <diagonal/>
    </border>
    <border>
      <left style="medium">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medium">
        <color indexed="64"/>
      </bottom>
      <diagonal/>
    </border>
    <border>
      <left style="thin">
        <color indexed="8"/>
      </left>
      <right style="thin">
        <color indexed="8"/>
      </right>
      <top style="hair">
        <color indexed="64"/>
      </top>
      <bottom style="hair">
        <color indexed="8"/>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double">
        <color indexed="8"/>
      </left>
      <right/>
      <top style="thin">
        <color indexed="64"/>
      </top>
      <bottom style="thin">
        <color indexed="64"/>
      </bottom>
      <diagonal/>
    </border>
    <border>
      <left/>
      <right style="double">
        <color indexed="8"/>
      </right>
      <top style="medium">
        <color indexed="64"/>
      </top>
      <bottom style="thin">
        <color indexed="8"/>
      </bottom>
      <diagonal/>
    </border>
    <border>
      <left/>
      <right style="double">
        <color indexed="8"/>
      </right>
      <top style="thin">
        <color indexed="8"/>
      </top>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8"/>
      </top>
      <bottom/>
      <diagonal/>
    </border>
    <border>
      <left/>
      <right style="thin">
        <color indexed="64"/>
      </right>
      <top style="thin">
        <color indexed="8"/>
      </top>
      <bottom/>
      <diagonal/>
    </border>
    <border>
      <left style="thin">
        <color indexed="8"/>
      </left>
      <right style="thin">
        <color indexed="8"/>
      </right>
      <top style="thin">
        <color indexed="64"/>
      </top>
      <bottom/>
      <diagonal/>
    </border>
    <border>
      <left/>
      <right style="thin">
        <color indexed="8"/>
      </right>
      <top style="medium">
        <color indexed="64"/>
      </top>
      <bottom style="thin">
        <color indexed="64"/>
      </bottom>
      <diagonal/>
    </border>
    <border>
      <left/>
      <right/>
      <top style="medium">
        <color indexed="64"/>
      </top>
      <bottom style="hair">
        <color indexed="8"/>
      </bottom>
      <diagonal/>
    </border>
    <border>
      <left/>
      <right/>
      <top/>
      <bottom style="hair">
        <color indexed="8"/>
      </bottom>
      <diagonal/>
    </border>
    <border>
      <left/>
      <right/>
      <top style="hair">
        <color indexed="8"/>
      </top>
      <bottom/>
      <diagonal/>
    </border>
    <border>
      <left/>
      <right/>
      <top style="hair">
        <color indexed="8"/>
      </top>
      <bottom style="medium">
        <color indexed="8"/>
      </bottom>
      <diagonal/>
    </border>
    <border>
      <left/>
      <right style="thin">
        <color indexed="8"/>
      </right>
      <top style="medium">
        <color indexed="64"/>
      </top>
      <bottom style="thin">
        <color indexed="8"/>
      </bottom>
      <diagonal/>
    </border>
    <border>
      <left style="medium">
        <color indexed="64"/>
      </left>
      <right/>
      <top style="medium">
        <color indexed="64"/>
      </top>
      <bottom style="hair">
        <color indexed="8"/>
      </bottom>
      <diagonal/>
    </border>
    <border>
      <left style="medium">
        <color indexed="64"/>
      </left>
      <right/>
      <top/>
      <bottom style="hair">
        <color indexed="8"/>
      </bottom>
      <diagonal/>
    </border>
    <border>
      <left style="medium">
        <color indexed="64"/>
      </left>
      <right/>
      <top style="hair">
        <color indexed="8"/>
      </top>
      <bottom/>
      <diagonal/>
    </border>
    <border>
      <left style="medium">
        <color indexed="64"/>
      </left>
      <right/>
      <top style="hair">
        <color indexed="8"/>
      </top>
      <bottom style="medium">
        <color indexed="8"/>
      </bottom>
      <diagonal/>
    </border>
    <border>
      <left style="thin">
        <color indexed="64"/>
      </left>
      <right style="thin">
        <color indexed="8"/>
      </right>
      <top/>
      <bottom style="hair">
        <color indexed="8"/>
      </bottom>
      <diagonal/>
    </border>
    <border>
      <left style="thin">
        <color indexed="64"/>
      </left>
      <right style="thin">
        <color indexed="8"/>
      </right>
      <top style="hair">
        <color indexed="8"/>
      </top>
      <bottom/>
      <diagonal/>
    </border>
    <border>
      <left style="thin">
        <color indexed="64"/>
      </left>
      <right style="thin">
        <color indexed="8"/>
      </right>
      <top style="hair">
        <color indexed="8"/>
      </top>
      <bottom style="medium">
        <color indexed="8"/>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hair">
        <color indexed="8"/>
      </bottom>
      <diagonal/>
    </border>
    <border>
      <left style="medium">
        <color indexed="64"/>
      </left>
      <right style="medium">
        <color indexed="64"/>
      </right>
      <top/>
      <bottom style="hair">
        <color indexed="8"/>
      </bottom>
      <diagonal/>
    </border>
    <border>
      <left style="medium">
        <color indexed="64"/>
      </left>
      <right style="medium">
        <color indexed="64"/>
      </right>
      <top style="hair">
        <color indexed="8"/>
      </top>
      <bottom/>
      <diagonal/>
    </border>
    <border>
      <left style="medium">
        <color indexed="64"/>
      </left>
      <right style="medium">
        <color indexed="64"/>
      </right>
      <top style="hair">
        <color indexed="8"/>
      </top>
      <bottom style="medium">
        <color indexed="8"/>
      </bottom>
      <diagonal/>
    </border>
  </borders>
  <cellStyleXfs count="45">
    <xf numFmtId="0" fontId="0" fillId="0" borderId="0">
      <alignment vertical="center"/>
    </xf>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5"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9" borderId="0" applyNumberFormat="0" applyBorder="0" applyProtection="0">
      <alignment vertical="center"/>
    </xf>
    <xf numFmtId="0" fontId="1" fillId="10" borderId="0" applyNumberFormat="0" applyBorder="0" applyProtection="0">
      <alignment vertical="center"/>
    </xf>
    <xf numFmtId="0" fontId="1" fillId="5" borderId="0" applyNumberFormat="0" applyBorder="0" applyProtection="0">
      <alignment vertical="center"/>
    </xf>
    <xf numFmtId="0" fontId="1" fillId="8" borderId="0" applyNumberFormat="0" applyBorder="0" applyProtection="0">
      <alignment vertical="center"/>
    </xf>
    <xf numFmtId="0" fontId="1" fillId="11" borderId="0" applyNumberFormat="0" applyBorder="0" applyProtection="0">
      <alignment vertical="center"/>
    </xf>
    <xf numFmtId="0" fontId="2" fillId="12" borderId="0" applyNumberFormat="0" applyBorder="0" applyProtection="0">
      <alignment vertical="center"/>
    </xf>
    <xf numFmtId="0" fontId="2" fillId="9" borderId="0" applyNumberFormat="0" applyBorder="0" applyProtection="0">
      <alignment vertical="center"/>
    </xf>
    <xf numFmtId="0" fontId="2" fillId="10"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5" borderId="0" applyNumberFormat="0" applyBorder="0" applyProtection="0">
      <alignment vertical="center"/>
    </xf>
    <xf numFmtId="0" fontId="3" fillId="16" borderId="0" applyNumberFormat="0" applyBorder="0" applyProtection="0">
      <alignment vertical="center"/>
    </xf>
    <xf numFmtId="0" fontId="2" fillId="17" borderId="0" applyNumberFormat="0" applyBorder="0" applyProtection="0">
      <alignment vertical="center"/>
    </xf>
    <xf numFmtId="0" fontId="2" fillId="18" borderId="0" applyNumberFormat="0" applyBorder="0" applyProtection="0">
      <alignment vertical="center"/>
    </xf>
    <xf numFmtId="0" fontId="2" fillId="19"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20" borderId="0" applyNumberFormat="0" applyBorder="0" applyProtection="0">
      <alignment vertical="center"/>
    </xf>
    <xf numFmtId="0" fontId="4" fillId="0" borderId="0" applyNumberFormat="0" applyFill="0" applyBorder="0" applyProtection="0">
      <alignment vertical="center"/>
    </xf>
    <xf numFmtId="0" fontId="5" fillId="21" borderId="1" applyNumberFormat="0" applyProtection="0">
      <alignment vertical="center"/>
    </xf>
    <xf numFmtId="0" fontId="6" fillId="22" borderId="2" applyNumberFormat="0" applyProtection="0">
      <alignment vertical="center"/>
    </xf>
    <xf numFmtId="0" fontId="7" fillId="0" borderId="3" applyNumberFormat="0" applyFill="0" applyProtection="0">
      <alignment vertical="center"/>
    </xf>
    <xf numFmtId="0" fontId="8" fillId="7" borderId="4" applyNumberFormat="0" applyProtection="0">
      <alignment vertical="center"/>
    </xf>
    <xf numFmtId="0" fontId="9" fillId="23" borderId="5" applyNumberFormat="0" applyProtection="0">
      <alignment vertical="center"/>
    </xf>
    <xf numFmtId="0" fontId="10" fillId="3" borderId="0" applyNumberFormat="0" applyBorder="0" applyProtection="0">
      <alignment vertical="center"/>
    </xf>
    <xf numFmtId="0" fontId="11" fillId="0" borderId="0"/>
    <xf numFmtId="0" fontId="12" fillId="4" borderId="0" applyNumberFormat="0" applyBorder="0" applyProtection="0">
      <alignment vertical="center"/>
    </xf>
    <xf numFmtId="0" fontId="13" fillId="0" borderId="6" applyNumberFormat="0" applyFill="0" applyProtection="0">
      <alignment vertical="center"/>
    </xf>
    <xf numFmtId="0" fontId="14" fillId="0" borderId="7" applyNumberFormat="0" applyFill="0" applyProtection="0">
      <alignment vertical="center"/>
    </xf>
    <xf numFmtId="0" fontId="15" fillId="0" borderId="8" applyNumberFormat="0" applyFill="0" applyProtection="0">
      <alignment vertical="center"/>
    </xf>
    <xf numFmtId="0" fontId="15" fillId="0" borderId="0" applyNumberFormat="0" applyFill="0" applyBorder="0" applyProtection="0">
      <alignment vertical="center"/>
    </xf>
    <xf numFmtId="0" fontId="16" fillId="23" borderId="4" applyNumberFormat="0" applyProtection="0">
      <alignment vertical="center"/>
    </xf>
    <xf numFmtId="0" fontId="17" fillId="0" borderId="0" applyNumberFormat="0" applyFill="0" applyBorder="0" applyProtection="0">
      <alignment vertical="center"/>
    </xf>
    <xf numFmtId="0" fontId="18" fillId="0" borderId="0" applyNumberFormat="0" applyFill="0" applyBorder="0" applyProtection="0">
      <alignment vertical="center"/>
    </xf>
    <xf numFmtId="0" fontId="19" fillId="0" borderId="9" applyNumberFormat="0" applyFill="0" applyProtection="0">
      <alignment vertical="center"/>
    </xf>
    <xf numFmtId="177" fontId="24" fillId="0" borderId="0" applyFill="0" applyBorder="0" applyAlignment="0" applyProtection="0">
      <alignment vertical="center"/>
    </xf>
    <xf numFmtId="0" fontId="6" fillId="0" borderId="0">
      <alignment vertical="center"/>
    </xf>
  </cellStyleXfs>
  <cellXfs count="511">
    <xf numFmtId="0" fontId="0" fillId="0" borderId="0" xfId="0">
      <alignment vertical="center"/>
    </xf>
    <xf numFmtId="0" fontId="21" fillId="0" borderId="0" xfId="0" applyFont="1">
      <alignment vertical="center"/>
    </xf>
    <xf numFmtId="0" fontId="21" fillId="0" borderId="0" xfId="0" applyFont="1" applyAlignment="1">
      <alignment horizontal="center" vertical="center"/>
    </xf>
    <xf numFmtId="49" fontId="21" fillId="0" borderId="0" xfId="0" applyNumberFormat="1" applyFont="1">
      <alignment vertical="center"/>
    </xf>
    <xf numFmtId="0" fontId="25" fillId="0" borderId="0" xfId="0" applyFont="1">
      <alignment vertical="center"/>
    </xf>
    <xf numFmtId="49" fontId="25" fillId="0" borderId="0" xfId="0" applyNumberFormat="1" applyFont="1">
      <alignment vertical="center"/>
    </xf>
    <xf numFmtId="0" fontId="0" fillId="0" borderId="0" xfId="0">
      <alignment vertical="center"/>
    </xf>
    <xf numFmtId="0" fontId="21" fillId="0" borderId="0" xfId="0" applyFont="1" applyAlignment="1">
      <alignment vertical="center" wrapText="1"/>
    </xf>
    <xf numFmtId="0" fontId="26" fillId="0" borderId="0" xfId="0" applyFont="1" applyAlignment="1">
      <alignment vertical="center" wrapText="1"/>
    </xf>
    <xf numFmtId="0" fontId="0" fillId="0" borderId="0" xfId="0" applyAlignment="1">
      <alignment vertical="center"/>
    </xf>
    <xf numFmtId="0" fontId="21" fillId="0" borderId="0" xfId="0" applyFont="1" applyBorder="1" applyAlignment="1">
      <alignment horizontal="center" vertical="center"/>
    </xf>
    <xf numFmtId="0" fontId="32" fillId="0" borderId="88" xfId="0" applyFont="1" applyFill="1" applyBorder="1" applyAlignment="1">
      <alignment horizontal="left" vertical="center"/>
    </xf>
    <xf numFmtId="0" fontId="32" fillId="0" borderId="25" xfId="0" applyFont="1" applyFill="1" applyBorder="1" applyAlignment="1">
      <alignment horizontal="left" vertical="center" wrapText="1"/>
    </xf>
    <xf numFmtId="0" fontId="39" fillId="0" borderId="88" xfId="33" applyFont="1" applyFill="1" applyBorder="1" applyAlignment="1">
      <alignment horizontal="left" vertical="center" wrapText="1" shrinkToFit="1"/>
    </xf>
    <xf numFmtId="0" fontId="39" fillId="0" borderId="25" xfId="33" applyFont="1" applyFill="1" applyBorder="1" applyAlignment="1">
      <alignment horizontal="left" vertical="center" shrinkToFit="1"/>
    </xf>
    <xf numFmtId="0" fontId="39" fillId="0" borderId="88" xfId="33" applyFont="1" applyFill="1" applyBorder="1" applyAlignment="1">
      <alignment horizontal="left" vertical="center" wrapText="1"/>
    </xf>
    <xf numFmtId="0" fontId="39" fillId="0" borderId="25" xfId="33" applyFont="1" applyFill="1" applyBorder="1" applyAlignment="1">
      <alignment horizontal="left" vertical="center"/>
    </xf>
    <xf numFmtId="0" fontId="39" fillId="0" borderId="25" xfId="33" applyFont="1" applyFill="1" applyBorder="1" applyAlignment="1">
      <alignment horizontal="left" vertical="center" wrapText="1"/>
    </xf>
    <xf numFmtId="0" fontId="27" fillId="25" borderId="52" xfId="0" applyFont="1" applyFill="1" applyBorder="1" applyAlignment="1">
      <alignment horizontal="center" vertical="center" wrapText="1" shrinkToFit="1"/>
    </xf>
    <xf numFmtId="0" fontId="27" fillId="25" borderId="55" xfId="0" applyFont="1" applyFill="1" applyBorder="1" applyAlignment="1">
      <alignment horizontal="center" vertical="center" wrapText="1"/>
    </xf>
    <xf numFmtId="0" fontId="27" fillId="25" borderId="61" xfId="0" applyFont="1" applyFill="1" applyBorder="1" applyAlignment="1">
      <alignment horizontal="center" vertical="center" wrapText="1" shrinkToFit="1"/>
    </xf>
    <xf numFmtId="0" fontId="27" fillId="25" borderId="63" xfId="0" applyFont="1" applyFill="1" applyBorder="1" applyAlignment="1">
      <alignment horizontal="center" vertical="center" wrapText="1"/>
    </xf>
    <xf numFmtId="0" fontId="27" fillId="25" borderId="65" xfId="0" applyFont="1" applyFill="1" applyBorder="1" applyAlignment="1">
      <alignment horizontal="center" vertical="center" wrapText="1"/>
    </xf>
    <xf numFmtId="0" fontId="22" fillId="25" borderId="31" xfId="0" applyFont="1" applyFill="1" applyBorder="1" applyAlignment="1">
      <alignment horizontal="center" vertical="center" wrapText="1"/>
    </xf>
    <xf numFmtId="0" fontId="22" fillId="25" borderId="36" xfId="0" applyFont="1" applyFill="1" applyBorder="1" applyAlignment="1">
      <alignment horizontal="center" vertical="center" wrapText="1"/>
    </xf>
    <xf numFmtId="0" fontId="35" fillId="0" borderId="0" xfId="0" applyFont="1">
      <alignment vertical="center"/>
    </xf>
    <xf numFmtId="0" fontId="35" fillId="0" borderId="0" xfId="0" applyFont="1" applyAlignment="1">
      <alignment horizontal="center" vertical="center"/>
    </xf>
    <xf numFmtId="0" fontId="21" fillId="0" borderId="0" xfId="0" applyFont="1" applyBorder="1" applyAlignment="1">
      <alignment horizontal="left" vertical="center"/>
    </xf>
    <xf numFmtId="0" fontId="21" fillId="0" borderId="109" xfId="0" applyFont="1" applyBorder="1" applyAlignment="1">
      <alignment horizontal="center" vertical="center" wrapText="1"/>
    </xf>
    <xf numFmtId="0" fontId="21" fillId="0" borderId="110" xfId="0" applyFont="1" applyBorder="1" applyAlignment="1">
      <alignment horizontal="center" vertical="center" wrapText="1"/>
    </xf>
    <xf numFmtId="0" fontId="32" fillId="0" borderId="88" xfId="33" applyFont="1" applyFill="1" applyBorder="1" applyAlignment="1">
      <alignment horizontal="left" vertical="center" wrapText="1"/>
    </xf>
    <xf numFmtId="0" fontId="21" fillId="0" borderId="88" xfId="0" applyFont="1" applyBorder="1" applyAlignment="1">
      <alignment vertical="center" wrapText="1"/>
    </xf>
    <xf numFmtId="0" fontId="21" fillId="0" borderId="25" xfId="0" applyFont="1" applyBorder="1">
      <alignment vertical="center"/>
    </xf>
    <xf numFmtId="0" fontId="21" fillId="0" borderId="111" xfId="0" applyFont="1" applyBorder="1" applyAlignment="1">
      <alignment vertical="center" wrapText="1"/>
    </xf>
    <xf numFmtId="0" fontId="21" fillId="0" borderId="112" xfId="0" applyFont="1" applyBorder="1">
      <alignment vertical="center"/>
    </xf>
    <xf numFmtId="0" fontId="27" fillId="25" borderId="115" xfId="0" applyFont="1" applyFill="1" applyBorder="1" applyAlignment="1">
      <alignment vertical="center" wrapText="1"/>
    </xf>
    <xf numFmtId="0" fontId="27" fillId="25" borderId="116" xfId="0" applyFont="1" applyFill="1" applyBorder="1" applyAlignment="1">
      <alignment horizontal="center" vertical="center" wrapText="1"/>
    </xf>
    <xf numFmtId="0" fontId="25" fillId="0" borderId="56" xfId="0" applyFont="1" applyBorder="1" applyAlignment="1" applyProtection="1">
      <alignment vertical="center" wrapText="1"/>
      <protection locked="0"/>
    </xf>
    <xf numFmtId="0" fontId="28" fillId="0" borderId="62" xfId="0" applyFont="1" applyBorder="1" applyAlignment="1" applyProtection="1">
      <alignment horizontal="left" vertical="center" wrapText="1"/>
      <protection locked="0"/>
    </xf>
    <xf numFmtId="0" fontId="28" fillId="0" borderId="62" xfId="0" applyFont="1" applyBorder="1" applyAlignment="1" applyProtection="1">
      <alignment horizontal="center" vertical="center" wrapText="1"/>
      <protection locked="0"/>
    </xf>
    <xf numFmtId="0" fontId="28" fillId="0" borderId="62" xfId="0" applyNumberFormat="1" applyFont="1" applyBorder="1" applyAlignment="1" applyProtection="1">
      <alignment horizontal="center" vertical="center" shrinkToFit="1"/>
      <protection locked="0"/>
    </xf>
    <xf numFmtId="177" fontId="24" fillId="0" borderId="62" xfId="43" applyBorder="1" applyAlignment="1" applyProtection="1">
      <alignment vertical="center" shrinkToFit="1"/>
      <protection locked="0"/>
    </xf>
    <xf numFmtId="177" fontId="24" fillId="0" borderId="62" xfId="43" applyBorder="1" applyAlignment="1" applyProtection="1">
      <alignment vertical="center" wrapText="1" shrinkToFit="1"/>
      <protection locked="0"/>
    </xf>
    <xf numFmtId="0" fontId="28" fillId="0" borderId="68" xfId="0" applyNumberFormat="1" applyFont="1" applyBorder="1" applyAlignment="1" applyProtection="1">
      <alignment vertical="center" wrapText="1" shrinkToFit="1"/>
      <protection locked="0"/>
    </xf>
    <xf numFmtId="0" fontId="28" fillId="0" borderId="74" xfId="0" applyNumberFormat="1" applyFont="1" applyBorder="1" applyAlignment="1" applyProtection="1">
      <alignment vertical="center" wrapText="1" shrinkToFit="1"/>
      <protection locked="0"/>
    </xf>
    <xf numFmtId="0" fontId="25" fillId="0" borderId="57" xfId="0" applyFont="1" applyBorder="1" applyAlignment="1" applyProtection="1">
      <alignment vertical="center" wrapText="1"/>
      <protection locked="0"/>
    </xf>
    <xf numFmtId="0" fontId="28" fillId="0" borderId="49" xfId="0" applyFont="1" applyBorder="1" applyAlignment="1" applyProtection="1">
      <alignment horizontal="left" vertical="center" wrapText="1"/>
      <protection locked="0"/>
    </xf>
    <xf numFmtId="0" fontId="28" fillId="0" borderId="49" xfId="0" applyFont="1" applyBorder="1" applyAlignment="1" applyProtection="1">
      <alignment horizontal="center" vertical="center" wrapText="1"/>
      <protection locked="0"/>
    </xf>
    <xf numFmtId="0" fontId="28" fillId="0" borderId="49" xfId="0" applyNumberFormat="1" applyFont="1" applyBorder="1" applyAlignment="1" applyProtection="1">
      <alignment horizontal="center" vertical="center" shrinkToFit="1"/>
      <protection locked="0"/>
    </xf>
    <xf numFmtId="177" fontId="24" fillId="0" borderId="49" xfId="43" applyBorder="1" applyAlignment="1" applyProtection="1">
      <alignment vertical="center" shrinkToFit="1"/>
      <protection locked="0"/>
    </xf>
    <xf numFmtId="177" fontId="24" fillId="0" borderId="49" xfId="43" applyBorder="1" applyAlignment="1" applyProtection="1">
      <alignment vertical="center" wrapText="1" shrinkToFit="1"/>
      <protection locked="0"/>
    </xf>
    <xf numFmtId="0" fontId="28" fillId="0" borderId="69" xfId="0" applyNumberFormat="1" applyFont="1" applyBorder="1" applyAlignment="1" applyProtection="1">
      <alignment vertical="center" wrapText="1" shrinkToFit="1"/>
      <protection locked="0"/>
    </xf>
    <xf numFmtId="0" fontId="28" fillId="0" borderId="71" xfId="0" applyNumberFormat="1" applyFont="1" applyBorder="1" applyAlignment="1" applyProtection="1">
      <alignment vertical="center" wrapText="1" shrinkToFit="1"/>
      <protection locked="0"/>
    </xf>
    <xf numFmtId="0" fontId="25" fillId="0" borderId="49" xfId="0" applyFont="1" applyBorder="1" applyAlignment="1" applyProtection="1">
      <alignment horizontal="center" vertical="center"/>
      <protection locked="0"/>
    </xf>
    <xf numFmtId="0" fontId="28" fillId="0" borderId="70" xfId="0" applyNumberFormat="1" applyFont="1" applyBorder="1" applyAlignment="1" applyProtection="1">
      <alignment vertical="center" wrapText="1" shrinkToFit="1"/>
      <protection locked="0"/>
    </xf>
    <xf numFmtId="0" fontId="28" fillId="0" borderId="72" xfId="0" applyNumberFormat="1" applyFont="1" applyBorder="1" applyAlignment="1" applyProtection="1">
      <alignment vertical="center" wrapText="1" shrinkToFit="1"/>
      <protection locked="0"/>
    </xf>
    <xf numFmtId="0" fontId="28" fillId="0" borderId="73" xfId="0" applyNumberFormat="1" applyFont="1" applyBorder="1" applyAlignment="1" applyProtection="1">
      <alignment vertical="center" wrapText="1" shrinkToFit="1"/>
      <protection locked="0"/>
    </xf>
    <xf numFmtId="0" fontId="21" fillId="0" borderId="20" xfId="0" applyFont="1" applyBorder="1" applyAlignment="1" applyProtection="1">
      <alignment horizontal="center" vertical="center"/>
      <protection locked="0"/>
    </xf>
    <xf numFmtId="0" fontId="21" fillId="0" borderId="20" xfId="0" applyFont="1" applyBorder="1" applyAlignment="1" applyProtection="1">
      <alignment horizontal="left" vertical="center" wrapText="1"/>
      <protection locked="0"/>
    </xf>
    <xf numFmtId="0" fontId="21" fillId="0" borderId="20" xfId="0" applyFont="1" applyBorder="1" applyAlignment="1" applyProtection="1">
      <alignment horizontal="center" vertical="center" wrapText="1"/>
      <protection locked="0"/>
    </xf>
    <xf numFmtId="177" fontId="21" fillId="0" borderId="20" xfId="43" applyFont="1" applyBorder="1" applyAlignment="1" applyProtection="1">
      <alignment horizontal="right" vertical="center" shrinkToFit="1"/>
      <protection locked="0"/>
    </xf>
    <xf numFmtId="0" fontId="21" fillId="0" borderId="21" xfId="0" applyFont="1" applyBorder="1" applyAlignment="1" applyProtection="1">
      <alignment horizontal="center" vertical="center"/>
      <protection locked="0"/>
    </xf>
    <xf numFmtId="0" fontId="21" fillId="0" borderId="21" xfId="0" applyFont="1" applyBorder="1" applyAlignment="1" applyProtection="1">
      <alignment horizontal="left" vertical="center" wrapText="1"/>
      <protection locked="0"/>
    </xf>
    <xf numFmtId="0" fontId="21" fillId="0" borderId="21" xfId="0" applyFont="1" applyBorder="1" applyAlignment="1" applyProtection="1">
      <alignment horizontal="center" vertical="center" wrapText="1"/>
      <protection locked="0"/>
    </xf>
    <xf numFmtId="177" fontId="21" fillId="0" borderId="21" xfId="43" applyFont="1" applyBorder="1" applyAlignment="1" applyProtection="1">
      <alignment horizontal="right" vertical="center" shrinkToFit="1"/>
      <protection locked="0"/>
    </xf>
    <xf numFmtId="177" fontId="21" fillId="0" borderId="21" xfId="43" applyFont="1" applyBorder="1" applyAlignment="1" applyProtection="1">
      <alignment horizontal="right" vertical="center"/>
      <protection locked="0"/>
    </xf>
    <xf numFmtId="0" fontId="21" fillId="0" borderId="94" xfId="0" applyFont="1" applyBorder="1" applyAlignment="1" applyProtection="1">
      <alignment horizontal="center" vertical="center"/>
      <protection locked="0"/>
    </xf>
    <xf numFmtId="0" fontId="21" fillId="0" borderId="94" xfId="0" applyFont="1" applyBorder="1" applyAlignment="1" applyProtection="1">
      <alignment horizontal="left" vertical="center" wrapText="1"/>
      <protection locked="0"/>
    </xf>
    <xf numFmtId="0" fontId="21" fillId="0" borderId="94" xfId="0" applyFont="1" applyBorder="1" applyAlignment="1" applyProtection="1">
      <alignment horizontal="center" vertical="center" wrapText="1"/>
      <protection locked="0"/>
    </xf>
    <xf numFmtId="177" fontId="21" fillId="0" borderId="94" xfId="43" applyFont="1" applyBorder="1" applyAlignment="1" applyProtection="1">
      <alignment horizontal="right" vertical="center" shrinkToFit="1"/>
      <protection locked="0"/>
    </xf>
    <xf numFmtId="0" fontId="22" fillId="26" borderId="13" xfId="0" applyFont="1" applyFill="1" applyBorder="1" applyAlignment="1">
      <alignment horizontal="center" vertical="center" shrinkToFit="1"/>
    </xf>
    <xf numFmtId="0" fontId="22" fillId="26" borderId="0" xfId="0" applyFont="1" applyFill="1" applyBorder="1" applyAlignment="1">
      <alignment horizontal="center" vertical="center" shrinkToFit="1"/>
    </xf>
    <xf numFmtId="0" fontId="21" fillId="26" borderId="0" xfId="0" applyFont="1" applyFill="1" applyBorder="1" applyAlignment="1">
      <alignment vertical="center"/>
    </xf>
    <xf numFmtId="0" fontId="21" fillId="26" borderId="0" xfId="0" applyFont="1" applyFill="1" applyBorder="1" applyAlignment="1">
      <alignment horizontal="center" vertical="center"/>
    </xf>
    <xf numFmtId="177" fontId="21" fillId="26" borderId="32" xfId="43" applyFont="1" applyFill="1" applyBorder="1" applyAlignment="1">
      <alignment horizontal="right" vertical="center" wrapText="1" shrinkToFit="1"/>
    </xf>
    <xf numFmtId="177" fontId="21" fillId="26" borderId="0" xfId="43" applyFont="1" applyFill="1" applyBorder="1" applyAlignment="1">
      <alignment horizontal="center" vertical="center" shrinkToFit="1"/>
    </xf>
    <xf numFmtId="0" fontId="21" fillId="26" borderId="0" xfId="0" applyFont="1" applyFill="1" applyBorder="1">
      <alignment vertical="center"/>
    </xf>
    <xf numFmtId="0" fontId="23" fillId="26" borderId="0" xfId="0" applyFont="1" applyFill="1" applyAlignment="1">
      <alignment horizontal="center" vertical="center"/>
    </xf>
    <xf numFmtId="0" fontId="21" fillId="26" borderId="0" xfId="0" applyFont="1" applyFill="1">
      <alignment vertical="center"/>
    </xf>
    <xf numFmtId="0" fontId="21" fillId="26" borderId="10" xfId="0" applyFont="1" applyFill="1" applyBorder="1" applyAlignment="1">
      <alignment horizontal="center" vertical="center"/>
    </xf>
    <xf numFmtId="0" fontId="21" fillId="26" borderId="14" xfId="0" applyFont="1" applyFill="1" applyBorder="1" applyAlignment="1">
      <alignment horizontal="center" vertical="center"/>
    </xf>
    <xf numFmtId="0" fontId="21" fillId="26" borderId="14" xfId="0" applyFont="1" applyFill="1" applyBorder="1" applyAlignment="1">
      <alignment horizontal="center" vertical="center" shrinkToFit="1"/>
    </xf>
    <xf numFmtId="0" fontId="21" fillId="26" borderId="92" xfId="0" applyFont="1" applyFill="1" applyBorder="1" applyAlignment="1">
      <alignment horizontal="center" vertical="center" shrinkToFit="1"/>
    </xf>
    <xf numFmtId="0" fontId="21" fillId="26" borderId="15" xfId="0" applyFont="1" applyFill="1" applyBorder="1" applyAlignment="1">
      <alignment horizontal="center" vertical="center" shrinkToFit="1"/>
    </xf>
    <xf numFmtId="0" fontId="21" fillId="26" borderId="16" xfId="0" applyFont="1" applyFill="1" applyBorder="1" applyAlignment="1">
      <alignment horizontal="center" vertical="center" shrinkToFit="1"/>
    </xf>
    <xf numFmtId="0" fontId="21" fillId="26" borderId="20" xfId="0" applyFont="1" applyFill="1" applyBorder="1" applyAlignment="1" applyProtection="1">
      <alignment horizontal="center" vertical="center"/>
    </xf>
    <xf numFmtId="0" fontId="21" fillId="26" borderId="47" xfId="0" applyFont="1" applyFill="1" applyBorder="1" applyAlignment="1" applyProtection="1">
      <alignment horizontal="center" vertical="center"/>
    </xf>
    <xf numFmtId="0" fontId="21" fillId="26" borderId="47" xfId="0" applyFont="1" applyFill="1" applyBorder="1" applyAlignment="1" applyProtection="1">
      <alignment horizontal="center" vertical="center" shrinkToFit="1"/>
    </xf>
    <xf numFmtId="0" fontId="21" fillId="26" borderId="93" xfId="0" applyFont="1" applyFill="1" applyBorder="1" applyAlignment="1" applyProtection="1">
      <alignment horizontal="center" vertical="center" shrinkToFit="1"/>
    </xf>
    <xf numFmtId="177" fontId="21" fillId="26" borderId="55" xfId="43" applyFont="1" applyFill="1" applyBorder="1" applyAlignment="1">
      <alignment horizontal="center" vertical="center" shrinkToFit="1"/>
    </xf>
    <xf numFmtId="0" fontId="21" fillId="0" borderId="128" xfId="0" applyFont="1" applyBorder="1">
      <alignment vertical="center"/>
    </xf>
    <xf numFmtId="0" fontId="21" fillId="0" borderId="130" xfId="0" applyFont="1" applyBorder="1" applyAlignment="1" applyProtection="1">
      <alignment horizontal="center" vertical="center"/>
      <protection locked="0"/>
    </xf>
    <xf numFmtId="0" fontId="40" fillId="26" borderId="0" xfId="0" applyFont="1" applyFill="1" applyAlignment="1">
      <alignment horizontal="left" vertical="center"/>
    </xf>
    <xf numFmtId="0" fontId="41" fillId="26" borderId="83" xfId="0" applyFont="1" applyFill="1" applyBorder="1" applyAlignment="1">
      <alignment vertical="center" shrinkToFit="1"/>
    </xf>
    <xf numFmtId="0" fontId="41" fillId="26" borderId="85" xfId="0" applyFont="1" applyFill="1" applyBorder="1" applyAlignment="1">
      <alignment vertical="center"/>
    </xf>
    <xf numFmtId="0" fontId="41" fillId="26" borderId="83" xfId="0" applyFont="1" applyFill="1" applyBorder="1" applyAlignment="1">
      <alignment vertical="center"/>
    </xf>
    <xf numFmtId="0" fontId="35" fillId="26" borderId="77" xfId="0" applyFont="1" applyFill="1" applyBorder="1" applyAlignment="1">
      <alignment horizontal="center" vertical="center"/>
    </xf>
    <xf numFmtId="0" fontId="41" fillId="26" borderId="101" xfId="0" applyFont="1" applyFill="1" applyBorder="1" applyAlignment="1">
      <alignment vertical="center"/>
    </xf>
    <xf numFmtId="0" fontId="35" fillId="26" borderId="143" xfId="0" applyFont="1" applyFill="1" applyBorder="1" applyAlignment="1">
      <alignment horizontal="center" vertical="center"/>
    </xf>
    <xf numFmtId="0" fontId="39" fillId="0" borderId="131" xfId="33" applyFont="1" applyFill="1" applyBorder="1" applyAlignment="1" applyProtection="1">
      <alignment horizontal="left" vertical="center" wrapText="1"/>
      <protection locked="0"/>
    </xf>
    <xf numFmtId="177" fontId="21" fillId="26" borderId="20" xfId="43" applyFont="1" applyFill="1" applyBorder="1" applyAlignment="1" applyProtection="1">
      <alignment horizontal="right" vertical="center" shrinkToFit="1"/>
    </xf>
    <xf numFmtId="177" fontId="21" fillId="26" borderId="21" xfId="43" applyFont="1" applyFill="1" applyBorder="1" applyAlignment="1" applyProtection="1">
      <alignment horizontal="right" vertical="center" shrinkToFit="1"/>
    </xf>
    <xf numFmtId="177" fontId="21" fillId="26" borderId="94" xfId="43" applyFont="1" applyFill="1" applyBorder="1" applyAlignment="1" applyProtection="1">
      <alignment horizontal="right" vertical="center" shrinkToFit="1"/>
    </xf>
    <xf numFmtId="177" fontId="21" fillId="26" borderId="21" xfId="43" applyFont="1" applyFill="1" applyBorder="1" applyAlignment="1" applyProtection="1">
      <alignment horizontal="right" vertical="center"/>
    </xf>
    <xf numFmtId="0" fontId="0" fillId="0" borderId="10" xfId="0" applyBorder="1">
      <alignment vertical="center"/>
    </xf>
    <xf numFmtId="0" fontId="0" fillId="0" borderId="148" xfId="0" applyBorder="1">
      <alignment vertical="center"/>
    </xf>
    <xf numFmtId="0" fontId="0" fillId="0" borderId="149" xfId="0" applyBorder="1">
      <alignment vertical="center"/>
    </xf>
    <xf numFmtId="0" fontId="0" fillId="0" borderId="151" xfId="0" applyBorder="1">
      <alignment vertical="center"/>
    </xf>
    <xf numFmtId="0" fontId="21" fillId="0" borderId="27" xfId="0" applyFont="1" applyBorder="1" applyAlignment="1">
      <alignment horizontal="center" vertical="center"/>
    </xf>
    <xf numFmtId="0" fontId="21" fillId="0" borderId="150" xfId="0" applyFont="1" applyBorder="1" applyAlignment="1">
      <alignment horizontal="center" vertical="center"/>
    </xf>
    <xf numFmtId="178" fontId="25" fillId="0" borderId="59" xfId="0" applyNumberFormat="1" applyFont="1" applyBorder="1" applyAlignment="1" applyProtection="1">
      <alignment horizontal="center" vertical="center" wrapText="1"/>
      <protection locked="0"/>
    </xf>
    <xf numFmtId="178" fontId="25" fillId="0" borderId="48" xfId="0" applyNumberFormat="1" applyFont="1" applyBorder="1" applyAlignment="1" applyProtection="1">
      <alignment horizontal="center" vertical="center" wrapText="1" shrinkToFit="1"/>
      <protection locked="0"/>
    </xf>
    <xf numFmtId="178" fontId="25" fillId="0" borderId="48" xfId="0" applyNumberFormat="1" applyFont="1" applyBorder="1" applyAlignment="1" applyProtection="1">
      <alignment horizontal="center" vertical="center" shrinkToFit="1"/>
      <protection locked="0"/>
    </xf>
    <xf numFmtId="0" fontId="0" fillId="26" borderId="0" xfId="0" applyFill="1">
      <alignment vertical="center"/>
    </xf>
    <xf numFmtId="176" fontId="28" fillId="26" borderId="64" xfId="0" applyNumberFormat="1" applyFont="1" applyFill="1" applyBorder="1" applyAlignment="1">
      <alignment horizontal="center" vertical="center" shrinkToFit="1"/>
    </xf>
    <xf numFmtId="176" fontId="28" fillId="26" borderId="64" xfId="0" applyNumberFormat="1" applyFont="1" applyFill="1" applyBorder="1" applyAlignment="1">
      <alignment vertical="center" shrinkToFit="1"/>
    </xf>
    <xf numFmtId="176" fontId="28" fillId="26" borderId="66" xfId="0" applyNumberFormat="1" applyFont="1" applyFill="1" applyBorder="1" applyAlignment="1">
      <alignment vertical="center" shrinkToFit="1"/>
    </xf>
    <xf numFmtId="176" fontId="28" fillId="26" borderId="67" xfId="0" applyNumberFormat="1" applyFont="1" applyFill="1" applyBorder="1" applyAlignment="1">
      <alignment vertical="center" shrinkToFit="1"/>
    </xf>
    <xf numFmtId="0" fontId="25" fillId="26" borderId="53" xfId="0" applyFont="1" applyFill="1" applyBorder="1" applyAlignment="1">
      <alignment horizontal="center" vertical="center"/>
    </xf>
    <xf numFmtId="0" fontId="25" fillId="26" borderId="16" xfId="0" applyFont="1" applyFill="1" applyBorder="1" applyAlignment="1">
      <alignment horizontal="center" vertical="center"/>
    </xf>
    <xf numFmtId="0" fontId="0" fillId="0" borderId="27" xfId="0" applyBorder="1">
      <alignment vertical="center"/>
    </xf>
    <xf numFmtId="0" fontId="0" fillId="0" borderId="150" xfId="0" applyBorder="1">
      <alignment vertical="center"/>
    </xf>
    <xf numFmtId="0" fontId="0" fillId="0" borderId="36" xfId="0" applyBorder="1">
      <alignment vertical="center"/>
    </xf>
    <xf numFmtId="0" fontId="0" fillId="0" borderId="0" xfId="0" applyBorder="1">
      <alignment vertical="center"/>
    </xf>
    <xf numFmtId="0" fontId="0" fillId="0" borderId="27" xfId="0" applyFill="1" applyBorder="1">
      <alignment vertical="center"/>
    </xf>
    <xf numFmtId="0" fontId="0" fillId="0" borderId="10" xfId="0" applyFill="1" applyBorder="1">
      <alignment vertical="center"/>
    </xf>
    <xf numFmtId="0" fontId="0" fillId="0" borderId="150" xfId="0" applyFill="1" applyBorder="1">
      <alignment vertical="center"/>
    </xf>
    <xf numFmtId="0" fontId="0" fillId="0" borderId="10" xfId="0" applyFont="1" applyBorder="1" applyAlignment="1">
      <alignment horizontal="left" vertical="center"/>
    </xf>
    <xf numFmtId="0" fontId="43" fillId="0" borderId="148" xfId="0" applyFont="1" applyBorder="1" applyAlignment="1">
      <alignment horizontal="left" vertical="center"/>
    </xf>
    <xf numFmtId="0" fontId="43" fillId="0" borderId="27" xfId="0" applyFont="1" applyBorder="1" applyAlignment="1">
      <alignment horizontal="left" vertical="center"/>
    </xf>
    <xf numFmtId="0" fontId="43" fillId="0" borderId="149" xfId="0" applyFont="1" applyBorder="1" applyAlignment="1">
      <alignment horizontal="left" vertical="center"/>
    </xf>
    <xf numFmtId="0" fontId="21" fillId="0" borderId="149" xfId="0" applyFont="1" applyFill="1" applyBorder="1" applyAlignment="1">
      <alignment horizontal="center" vertical="center"/>
    </xf>
    <xf numFmtId="0" fontId="21" fillId="0" borderId="151" xfId="0" applyFont="1" applyFill="1" applyBorder="1" applyAlignment="1">
      <alignment horizontal="center" vertical="center"/>
    </xf>
    <xf numFmtId="0" fontId="43" fillId="0" borderId="0" xfId="0" applyFont="1" applyBorder="1" applyAlignment="1">
      <alignment horizontal="left" vertical="center"/>
    </xf>
    <xf numFmtId="0" fontId="21" fillId="0" borderId="149" xfId="0" applyFont="1" applyBorder="1" applyAlignment="1">
      <alignment horizontal="center" vertical="center"/>
    </xf>
    <xf numFmtId="0" fontId="21" fillId="0" borderId="10" xfId="0" applyFont="1" applyBorder="1" applyAlignment="1">
      <alignment horizontal="center" vertical="center"/>
    </xf>
    <xf numFmtId="0" fontId="21" fillId="0" borderId="148" xfId="0" applyFont="1" applyBorder="1" applyAlignment="1">
      <alignment horizontal="center" vertical="center"/>
    </xf>
    <xf numFmtId="0" fontId="0" fillId="0" borderId="10" xfId="0" applyFont="1" applyBorder="1" applyAlignment="1">
      <alignment horizontal="center" vertical="center"/>
    </xf>
    <xf numFmtId="0" fontId="0" fillId="0" borderId="0" xfId="0" applyFill="1" applyBorder="1">
      <alignment vertical="center"/>
    </xf>
    <xf numFmtId="0" fontId="0" fillId="0" borderId="0" xfId="0" applyAlignment="1">
      <alignment horizontal="right" vertical="center"/>
    </xf>
    <xf numFmtId="0" fontId="25" fillId="0" borderId="154" xfId="0" applyFont="1" applyBorder="1">
      <alignment vertical="center"/>
    </xf>
    <xf numFmtId="0" fontId="25" fillId="0" borderId="155" xfId="0" applyFont="1" applyBorder="1">
      <alignment vertical="center"/>
    </xf>
    <xf numFmtId="0" fontId="45" fillId="0" borderId="154" xfId="0" applyFont="1" applyBorder="1" applyAlignment="1">
      <alignment vertical="center" wrapText="1"/>
    </xf>
    <xf numFmtId="0" fontId="44" fillId="0" borderId="155" xfId="0" applyFont="1" applyBorder="1" applyAlignment="1">
      <alignment vertical="center" wrapText="1"/>
    </xf>
    <xf numFmtId="0" fontId="22" fillId="25" borderId="157" xfId="0" applyFont="1" applyFill="1" applyBorder="1" applyAlignment="1">
      <alignment horizontal="center" vertical="center" wrapText="1"/>
    </xf>
    <xf numFmtId="0" fontId="22" fillId="25" borderId="160" xfId="0" applyFont="1" applyFill="1" applyBorder="1" applyAlignment="1">
      <alignment horizontal="center" vertical="center" wrapText="1"/>
    </xf>
    <xf numFmtId="0" fontId="21" fillId="0" borderId="148" xfId="0" applyFont="1" applyBorder="1">
      <alignment vertical="center"/>
    </xf>
    <xf numFmtId="0" fontId="25" fillId="0" borderId="161" xfId="0" applyFont="1" applyBorder="1" applyAlignment="1">
      <alignment vertical="center" wrapText="1"/>
    </xf>
    <xf numFmtId="0" fontId="21" fillId="0" borderId="0" xfId="0" applyFont="1" applyFill="1" applyBorder="1" applyAlignment="1">
      <alignment vertical="center" wrapText="1"/>
    </xf>
    <xf numFmtId="0" fontId="21" fillId="26" borderId="129" xfId="0" applyFont="1" applyFill="1" applyBorder="1" applyAlignment="1" applyProtection="1">
      <alignment horizontal="center" vertical="center" wrapText="1"/>
    </xf>
    <xf numFmtId="0" fontId="21" fillId="26" borderId="21" xfId="0" applyFont="1" applyFill="1" applyBorder="1" applyAlignment="1" applyProtection="1">
      <alignment horizontal="center" vertical="center" wrapText="1"/>
    </xf>
    <xf numFmtId="0" fontId="21" fillId="0" borderId="23" xfId="0" applyFont="1" applyBorder="1" applyAlignment="1" applyProtection="1">
      <alignment horizontal="left" vertical="center" wrapText="1"/>
      <protection locked="0"/>
    </xf>
    <xf numFmtId="0" fontId="21" fillId="26" borderId="96" xfId="0" applyFont="1" applyFill="1" applyBorder="1" applyAlignment="1">
      <alignment vertical="center" wrapText="1"/>
    </xf>
    <xf numFmtId="0" fontId="21" fillId="0" borderId="167" xfId="0" applyFont="1" applyBorder="1" applyAlignment="1">
      <alignment vertical="center" wrapText="1"/>
    </xf>
    <xf numFmtId="0" fontId="21" fillId="26" borderId="152" xfId="0" applyFont="1" applyFill="1" applyBorder="1" applyAlignment="1">
      <alignment horizontal="right" vertical="center"/>
    </xf>
    <xf numFmtId="0" fontId="0" fillId="0" borderId="149" xfId="0" applyFill="1" applyBorder="1">
      <alignment vertical="center"/>
    </xf>
    <xf numFmtId="0" fontId="39" fillId="0" borderId="166" xfId="33" applyFont="1" applyFill="1" applyBorder="1" applyAlignment="1" applyProtection="1">
      <alignment horizontal="left" vertical="center" wrapText="1"/>
      <protection locked="0"/>
    </xf>
    <xf numFmtId="0" fontId="21" fillId="0" borderId="168" xfId="0" applyFont="1" applyFill="1" applyBorder="1" applyAlignment="1" applyProtection="1">
      <alignment horizontal="center" vertical="center" wrapText="1"/>
      <protection locked="0"/>
    </xf>
    <xf numFmtId="0" fontId="21" fillId="0" borderId="21" xfId="0" applyFont="1" applyFill="1" applyBorder="1" applyAlignment="1" applyProtection="1">
      <alignment horizontal="center" vertical="center" wrapText="1"/>
      <protection locked="0"/>
    </xf>
    <xf numFmtId="0" fontId="22" fillId="25" borderId="23" xfId="0" applyFont="1" applyFill="1" applyBorder="1" applyAlignment="1">
      <alignment vertical="center" wrapText="1"/>
    </xf>
    <xf numFmtId="0" fontId="22" fillId="25" borderId="22" xfId="0" applyFont="1" applyFill="1" applyBorder="1" applyAlignment="1">
      <alignment vertical="center" wrapText="1"/>
    </xf>
    <xf numFmtId="0" fontId="22" fillId="25" borderId="156" xfId="0" applyFont="1" applyFill="1" applyBorder="1" applyAlignment="1">
      <alignment vertical="center" wrapText="1"/>
    </xf>
    <xf numFmtId="0" fontId="22" fillId="25" borderId="31" xfId="0" applyFont="1" applyFill="1" applyBorder="1" applyAlignment="1">
      <alignment horizontal="center" vertical="center" textRotation="255"/>
    </xf>
    <xf numFmtId="0" fontId="22" fillId="25" borderId="37" xfId="0" applyFont="1" applyFill="1" applyBorder="1" applyAlignment="1">
      <alignment vertical="center" wrapText="1"/>
    </xf>
    <xf numFmtId="0" fontId="43" fillId="0" borderId="36" xfId="0" applyFont="1" applyBorder="1" applyAlignment="1">
      <alignment horizontal="left" vertical="center"/>
    </xf>
    <xf numFmtId="0" fontId="21" fillId="26" borderId="169" xfId="0" applyFont="1" applyFill="1" applyBorder="1" applyAlignment="1">
      <alignment vertical="center"/>
    </xf>
    <xf numFmtId="0" fontId="21" fillId="0" borderId="49" xfId="0" applyFont="1" applyFill="1" applyBorder="1" applyAlignment="1" applyProtection="1">
      <alignment horizontal="center" vertical="center" wrapText="1"/>
      <protection locked="0"/>
    </xf>
    <xf numFmtId="0" fontId="21" fillId="0" borderId="174" xfId="0" applyFont="1" applyBorder="1">
      <alignment vertical="center"/>
    </xf>
    <xf numFmtId="0" fontId="21" fillId="0" borderId="177" xfId="0" applyFont="1" applyBorder="1" applyAlignment="1" applyProtection="1">
      <alignment horizontal="center" vertical="center" wrapText="1"/>
      <protection locked="0"/>
    </xf>
    <xf numFmtId="0" fontId="21" fillId="0" borderId="178" xfId="0" applyFont="1" applyBorder="1" applyAlignment="1" applyProtection="1">
      <alignment horizontal="center" vertical="center" wrapText="1"/>
      <protection locked="0"/>
    </xf>
    <xf numFmtId="0" fontId="21" fillId="0" borderId="178" xfId="0" applyFont="1" applyBorder="1" applyAlignment="1" applyProtection="1">
      <alignment horizontal="center" vertical="center"/>
      <protection locked="0"/>
    </xf>
    <xf numFmtId="0" fontId="21" fillId="0" borderId="179" xfId="0" applyFont="1" applyBorder="1" applyAlignment="1" applyProtection="1">
      <alignment horizontal="center" vertical="center" wrapText="1"/>
      <protection locked="0"/>
    </xf>
    <xf numFmtId="0" fontId="21" fillId="26" borderId="153" xfId="0" applyFont="1" applyFill="1" applyBorder="1" applyAlignment="1">
      <alignment horizontal="center" vertical="center" shrinkToFit="1"/>
    </xf>
    <xf numFmtId="0" fontId="21" fillId="26" borderId="171" xfId="0" applyFont="1" applyFill="1" applyBorder="1" applyAlignment="1" applyProtection="1">
      <alignment horizontal="center" vertical="center" shrinkToFit="1"/>
    </xf>
    <xf numFmtId="0" fontId="21" fillId="0" borderId="121" xfId="0" applyFont="1" applyBorder="1" applyAlignment="1" applyProtection="1">
      <alignment horizontal="center" vertical="center"/>
      <protection locked="0"/>
    </xf>
    <xf numFmtId="0" fontId="21" fillId="0" borderId="121" xfId="0" applyFont="1" applyBorder="1" applyAlignment="1" applyProtection="1">
      <alignment horizontal="left" vertical="center" wrapText="1"/>
      <protection locked="0"/>
    </xf>
    <xf numFmtId="0" fontId="21" fillId="26" borderId="121" xfId="0" applyFont="1" applyFill="1" applyBorder="1" applyAlignment="1" applyProtection="1">
      <alignment horizontal="center" vertical="center" wrapText="1"/>
    </xf>
    <xf numFmtId="0" fontId="21" fillId="0" borderId="121" xfId="0" applyFont="1" applyFill="1" applyBorder="1" applyAlignment="1" applyProtection="1">
      <alignment horizontal="center" vertical="center" wrapText="1"/>
      <protection locked="0"/>
    </xf>
    <xf numFmtId="0" fontId="21" fillId="0" borderId="121" xfId="0" applyFont="1" applyBorder="1" applyAlignment="1" applyProtection="1">
      <alignment horizontal="center" vertical="center" wrapText="1"/>
      <protection locked="0"/>
    </xf>
    <xf numFmtId="177" fontId="21" fillId="26" borderId="121" xfId="43" applyFont="1" applyFill="1" applyBorder="1" applyAlignment="1" applyProtection="1">
      <alignment horizontal="right" vertical="center"/>
    </xf>
    <xf numFmtId="177" fontId="21" fillId="0" borderId="121" xfId="43" applyFont="1" applyBorder="1" applyAlignment="1" applyProtection="1">
      <alignment horizontal="right" vertical="center"/>
      <protection locked="0"/>
    </xf>
    <xf numFmtId="0" fontId="21" fillId="0" borderId="180" xfId="0" applyFont="1" applyBorder="1" applyAlignment="1" applyProtection="1">
      <alignment horizontal="center" vertical="center" wrapText="1"/>
      <protection locked="0"/>
    </xf>
    <xf numFmtId="0" fontId="22" fillId="25" borderId="26" xfId="0" applyFont="1" applyFill="1" applyBorder="1" applyAlignment="1">
      <alignment horizontal="center" vertical="center" wrapText="1"/>
    </xf>
    <xf numFmtId="0" fontId="22" fillId="25" borderId="80" xfId="0" applyFont="1" applyFill="1" applyBorder="1" applyAlignment="1">
      <alignment horizontal="center" vertical="center" wrapText="1"/>
    </xf>
    <xf numFmtId="0" fontId="21" fillId="0" borderId="49" xfId="0" applyFont="1" applyBorder="1" applyAlignment="1" applyProtection="1">
      <alignment horizontal="center" vertical="center"/>
      <protection locked="0"/>
    </xf>
    <xf numFmtId="0" fontId="21" fillId="0" borderId="187" xfId="0" applyFont="1" applyBorder="1" applyAlignment="1" applyProtection="1">
      <alignment horizontal="center" vertical="center"/>
      <protection locked="0"/>
    </xf>
    <xf numFmtId="0" fontId="21" fillId="0" borderId="10" xfId="0" applyFont="1" applyBorder="1">
      <alignment vertical="center"/>
    </xf>
    <xf numFmtId="0" fontId="21" fillId="0" borderId="36" xfId="0" applyFont="1" applyBorder="1">
      <alignment vertical="center"/>
    </xf>
    <xf numFmtId="0" fontId="25" fillId="0" borderId="36" xfId="0" applyFont="1" applyBorder="1" applyAlignment="1">
      <alignment vertical="center" wrapText="1"/>
    </xf>
    <xf numFmtId="0" fontId="21" fillId="0" borderId="27" xfId="0" applyFont="1" applyBorder="1">
      <alignment vertical="center"/>
    </xf>
    <xf numFmtId="0" fontId="21" fillId="0" borderId="0" xfId="0" applyFont="1" applyBorder="1">
      <alignment vertical="center"/>
    </xf>
    <xf numFmtId="0" fontId="25" fillId="0" borderId="0" xfId="0" applyFont="1" applyBorder="1" applyAlignment="1">
      <alignment vertical="center" wrapText="1"/>
    </xf>
    <xf numFmtId="0" fontId="21" fillId="0" borderId="150" xfId="0" applyFont="1" applyBorder="1">
      <alignment vertical="center"/>
    </xf>
    <xf numFmtId="0" fontId="21" fillId="0" borderId="152" xfId="0" applyFont="1" applyBorder="1">
      <alignment vertical="center"/>
    </xf>
    <xf numFmtId="0" fontId="25" fillId="0" borderId="152" xfId="0" applyFont="1" applyBorder="1" applyAlignment="1">
      <alignment vertical="center" wrapText="1"/>
    </xf>
    <xf numFmtId="0" fontId="0" fillId="0" borderId="152" xfId="0" applyBorder="1">
      <alignment vertical="center"/>
    </xf>
    <xf numFmtId="0" fontId="0" fillId="0" borderId="27" xfId="0" applyFont="1" applyBorder="1" applyAlignment="1">
      <alignment horizontal="left" vertical="center"/>
    </xf>
    <xf numFmtId="0" fontId="0" fillId="0" borderId="150" xfId="0" applyFont="1" applyBorder="1" applyAlignment="1">
      <alignment horizontal="left" vertical="center"/>
    </xf>
    <xf numFmtId="0" fontId="0" fillId="0" borderId="149" xfId="0" applyFont="1" applyBorder="1" applyAlignment="1">
      <alignment horizontal="left" vertical="center"/>
    </xf>
    <xf numFmtId="0" fontId="0" fillId="0" borderId="151" xfId="0" applyFont="1" applyBorder="1" applyAlignment="1">
      <alignment horizontal="left" vertical="center"/>
    </xf>
    <xf numFmtId="0" fontId="21" fillId="0" borderId="148" xfId="0" applyFont="1" applyBorder="1" applyAlignment="1">
      <alignment horizontal="left" vertical="center"/>
    </xf>
    <xf numFmtId="0" fontId="39" fillId="25" borderId="31" xfId="0" applyFont="1" applyFill="1" applyBorder="1" applyAlignment="1">
      <alignment horizontal="center" vertical="center" textRotation="255"/>
    </xf>
    <xf numFmtId="0" fontId="39" fillId="25" borderId="156" xfId="0" applyFont="1" applyFill="1" applyBorder="1" applyAlignment="1">
      <alignment vertical="center" wrapText="1"/>
    </xf>
    <xf numFmtId="0" fontId="39" fillId="25" borderId="31" xfId="0" applyFont="1" applyFill="1" applyBorder="1" applyAlignment="1">
      <alignment horizontal="center" vertical="center" wrapText="1"/>
    </xf>
    <xf numFmtId="0" fontId="39" fillId="25" borderId="36" xfId="0" applyFont="1" applyFill="1" applyBorder="1" applyAlignment="1">
      <alignment horizontal="center" vertical="center" wrapText="1"/>
    </xf>
    <xf numFmtId="0" fontId="39" fillId="25" borderId="37" xfId="0" applyFont="1" applyFill="1" applyBorder="1" applyAlignment="1">
      <alignment vertical="center" wrapText="1"/>
    </xf>
    <xf numFmtId="0" fontId="39" fillId="25" borderId="26" xfId="0" applyFont="1" applyFill="1" applyBorder="1" applyAlignment="1">
      <alignment horizontal="center" vertical="center" wrapText="1"/>
    </xf>
    <xf numFmtId="0" fontId="39" fillId="25" borderId="80" xfId="0" applyFont="1" applyFill="1" applyBorder="1" applyAlignment="1">
      <alignment horizontal="center" vertical="center" wrapText="1"/>
    </xf>
    <xf numFmtId="0" fontId="39" fillId="25" borderId="23" xfId="0" applyFont="1" applyFill="1" applyBorder="1" applyAlignment="1">
      <alignment vertical="center" wrapText="1"/>
    </xf>
    <xf numFmtId="0" fontId="39" fillId="25" borderId="37" xfId="0" applyFont="1" applyFill="1" applyBorder="1" applyAlignment="1">
      <alignment horizontal="center" vertical="center" wrapText="1"/>
    </xf>
    <xf numFmtId="0" fontId="39" fillId="25" borderId="22" xfId="0" applyFont="1" applyFill="1" applyBorder="1" applyAlignment="1">
      <alignment vertical="center" wrapText="1"/>
    </xf>
    <xf numFmtId="0" fontId="21" fillId="26" borderId="0" xfId="0" applyFont="1" applyFill="1" applyBorder="1" applyAlignment="1">
      <alignment vertical="center" wrapText="1"/>
    </xf>
    <xf numFmtId="0" fontId="23" fillId="26" borderId="0" xfId="0" applyFont="1" applyFill="1" applyAlignment="1">
      <alignment horizontal="left" vertical="center"/>
    </xf>
    <xf numFmtId="0" fontId="34" fillId="26" borderId="34" xfId="0" applyFont="1" applyFill="1" applyBorder="1" applyAlignment="1">
      <alignment vertical="center"/>
    </xf>
    <xf numFmtId="0" fontId="34" fillId="26" borderId="26" xfId="0" applyFont="1" applyFill="1" applyBorder="1" applyAlignment="1">
      <alignment vertical="center"/>
    </xf>
    <xf numFmtId="49" fontId="0" fillId="0" borderId="0" xfId="0" applyNumberFormat="1">
      <alignment vertical="center"/>
    </xf>
    <xf numFmtId="0" fontId="21" fillId="0" borderId="119" xfId="0" applyNumberFormat="1" applyFont="1" applyBorder="1" applyAlignment="1">
      <alignment horizontal="center" vertical="center"/>
    </xf>
    <xf numFmtId="0" fontId="21" fillId="0" borderId="49" xfId="0" applyNumberFormat="1" applyFont="1" applyBorder="1" applyAlignment="1">
      <alignment horizontal="center" vertical="center"/>
    </xf>
    <xf numFmtId="0" fontId="21" fillId="0" borderId="121" xfId="0" applyNumberFormat="1" applyFont="1" applyBorder="1" applyAlignment="1">
      <alignment horizontal="center" vertical="center"/>
    </xf>
    <xf numFmtId="0" fontId="34" fillId="26" borderId="0" xfId="0" applyFont="1" applyFill="1" applyBorder="1" applyAlignment="1">
      <alignment horizontal="center" vertical="center"/>
    </xf>
    <xf numFmtId="0" fontId="34" fillId="26" borderId="185" xfId="0" applyFont="1" applyFill="1" applyBorder="1" applyAlignment="1">
      <alignment vertical="center" wrapText="1"/>
    </xf>
    <xf numFmtId="0" fontId="34" fillId="26" borderId="27" xfId="0" applyFont="1" applyFill="1" applyBorder="1" applyAlignment="1" applyProtection="1">
      <alignment horizontal="left" vertical="center" shrinkToFit="1"/>
    </xf>
    <xf numFmtId="0" fontId="34" fillId="26" borderId="0" xfId="0" applyFont="1" applyFill="1" applyBorder="1" applyAlignment="1" applyProtection="1">
      <alignment horizontal="left" vertical="center" shrinkToFit="1"/>
    </xf>
    <xf numFmtId="0" fontId="34" fillId="26" borderId="0" xfId="0" applyFont="1" applyFill="1" applyBorder="1" applyAlignment="1" applyProtection="1">
      <alignment horizontal="left" vertical="center"/>
    </xf>
    <xf numFmtId="0" fontId="34" fillId="26" borderId="149" xfId="0" applyFont="1" applyFill="1" applyBorder="1" applyAlignment="1" applyProtection="1">
      <alignment horizontal="left" vertical="center"/>
    </xf>
    <xf numFmtId="0" fontId="34" fillId="26" borderId="152" xfId="0" applyFont="1" applyFill="1" applyBorder="1" applyAlignment="1" applyProtection="1">
      <alignment horizontal="left" vertical="center"/>
    </xf>
    <xf numFmtId="0" fontId="34" fillId="26" borderId="151" xfId="0" applyFont="1" applyFill="1" applyBorder="1" applyAlignment="1" applyProtection="1">
      <alignment horizontal="left" vertical="center"/>
    </xf>
    <xf numFmtId="0" fontId="21" fillId="0" borderId="192" xfId="0" applyFont="1" applyBorder="1" applyAlignment="1" applyProtection="1">
      <alignment horizontal="center" vertical="center" wrapText="1"/>
      <protection locked="0"/>
    </xf>
    <xf numFmtId="0" fontId="21" fillId="0" borderId="166" xfId="0" applyFont="1" applyBorder="1" applyAlignment="1" applyProtection="1">
      <alignment horizontal="center" vertical="center" wrapText="1"/>
      <protection locked="0"/>
    </xf>
    <xf numFmtId="0" fontId="21" fillId="0" borderId="193" xfId="0" applyFont="1" applyBorder="1" applyAlignment="1" applyProtection="1">
      <alignment horizontal="center" vertical="center" wrapText="1"/>
      <protection locked="0"/>
    </xf>
    <xf numFmtId="0" fontId="21" fillId="0" borderId="191" xfId="0" applyFont="1" applyBorder="1" applyAlignment="1" applyProtection="1">
      <alignment horizontal="center" vertical="center" wrapText="1"/>
      <protection locked="0"/>
    </xf>
    <xf numFmtId="0" fontId="21" fillId="26" borderId="0" xfId="0" applyFont="1" applyFill="1" applyBorder="1" applyAlignment="1">
      <alignment horizontal="right" vertical="center"/>
    </xf>
    <xf numFmtId="0" fontId="34" fillId="26" borderId="183" xfId="0" applyFont="1" applyFill="1" applyBorder="1" applyAlignment="1">
      <alignment horizontal="center" vertical="center" wrapText="1"/>
    </xf>
    <xf numFmtId="0" fontId="34" fillId="26" borderId="186" xfId="0" applyFont="1" applyFill="1" applyBorder="1" applyAlignment="1">
      <alignment vertical="center" wrapText="1"/>
    </xf>
    <xf numFmtId="0" fontId="34" fillId="26" borderId="183" xfId="0" applyFont="1" applyFill="1" applyBorder="1" applyAlignment="1">
      <alignment vertical="center" wrapText="1"/>
    </xf>
    <xf numFmtId="0" fontId="21" fillId="0" borderId="203" xfId="0" applyFont="1" applyBorder="1" applyAlignment="1" applyProtection="1">
      <alignment horizontal="center" vertical="center" wrapText="1"/>
      <protection locked="0"/>
    </xf>
    <xf numFmtId="0" fontId="21" fillId="0" borderId="204" xfId="0" applyFont="1" applyBorder="1" applyAlignment="1" applyProtection="1">
      <alignment horizontal="center" vertical="center" wrapText="1"/>
      <protection locked="0"/>
    </xf>
    <xf numFmtId="0" fontId="21" fillId="0" borderId="204" xfId="0" applyFont="1" applyBorder="1" applyAlignment="1" applyProtection="1">
      <alignment horizontal="center" vertical="center"/>
      <protection locked="0"/>
    </xf>
    <xf numFmtId="0" fontId="21" fillId="0" borderId="205" xfId="0" applyFont="1" applyBorder="1" applyAlignment="1" applyProtection="1">
      <alignment horizontal="center" vertical="center" wrapText="1"/>
      <protection locked="0"/>
    </xf>
    <xf numFmtId="0" fontId="21" fillId="0" borderId="206" xfId="0" applyFont="1" applyBorder="1" applyAlignment="1" applyProtection="1">
      <alignment horizontal="center" vertical="center" wrapText="1"/>
      <protection locked="0"/>
    </xf>
    <xf numFmtId="0" fontId="21" fillId="0" borderId="20" xfId="43" applyNumberFormat="1" applyFont="1" applyBorder="1" applyAlignment="1" applyProtection="1">
      <alignment vertical="center" wrapText="1"/>
      <protection locked="0"/>
    </xf>
    <xf numFmtId="0" fontId="21" fillId="0" borderId="21" xfId="43" applyNumberFormat="1" applyFont="1" applyBorder="1" applyAlignment="1" applyProtection="1">
      <alignment vertical="center" wrapText="1"/>
      <protection locked="0"/>
    </xf>
    <xf numFmtId="0" fontId="21" fillId="0" borderId="94" xfId="43" applyNumberFormat="1" applyFont="1" applyBorder="1" applyAlignment="1" applyProtection="1">
      <alignment vertical="center" wrapText="1"/>
      <protection locked="0"/>
    </xf>
    <xf numFmtId="0" fontId="21" fillId="0" borderId="121" xfId="43" applyNumberFormat="1" applyFont="1" applyBorder="1" applyAlignment="1" applyProtection="1">
      <alignment vertical="center" wrapText="1"/>
      <protection locked="0"/>
    </xf>
    <xf numFmtId="0" fontId="21" fillId="0" borderId="0" xfId="0" applyNumberFormat="1" applyFont="1">
      <alignment vertical="center"/>
    </xf>
    <xf numFmtId="0" fontId="21" fillId="0" borderId="208" xfId="0" applyNumberFormat="1" applyFont="1" applyBorder="1" applyAlignment="1" applyProtection="1">
      <alignment horizontal="center" vertical="center" wrapText="1"/>
    </xf>
    <xf numFmtId="0" fontId="21" fillId="0" borderId="209" xfId="0" applyNumberFormat="1" applyFont="1" applyBorder="1" applyAlignment="1" applyProtection="1">
      <alignment horizontal="center" vertical="center" wrapText="1"/>
    </xf>
    <xf numFmtId="0" fontId="21" fillId="0" borderId="209" xfId="0" applyNumberFormat="1" applyFont="1" applyBorder="1" applyAlignment="1" applyProtection="1">
      <alignment horizontal="center" vertical="center"/>
    </xf>
    <xf numFmtId="0" fontId="21" fillId="0" borderId="210" xfId="0" applyNumberFormat="1" applyFont="1" applyBorder="1" applyAlignment="1" applyProtection="1">
      <alignment horizontal="center" vertical="center" wrapText="1"/>
    </xf>
    <xf numFmtId="0" fontId="21" fillId="0" borderId="211" xfId="0" applyNumberFormat="1" applyFont="1" applyBorder="1" applyAlignment="1" applyProtection="1">
      <alignment horizontal="center" vertical="center" wrapText="1"/>
    </xf>
    <xf numFmtId="0" fontId="21" fillId="0" borderId="129" xfId="0" applyNumberFormat="1" applyFont="1" applyBorder="1" applyAlignment="1" applyProtection="1">
      <alignment horizontal="center" vertical="center" wrapText="1"/>
    </xf>
    <xf numFmtId="0" fontId="21" fillId="0" borderId="212" xfId="0" applyNumberFormat="1" applyFont="1" applyBorder="1" applyAlignment="1" applyProtection="1">
      <alignment horizontal="center" vertical="center" wrapText="1"/>
    </xf>
    <xf numFmtId="0" fontId="21" fillId="0" borderId="212" xfId="0" applyNumberFormat="1" applyFont="1" applyBorder="1" applyAlignment="1" applyProtection="1">
      <alignment horizontal="center" vertical="center"/>
    </xf>
    <xf numFmtId="0" fontId="21" fillId="0" borderId="213" xfId="0" applyNumberFormat="1" applyFont="1" applyBorder="1" applyAlignment="1" applyProtection="1">
      <alignment horizontal="center" vertical="center" wrapText="1"/>
    </xf>
    <xf numFmtId="0" fontId="21" fillId="0" borderId="214" xfId="0" applyNumberFormat="1" applyFont="1" applyBorder="1" applyAlignment="1" applyProtection="1">
      <alignment horizontal="center" vertical="center" wrapText="1"/>
    </xf>
    <xf numFmtId="0" fontId="21" fillId="0" borderId="170" xfId="0" applyNumberFormat="1" applyFont="1" applyBorder="1" applyAlignment="1">
      <alignment horizontal="center" vertical="center"/>
    </xf>
    <xf numFmtId="0" fontId="21" fillId="0" borderId="132" xfId="0" applyNumberFormat="1" applyFont="1" applyBorder="1" applyAlignment="1">
      <alignment horizontal="center" vertical="center"/>
    </xf>
    <xf numFmtId="0" fontId="21" fillId="0" borderId="48" xfId="0" applyNumberFormat="1" applyFont="1" applyBorder="1" applyAlignment="1">
      <alignment horizontal="center" vertical="center"/>
    </xf>
    <xf numFmtId="0" fontId="21" fillId="0" borderId="133" xfId="0" applyNumberFormat="1" applyFont="1" applyBorder="1" applyAlignment="1">
      <alignment horizontal="center" vertical="center"/>
    </xf>
    <xf numFmtId="0" fontId="21" fillId="0" borderId="171" xfId="0" applyNumberFormat="1" applyFont="1" applyBorder="1" applyAlignment="1">
      <alignment horizontal="center" vertical="center"/>
    </xf>
    <xf numFmtId="0" fontId="21" fillId="0" borderId="122" xfId="0" applyNumberFormat="1" applyFont="1" applyBorder="1" applyAlignment="1">
      <alignment horizontal="center" vertical="center"/>
    </xf>
    <xf numFmtId="0" fontId="34" fillId="26" borderId="216" xfId="0" applyFont="1" applyFill="1" applyBorder="1" applyAlignment="1">
      <alignment vertical="center" wrapText="1"/>
    </xf>
    <xf numFmtId="0" fontId="34" fillId="26" borderId="217" xfId="0" applyFont="1" applyFill="1" applyBorder="1" applyAlignment="1">
      <alignment vertical="center" wrapText="1"/>
    </xf>
    <xf numFmtId="0" fontId="39" fillId="25" borderId="23" xfId="0" applyFont="1" applyFill="1" applyBorder="1" applyAlignment="1">
      <alignment horizontal="center" vertical="center" wrapText="1"/>
    </xf>
    <xf numFmtId="0" fontId="22" fillId="25" borderId="23" xfId="0" applyFont="1" applyFill="1" applyBorder="1" applyAlignment="1">
      <alignment horizontal="center" vertical="center" wrapText="1"/>
    </xf>
    <xf numFmtId="0" fontId="22" fillId="25" borderId="33" xfId="0" applyFont="1" applyFill="1" applyBorder="1" applyAlignment="1">
      <alignment horizontal="center" vertical="center" wrapText="1"/>
    </xf>
    <xf numFmtId="0" fontId="39" fillId="25" borderId="33" xfId="0" applyFont="1" applyFill="1" applyBorder="1" applyAlignment="1">
      <alignment horizontal="center" vertical="center" wrapText="1"/>
    </xf>
    <xf numFmtId="0" fontId="22" fillId="25" borderId="202" xfId="0" applyFont="1" applyFill="1" applyBorder="1" applyAlignment="1">
      <alignment vertical="center" wrapText="1"/>
    </xf>
    <xf numFmtId="0" fontId="0" fillId="26" borderId="102" xfId="0" applyFont="1" applyFill="1" applyBorder="1" applyAlignment="1">
      <alignment horizontal="center" vertical="center"/>
    </xf>
    <xf numFmtId="0" fontId="0" fillId="26" borderId="76" xfId="0" applyFont="1" applyFill="1" applyBorder="1" applyAlignment="1">
      <alignment horizontal="center" vertical="center"/>
    </xf>
    <xf numFmtId="0" fontId="0" fillId="26" borderId="77" xfId="0" applyFont="1" applyFill="1" applyBorder="1" applyAlignment="1">
      <alignment horizontal="center" vertical="center"/>
    </xf>
    <xf numFmtId="0" fontId="21" fillId="26" borderId="28" xfId="0" applyFont="1" applyFill="1" applyBorder="1" applyAlignment="1">
      <alignment horizontal="center" vertical="center"/>
    </xf>
    <xf numFmtId="0" fontId="21" fillId="26" borderId="82" xfId="0" applyFont="1" applyFill="1" applyBorder="1" applyAlignment="1">
      <alignment vertical="center" wrapText="1"/>
    </xf>
    <xf numFmtId="0" fontId="0" fillId="26" borderId="78" xfId="0" applyFont="1" applyFill="1" applyBorder="1" applyAlignment="1">
      <alignment horizontal="center" vertical="center"/>
    </xf>
    <xf numFmtId="0" fontId="22" fillId="25" borderId="207" xfId="0" applyFont="1" applyFill="1" applyBorder="1" applyAlignment="1">
      <alignment vertical="center" wrapText="1"/>
    </xf>
    <xf numFmtId="0" fontId="0" fillId="0" borderId="0" xfId="0" applyFont="1" applyBorder="1">
      <alignment vertical="center"/>
    </xf>
    <xf numFmtId="0" fontId="43" fillId="0" borderId="0" xfId="0" applyFont="1" applyBorder="1">
      <alignment vertical="center"/>
    </xf>
    <xf numFmtId="0" fontId="43" fillId="0" borderId="27" xfId="0" applyFont="1" applyBorder="1">
      <alignment vertical="center"/>
    </xf>
    <xf numFmtId="0" fontId="43" fillId="0" borderId="149" xfId="0" applyFont="1" applyBorder="1">
      <alignment vertical="center"/>
    </xf>
    <xf numFmtId="0" fontId="43" fillId="0" borderId="152" xfId="0" applyFont="1" applyBorder="1">
      <alignment vertical="center"/>
    </xf>
    <xf numFmtId="0" fontId="43" fillId="0" borderId="10" xfId="0" applyFont="1" applyFill="1" applyBorder="1">
      <alignment vertical="center"/>
    </xf>
    <xf numFmtId="0" fontId="43" fillId="0" borderId="148" xfId="0" applyFont="1" applyBorder="1">
      <alignment vertical="center"/>
    </xf>
    <xf numFmtId="0" fontId="43" fillId="0" borderId="150" xfId="0" applyFont="1" applyFill="1" applyBorder="1">
      <alignment vertical="center"/>
    </xf>
    <xf numFmtId="0" fontId="43" fillId="0" borderId="151" xfId="0" applyFont="1" applyBorder="1">
      <alignment vertical="center"/>
    </xf>
    <xf numFmtId="0" fontId="43" fillId="0" borderId="0" xfId="0" applyFont="1">
      <alignment vertical="center"/>
    </xf>
    <xf numFmtId="0" fontId="43" fillId="0" borderId="27" xfId="0" applyFont="1" applyFill="1" applyBorder="1">
      <alignment vertical="center"/>
    </xf>
    <xf numFmtId="0" fontId="0" fillId="0" borderId="27" xfId="0" applyFont="1" applyFill="1" applyBorder="1">
      <alignment vertical="center"/>
    </xf>
    <xf numFmtId="0" fontId="32" fillId="0" borderId="27" xfId="0" applyFont="1" applyBorder="1" applyAlignment="1">
      <alignment horizontal="center" vertical="center"/>
    </xf>
    <xf numFmtId="0" fontId="34" fillId="26" borderId="150" xfId="0" applyFont="1" applyFill="1" applyBorder="1" applyAlignment="1" applyProtection="1">
      <alignment horizontal="left" vertical="center" shrinkToFit="1"/>
    </xf>
    <xf numFmtId="0" fontId="34" fillId="26" borderId="152" xfId="0" applyFont="1" applyFill="1" applyBorder="1" applyAlignment="1" applyProtection="1">
      <alignment horizontal="left" vertical="center" shrinkToFit="1"/>
    </xf>
    <xf numFmtId="0" fontId="21" fillId="26" borderId="150" xfId="0" applyFont="1" applyFill="1" applyBorder="1">
      <alignment vertical="center"/>
    </xf>
    <xf numFmtId="0" fontId="21" fillId="26" borderId="152" xfId="0" applyFont="1" applyFill="1" applyBorder="1">
      <alignment vertical="center"/>
    </xf>
    <xf numFmtId="0" fontId="21" fillId="26" borderId="151" xfId="0" applyFont="1" applyFill="1" applyBorder="1">
      <alignment vertical="center"/>
    </xf>
    <xf numFmtId="0" fontId="21" fillId="0" borderId="218" xfId="0" applyFont="1" applyBorder="1" applyAlignment="1" applyProtection="1">
      <alignment horizontal="center" vertical="center" wrapText="1"/>
      <protection locked="0"/>
    </xf>
    <xf numFmtId="0" fontId="21" fillId="0" borderId="219" xfId="0" applyFont="1" applyBorder="1" applyAlignment="1" applyProtection="1">
      <alignment horizontal="center" vertical="center" wrapText="1"/>
      <protection locked="0"/>
    </xf>
    <xf numFmtId="0" fontId="21" fillId="0" borderId="219" xfId="0" applyFont="1" applyBorder="1" applyAlignment="1" applyProtection="1">
      <alignment horizontal="center" vertical="center"/>
      <protection locked="0"/>
    </xf>
    <xf numFmtId="0" fontId="21" fillId="0" borderId="220" xfId="0" applyFont="1" applyBorder="1" applyAlignment="1" applyProtection="1">
      <alignment horizontal="center" vertical="center" wrapText="1"/>
      <protection locked="0"/>
    </xf>
    <xf numFmtId="0" fontId="21" fillId="0" borderId="221" xfId="0" applyFont="1" applyBorder="1" applyAlignment="1" applyProtection="1">
      <alignment horizontal="center" vertical="center" wrapText="1"/>
      <protection locked="0"/>
    </xf>
    <xf numFmtId="0" fontId="0" fillId="0" borderId="0" xfId="0" applyAlignment="1">
      <alignment vertical="center" wrapText="1"/>
    </xf>
    <xf numFmtId="0" fontId="21" fillId="24" borderId="161" xfId="0" applyFont="1" applyFill="1" applyBorder="1" applyAlignment="1">
      <alignment vertical="center" wrapText="1"/>
    </xf>
    <xf numFmtId="0" fontId="32" fillId="24" borderId="162" xfId="0" applyFont="1" applyFill="1" applyBorder="1" applyAlignment="1">
      <alignment vertical="center" wrapText="1"/>
    </xf>
    <xf numFmtId="0" fontId="32" fillId="24" borderId="164" xfId="0" applyFont="1" applyFill="1" applyBorder="1" applyAlignment="1">
      <alignment vertical="center" wrapText="1"/>
    </xf>
    <xf numFmtId="0" fontId="21" fillId="24" borderId="148" xfId="0" applyFont="1" applyFill="1" applyBorder="1" applyAlignment="1">
      <alignment vertical="center" wrapText="1"/>
    </xf>
    <xf numFmtId="0" fontId="32" fillId="24" borderId="175" xfId="0" applyFont="1" applyFill="1" applyBorder="1" applyAlignment="1">
      <alignment vertical="center" wrapText="1"/>
    </xf>
    <xf numFmtId="0" fontId="32" fillId="24" borderId="176" xfId="0" applyFont="1" applyFill="1" applyBorder="1" applyAlignment="1">
      <alignment vertical="center" wrapText="1"/>
    </xf>
    <xf numFmtId="0" fontId="39" fillId="25" borderId="201" xfId="0" applyFont="1" applyFill="1" applyBorder="1" applyAlignment="1">
      <alignment horizontal="center" vertical="center" wrapText="1"/>
    </xf>
    <xf numFmtId="0" fontId="39" fillId="25" borderId="23" xfId="0" applyFont="1" applyFill="1" applyBorder="1" applyAlignment="1">
      <alignment horizontal="center" vertical="center" wrapText="1"/>
    </xf>
    <xf numFmtId="0" fontId="39" fillId="25" borderId="22" xfId="0" applyFont="1" applyFill="1" applyBorder="1" applyAlignment="1">
      <alignment horizontal="center" vertical="center" wrapText="1"/>
    </xf>
    <xf numFmtId="0" fontId="21" fillId="24" borderId="175" xfId="0" applyFont="1" applyFill="1" applyBorder="1" applyAlignment="1">
      <alignment vertical="center" wrapText="1"/>
    </xf>
    <xf numFmtId="0" fontId="21" fillId="24" borderId="176" xfId="0" applyFont="1" applyFill="1" applyBorder="1" applyAlignment="1">
      <alignment vertical="center" wrapText="1"/>
    </xf>
    <xf numFmtId="0" fontId="46" fillId="26" borderId="0" xfId="0" applyFont="1" applyFill="1" applyBorder="1" applyAlignment="1">
      <alignment horizontal="center" vertical="center"/>
    </xf>
    <xf numFmtId="0" fontId="34" fillId="0" borderId="58" xfId="0" applyFont="1" applyFill="1" applyBorder="1" applyAlignment="1" applyProtection="1">
      <alignment vertical="center"/>
      <protection locked="0"/>
    </xf>
    <xf numFmtId="0" fontId="34" fillId="0" borderId="98" xfId="0" applyFont="1" applyFill="1" applyBorder="1" applyAlignment="1" applyProtection="1">
      <alignment vertical="center"/>
      <protection locked="0"/>
    </xf>
    <xf numFmtId="177" fontId="34" fillId="0" borderId="120" xfId="43" applyFont="1" applyFill="1" applyBorder="1" applyAlignment="1" applyProtection="1">
      <alignment horizontal="center" vertical="center"/>
      <protection locked="0"/>
    </xf>
    <xf numFmtId="177" fontId="34" fillId="0" borderId="40" xfId="43" applyFont="1" applyFill="1" applyBorder="1" applyAlignment="1" applyProtection="1">
      <alignment horizontal="center" vertical="center"/>
      <protection locked="0"/>
    </xf>
    <xf numFmtId="177" fontId="34" fillId="0" borderId="42" xfId="43" applyFont="1" applyFill="1" applyBorder="1" applyAlignment="1" applyProtection="1">
      <alignment horizontal="center" vertical="center"/>
      <protection locked="0"/>
    </xf>
    <xf numFmtId="0" fontId="34" fillId="0" borderId="29" xfId="0" applyFont="1" applyFill="1" applyBorder="1" applyAlignment="1" applyProtection="1">
      <alignment vertical="center"/>
      <protection locked="0"/>
    </xf>
    <xf numFmtId="0" fontId="34" fillId="0" borderId="99" xfId="0" applyFont="1" applyFill="1" applyBorder="1" applyAlignment="1" applyProtection="1">
      <alignment vertical="center"/>
      <protection locked="0"/>
    </xf>
    <xf numFmtId="0" fontId="34" fillId="26" borderId="38" xfId="0" applyFont="1" applyFill="1" applyBorder="1" applyAlignment="1">
      <alignment horizontal="center" vertical="center" wrapText="1"/>
    </xf>
    <xf numFmtId="0" fontId="34" fillId="26" borderId="97" xfId="0" applyFont="1" applyFill="1" applyBorder="1" applyAlignment="1">
      <alignment horizontal="center" vertical="center" wrapText="1"/>
    </xf>
    <xf numFmtId="0" fontId="34" fillId="26" borderId="39" xfId="0" applyFont="1" applyFill="1" applyBorder="1" applyAlignment="1">
      <alignment horizontal="center" vertical="center" wrapText="1"/>
    </xf>
    <xf numFmtId="0" fontId="34" fillId="26" borderId="95" xfId="0" applyFont="1" applyFill="1" applyBorder="1" applyAlignment="1">
      <alignment horizontal="center" vertical="center" wrapText="1"/>
    </xf>
    <xf numFmtId="0" fontId="34" fillId="26" borderId="188" xfId="0" applyFont="1" applyFill="1" applyBorder="1" applyAlignment="1">
      <alignment horizontal="center" vertical="center" wrapText="1"/>
    </xf>
    <xf numFmtId="0" fontId="34" fillId="26" borderId="189" xfId="0" applyFont="1" applyFill="1" applyBorder="1" applyAlignment="1">
      <alignment horizontal="center" vertical="center" wrapText="1"/>
    </xf>
    <xf numFmtId="177" fontId="34" fillId="26" borderId="123" xfId="43" applyFont="1" applyFill="1" applyBorder="1" applyAlignment="1">
      <alignment horizontal="center" vertical="center"/>
    </xf>
    <xf numFmtId="177" fontId="34" fillId="26" borderId="125" xfId="43" applyFont="1" applyFill="1" applyBorder="1" applyAlignment="1">
      <alignment horizontal="center" vertical="center"/>
    </xf>
    <xf numFmtId="177" fontId="34" fillId="26" borderId="124" xfId="43" applyFont="1" applyFill="1" applyBorder="1" applyAlignment="1">
      <alignment horizontal="center" vertical="center"/>
    </xf>
    <xf numFmtId="177" fontId="34" fillId="26" borderId="183" xfId="43" applyFont="1" applyFill="1" applyBorder="1" applyAlignment="1">
      <alignment horizontal="center" vertical="center"/>
    </xf>
    <xf numFmtId="177" fontId="34" fillId="26" borderId="198" xfId="43" applyFont="1" applyFill="1" applyBorder="1" applyAlignment="1">
      <alignment horizontal="center" vertical="center"/>
    </xf>
    <xf numFmtId="177" fontId="34" fillId="26" borderId="30" xfId="43" applyFont="1" applyFill="1" applyBorder="1" applyAlignment="1">
      <alignment horizontal="center" vertical="center"/>
    </xf>
    <xf numFmtId="177" fontId="34" fillId="26" borderId="100" xfId="43" applyFont="1" applyFill="1" applyBorder="1" applyAlignment="1">
      <alignment horizontal="center" vertical="center"/>
    </xf>
    <xf numFmtId="0" fontId="34" fillId="26" borderId="95" xfId="0" applyFont="1" applyFill="1" applyBorder="1" applyAlignment="1">
      <alignment horizontal="center" vertical="center"/>
    </xf>
    <xf numFmtId="0" fontId="34" fillId="26" borderId="24" xfId="0" applyFont="1" applyFill="1" applyBorder="1" applyAlignment="1">
      <alignment horizontal="center" vertical="center" wrapText="1"/>
    </xf>
    <xf numFmtId="0" fontId="34" fillId="26" borderId="215" xfId="0" applyFont="1" applyFill="1" applyBorder="1" applyAlignment="1">
      <alignment horizontal="center" vertical="center" wrapText="1"/>
    </xf>
    <xf numFmtId="0" fontId="34" fillId="26" borderId="125" xfId="0" applyFont="1" applyFill="1" applyBorder="1" applyAlignment="1">
      <alignment horizontal="center" vertical="center" wrapText="1"/>
    </xf>
    <xf numFmtId="0" fontId="34" fillId="26" borderId="27" xfId="0" applyFont="1" applyFill="1" applyBorder="1" applyAlignment="1">
      <alignment horizontal="center" vertical="center" wrapText="1"/>
    </xf>
    <xf numFmtId="0" fontId="34" fillId="26" borderId="0" xfId="0" applyFont="1" applyFill="1" applyBorder="1" applyAlignment="1">
      <alignment horizontal="center" vertical="center" wrapText="1"/>
    </xf>
    <xf numFmtId="177" fontId="34" fillId="0" borderId="123" xfId="0" applyNumberFormat="1" applyFont="1" applyFill="1" applyBorder="1" applyAlignment="1" applyProtection="1">
      <alignment horizontal="right" vertical="center"/>
      <protection locked="0"/>
    </xf>
    <xf numFmtId="177" fontId="34" fillId="0" borderId="125" xfId="0" applyNumberFormat="1" applyFont="1" applyFill="1" applyBorder="1" applyAlignment="1" applyProtection="1">
      <alignment horizontal="right" vertical="center"/>
      <protection locked="0"/>
    </xf>
    <xf numFmtId="177" fontId="34" fillId="0" borderId="124" xfId="0" applyNumberFormat="1" applyFont="1" applyFill="1" applyBorder="1" applyAlignment="1" applyProtection="1">
      <alignment horizontal="right" vertical="center"/>
      <protection locked="0"/>
    </xf>
    <xf numFmtId="177" fontId="34" fillId="26" borderId="36" xfId="0" applyNumberFormat="1" applyFont="1" applyFill="1" applyBorder="1" applyAlignment="1">
      <alignment horizontal="right" vertical="center"/>
    </xf>
    <xf numFmtId="177" fontId="34" fillId="26" borderId="148" xfId="0" applyNumberFormat="1" applyFont="1" applyFill="1" applyBorder="1" applyAlignment="1">
      <alignment horizontal="right" vertical="center"/>
    </xf>
    <xf numFmtId="0" fontId="25" fillId="26" borderId="39" xfId="0" applyFont="1" applyFill="1" applyBorder="1" applyAlignment="1">
      <alignment horizontal="center" vertical="center" wrapText="1"/>
    </xf>
    <xf numFmtId="0" fontId="21" fillId="0" borderId="161" xfId="0" applyFont="1" applyBorder="1" applyAlignment="1">
      <alignment horizontal="center" vertical="center" wrapText="1"/>
    </xf>
    <xf numFmtId="0" fontId="32" fillId="0" borderId="163" xfId="0" applyFont="1" applyBorder="1" applyAlignment="1">
      <alignment horizontal="center" vertical="center" wrapText="1"/>
    </xf>
    <xf numFmtId="0" fontId="32" fillId="0" borderId="165" xfId="0" applyFont="1" applyBorder="1" applyAlignment="1">
      <alignment horizontal="center" vertical="center" wrapText="1"/>
    </xf>
    <xf numFmtId="0" fontId="21" fillId="24" borderId="162" xfId="0" applyFont="1" applyFill="1" applyBorder="1" applyAlignment="1">
      <alignment vertical="center" wrapText="1"/>
    </xf>
    <xf numFmtId="0" fontId="21" fillId="24" borderId="164" xfId="0" applyFont="1" applyFill="1" applyBorder="1" applyAlignment="1">
      <alignment vertical="center" wrapText="1"/>
    </xf>
    <xf numFmtId="0" fontId="22" fillId="25" borderId="17" xfId="0" applyFont="1" applyFill="1" applyBorder="1" applyAlignment="1">
      <alignment horizontal="center" vertical="center" textRotation="255"/>
    </xf>
    <xf numFmtId="0" fontId="22" fillId="25" borderId="18" xfId="0" applyFont="1" applyFill="1" applyBorder="1" applyAlignment="1">
      <alignment horizontal="center" vertical="center" textRotation="255"/>
    </xf>
    <xf numFmtId="0" fontId="22" fillId="25" borderId="19" xfId="0" applyFont="1" applyFill="1" applyBorder="1" applyAlignment="1">
      <alignment horizontal="center" vertical="center" textRotation="255"/>
    </xf>
    <xf numFmtId="0" fontId="22" fillId="25" borderId="17" xfId="0" applyFont="1" applyFill="1" applyBorder="1" applyAlignment="1">
      <alignment horizontal="center" vertical="center" wrapText="1" shrinkToFit="1"/>
    </xf>
    <xf numFmtId="0" fontId="22" fillId="25" borderId="18" xfId="0" applyFont="1" applyFill="1" applyBorder="1" applyAlignment="1">
      <alignment horizontal="center" vertical="center" wrapText="1" shrinkToFit="1"/>
    </xf>
    <xf numFmtId="0" fontId="22" fillId="25" borderId="19" xfId="0" applyFont="1" applyFill="1" applyBorder="1" applyAlignment="1">
      <alignment horizontal="center" vertical="center" wrapText="1" shrinkToFit="1"/>
    </xf>
    <xf numFmtId="0" fontId="22" fillId="25" borderId="32" xfId="0" applyFont="1" applyFill="1" applyBorder="1" applyAlignment="1">
      <alignment horizontal="center" vertical="center" wrapText="1"/>
    </xf>
    <xf numFmtId="0" fontId="22" fillId="25" borderId="33" xfId="0" applyFont="1" applyFill="1" applyBorder="1" applyAlignment="1">
      <alignment horizontal="center" vertical="center" wrapText="1"/>
    </xf>
    <xf numFmtId="0" fontId="22" fillId="25" borderId="17" xfId="0" applyFont="1" applyFill="1" applyBorder="1" applyAlignment="1">
      <alignment horizontal="center" vertical="center" wrapText="1"/>
    </xf>
    <xf numFmtId="0" fontId="22" fillId="25" borderId="23" xfId="0" applyFont="1" applyFill="1" applyBorder="1" applyAlignment="1">
      <alignment horizontal="center" vertical="center" wrapText="1"/>
    </xf>
    <xf numFmtId="0" fontId="22" fillId="25" borderId="22" xfId="0" applyFont="1" applyFill="1" applyBorder="1" applyAlignment="1">
      <alignment horizontal="center" vertical="center" wrapText="1"/>
    </xf>
    <xf numFmtId="0" fontId="22" fillId="25" borderId="37" xfId="0" applyFont="1" applyFill="1" applyBorder="1" applyAlignment="1">
      <alignment horizontal="center" vertical="center" wrapText="1"/>
    </xf>
    <xf numFmtId="0" fontId="21" fillId="25" borderId="158" xfId="0" applyFont="1" applyFill="1" applyBorder="1" applyAlignment="1">
      <alignment horizontal="center" vertical="center" wrapText="1"/>
    </xf>
    <xf numFmtId="0" fontId="21" fillId="25" borderId="159" xfId="0" applyFont="1" applyFill="1" applyBorder="1" applyAlignment="1">
      <alignment horizontal="center" vertical="center" wrapText="1"/>
    </xf>
    <xf numFmtId="0" fontId="22" fillId="25" borderId="181" xfId="0" applyFont="1" applyFill="1" applyBorder="1" applyAlignment="1">
      <alignment horizontal="center" vertical="center" wrapText="1"/>
    </xf>
    <xf numFmtId="0" fontId="22" fillId="25" borderId="23" xfId="0" applyFont="1" applyFill="1" applyBorder="1" applyAlignment="1">
      <alignment horizontal="center" vertical="center" wrapText="1" shrinkToFit="1"/>
    </xf>
    <xf numFmtId="0" fontId="22" fillId="25" borderId="22" xfId="0" applyFont="1" applyFill="1" applyBorder="1" applyAlignment="1">
      <alignment horizontal="center" vertical="center" wrapText="1" shrinkToFit="1"/>
    </xf>
    <xf numFmtId="0" fontId="39" fillId="25" borderId="18" xfId="0" applyFont="1" applyFill="1" applyBorder="1" applyAlignment="1">
      <alignment horizontal="center" vertical="center" wrapText="1" shrinkToFit="1"/>
    </xf>
    <xf numFmtId="0" fontId="39" fillId="25" borderId="19" xfId="0" applyFont="1" applyFill="1" applyBorder="1" applyAlignment="1">
      <alignment horizontal="center" vertical="center" wrapText="1" shrinkToFit="1"/>
    </xf>
    <xf numFmtId="0" fontId="25" fillId="24" borderId="161" xfId="0" applyFont="1" applyFill="1" applyBorder="1" applyAlignment="1">
      <alignment vertical="center" wrapText="1"/>
    </xf>
    <xf numFmtId="0" fontId="34" fillId="24" borderId="162" xfId="0" applyFont="1" applyFill="1" applyBorder="1" applyAlignment="1">
      <alignment vertical="center" wrapText="1"/>
    </xf>
    <xf numFmtId="0" fontId="34" fillId="24" borderId="164" xfId="0" applyFont="1" applyFill="1" applyBorder="1" applyAlignment="1">
      <alignment vertical="center" wrapText="1"/>
    </xf>
    <xf numFmtId="0" fontId="21" fillId="0" borderId="172" xfId="0" applyFont="1" applyBorder="1" applyAlignment="1">
      <alignment horizontal="center" vertical="center" wrapText="1"/>
    </xf>
    <xf numFmtId="0" fontId="21" fillId="0" borderId="173" xfId="0" applyFont="1" applyBorder="1" applyAlignment="1">
      <alignment horizontal="center" vertical="center" wrapText="1"/>
    </xf>
    <xf numFmtId="0" fontId="21" fillId="0" borderId="127" xfId="0" applyFont="1" applyBorder="1" applyAlignment="1">
      <alignment horizontal="center" vertical="center" wrapText="1"/>
    </xf>
    <xf numFmtId="0" fontId="34" fillId="26" borderId="52" xfId="0" applyFont="1" applyFill="1" applyBorder="1" applyAlignment="1">
      <alignment horizontal="center" vertical="center"/>
    </xf>
    <xf numFmtId="0" fontId="34" fillId="26" borderId="114" xfId="0" applyFont="1" applyFill="1" applyBorder="1" applyAlignment="1">
      <alignment horizontal="center" vertical="center"/>
    </xf>
    <xf numFmtId="0" fontId="21" fillId="24" borderId="44" xfId="0" applyFont="1" applyFill="1" applyBorder="1" applyAlignment="1">
      <alignment horizontal="center" vertical="center" wrapText="1"/>
    </xf>
    <xf numFmtId="0" fontId="21" fillId="24" borderId="45" xfId="0" applyFont="1" applyFill="1" applyBorder="1" applyAlignment="1">
      <alignment horizontal="center" vertical="center" wrapText="1"/>
    </xf>
    <xf numFmtId="0" fontId="21" fillId="24" borderId="46" xfId="0" applyFont="1" applyFill="1" applyBorder="1" applyAlignment="1">
      <alignment horizontal="center" vertical="center" wrapText="1"/>
    </xf>
    <xf numFmtId="0" fontId="39" fillId="25" borderId="17" xfId="0" applyFont="1" applyFill="1" applyBorder="1" applyAlignment="1">
      <alignment horizontal="center" vertical="center" wrapText="1"/>
    </xf>
    <xf numFmtId="0" fontId="22" fillId="25" borderId="17" xfId="0" applyFont="1" applyFill="1" applyBorder="1" applyAlignment="1">
      <alignment horizontal="left" vertical="center" wrapText="1"/>
    </xf>
    <xf numFmtId="0" fontId="22" fillId="25" borderId="23" xfId="0" applyFont="1" applyFill="1" applyBorder="1" applyAlignment="1">
      <alignment horizontal="left" vertical="center" wrapText="1"/>
    </xf>
    <xf numFmtId="0" fontId="22" fillId="25" borderId="22" xfId="0" applyFont="1" applyFill="1" applyBorder="1" applyAlignment="1">
      <alignment horizontal="left" vertical="center" wrapText="1"/>
    </xf>
    <xf numFmtId="177" fontId="34" fillId="26" borderId="117" xfId="0" applyNumberFormat="1" applyFont="1" applyFill="1" applyBorder="1" applyAlignment="1">
      <alignment horizontal="center" vertical="center"/>
    </xf>
    <xf numFmtId="177" fontId="34" fillId="26" borderId="169" xfId="0" applyNumberFormat="1" applyFont="1" applyFill="1" applyBorder="1" applyAlignment="1">
      <alignment horizontal="center" vertical="center"/>
    </xf>
    <xf numFmtId="177" fontId="34" fillId="26" borderId="96" xfId="0" applyNumberFormat="1" applyFont="1" applyFill="1" applyBorder="1" applyAlignment="1">
      <alignment horizontal="center" vertical="center"/>
    </xf>
    <xf numFmtId="0" fontId="34" fillId="26" borderId="186" xfId="0" applyFont="1" applyFill="1" applyBorder="1" applyAlignment="1">
      <alignment horizontal="center" vertical="center" wrapText="1"/>
    </xf>
    <xf numFmtId="0" fontId="34" fillId="26" borderId="184" xfId="0" applyFont="1" applyFill="1" applyBorder="1" applyAlignment="1">
      <alignment horizontal="center" vertical="center" wrapText="1"/>
    </xf>
    <xf numFmtId="177" fontId="34" fillId="0" borderId="41" xfId="0" applyNumberFormat="1" applyFont="1" applyFill="1" applyBorder="1" applyAlignment="1" applyProtection="1">
      <alignment horizontal="right" vertical="center"/>
      <protection locked="0"/>
    </xf>
    <xf numFmtId="177" fontId="34" fillId="0" borderId="24" xfId="0" applyNumberFormat="1" applyFont="1" applyFill="1" applyBorder="1" applyAlignment="1" applyProtection="1">
      <alignment horizontal="right" vertical="center"/>
      <protection locked="0"/>
    </xf>
    <xf numFmtId="177" fontId="34" fillId="0" borderId="43" xfId="0" applyNumberFormat="1" applyFont="1" applyFill="1" applyBorder="1" applyAlignment="1" applyProtection="1">
      <alignment horizontal="right" vertical="center"/>
      <protection locked="0"/>
    </xf>
    <xf numFmtId="177" fontId="34" fillId="26" borderId="117" xfId="0" applyNumberFormat="1" applyFont="1" applyFill="1" applyBorder="1" applyAlignment="1">
      <alignment horizontal="right" vertical="center"/>
    </xf>
    <xf numFmtId="177" fontId="34" fillId="26" borderId="169" xfId="0" applyNumberFormat="1" applyFont="1" applyFill="1" applyBorder="1" applyAlignment="1">
      <alignment horizontal="right" vertical="center"/>
    </xf>
    <xf numFmtId="177" fontId="34" fillId="26" borderId="96" xfId="0" applyNumberFormat="1" applyFont="1" applyFill="1" applyBorder="1" applyAlignment="1">
      <alignment horizontal="right" vertical="center"/>
    </xf>
    <xf numFmtId="177" fontId="34" fillId="0" borderId="41" xfId="43" applyFont="1" applyFill="1" applyBorder="1" applyAlignment="1" applyProtection="1">
      <alignment horizontal="center" vertical="center"/>
      <protection locked="0"/>
    </xf>
    <xf numFmtId="177" fontId="34" fillId="0" borderId="24" xfId="43" applyFont="1" applyFill="1" applyBorder="1" applyAlignment="1" applyProtection="1">
      <alignment horizontal="center" vertical="center"/>
      <protection locked="0"/>
    </xf>
    <xf numFmtId="177" fontId="34" fillId="0" borderId="43" xfId="43" applyFont="1" applyFill="1" applyBorder="1" applyAlignment="1" applyProtection="1">
      <alignment horizontal="center" vertical="center"/>
      <protection locked="0"/>
    </xf>
    <xf numFmtId="177" fontId="34" fillId="26" borderId="0" xfId="0" applyNumberFormat="1" applyFont="1" applyFill="1" applyBorder="1" applyAlignment="1">
      <alignment horizontal="right" vertical="center"/>
    </xf>
    <xf numFmtId="177" fontId="34" fillId="26" borderId="149" xfId="0" applyNumberFormat="1" applyFont="1" applyFill="1" applyBorder="1" applyAlignment="1">
      <alignment horizontal="right" vertical="center"/>
    </xf>
    <xf numFmtId="177" fontId="34" fillId="26" borderId="52" xfId="0" applyNumberFormat="1" applyFont="1" applyFill="1" applyBorder="1" applyAlignment="1">
      <alignment horizontal="center" vertical="center"/>
    </xf>
    <xf numFmtId="177" fontId="34" fillId="26" borderId="114" xfId="0" applyNumberFormat="1" applyFont="1" applyFill="1" applyBorder="1" applyAlignment="1">
      <alignment horizontal="center" vertical="center"/>
    </xf>
    <xf numFmtId="177" fontId="34" fillId="26" borderId="41" xfId="0" applyNumberFormat="1" applyFont="1" applyFill="1" applyBorder="1" applyAlignment="1">
      <alignment horizontal="center" vertical="center"/>
    </xf>
    <xf numFmtId="177" fontId="34" fillId="26" borderId="24" xfId="0" applyNumberFormat="1" applyFont="1" applyFill="1" applyBorder="1" applyAlignment="1">
      <alignment horizontal="center" vertical="center"/>
    </xf>
    <xf numFmtId="177" fontId="34" fillId="26" borderId="43" xfId="0" applyNumberFormat="1" applyFont="1" applyFill="1" applyBorder="1" applyAlignment="1">
      <alignment horizontal="center" vertical="center"/>
    </xf>
    <xf numFmtId="177" fontId="34" fillId="26" borderId="41" xfId="43" applyFont="1" applyFill="1" applyBorder="1" applyAlignment="1">
      <alignment horizontal="center" vertical="center"/>
    </xf>
    <xf numFmtId="177" fontId="34" fillId="26" borderId="24" xfId="43" applyFont="1" applyFill="1" applyBorder="1" applyAlignment="1">
      <alignment horizontal="center" vertical="center"/>
    </xf>
    <xf numFmtId="177" fontId="34" fillId="26" borderId="43" xfId="43" applyFont="1" applyFill="1" applyBorder="1" applyAlignment="1">
      <alignment horizontal="center" vertical="center"/>
    </xf>
    <xf numFmtId="0" fontId="34" fillId="26" borderId="113" xfId="0" applyFont="1" applyFill="1" applyBorder="1" applyAlignment="1">
      <alignment horizontal="center" vertical="center"/>
    </xf>
    <xf numFmtId="0" fontId="34" fillId="26" borderId="196" xfId="0" applyFont="1" applyFill="1" applyBorder="1" applyAlignment="1">
      <alignment horizontal="center" vertical="center"/>
    </xf>
    <xf numFmtId="177" fontId="34" fillId="26" borderId="197" xfId="43" applyFont="1" applyFill="1" applyBorder="1" applyAlignment="1">
      <alignment horizontal="center" vertical="center"/>
    </xf>
    <xf numFmtId="177" fontId="34" fillId="26" borderId="95" xfId="43" applyFont="1" applyFill="1" applyBorder="1" applyAlignment="1">
      <alignment horizontal="center" vertical="center"/>
    </xf>
    <xf numFmtId="177" fontId="34" fillId="26" borderId="182" xfId="43" applyFont="1" applyFill="1" applyBorder="1" applyAlignment="1">
      <alignment horizontal="center" vertical="center"/>
    </xf>
    <xf numFmtId="177" fontId="34" fillId="26" borderId="126" xfId="43" applyFont="1" applyFill="1" applyBorder="1" applyAlignment="1">
      <alignment horizontal="center" vertical="center"/>
    </xf>
    <xf numFmtId="0" fontId="22" fillId="25" borderId="31" xfId="0" applyFont="1" applyFill="1" applyBorder="1" applyAlignment="1">
      <alignment horizontal="center" vertical="center" wrapText="1"/>
    </xf>
    <xf numFmtId="0" fontId="34" fillId="0" borderId="118" xfId="0" applyFont="1" applyBorder="1" applyAlignment="1" applyProtection="1">
      <alignment horizontal="left" vertical="center"/>
      <protection locked="0"/>
    </xf>
    <xf numFmtId="0" fontId="34" fillId="0" borderId="40" xfId="0" applyFont="1" applyBorder="1" applyAlignment="1" applyProtection="1">
      <alignment horizontal="left" vertical="center"/>
      <protection locked="0"/>
    </xf>
    <xf numFmtId="0" fontId="34" fillId="0" borderId="42" xfId="0" applyFont="1" applyBorder="1" applyAlignment="1" applyProtection="1">
      <alignment horizontal="left" vertical="center"/>
      <protection locked="0"/>
    </xf>
    <xf numFmtId="0" fontId="34" fillId="0" borderId="194" xfId="0" applyFont="1" applyBorder="1" applyAlignment="1" applyProtection="1">
      <alignment horizontal="left" vertical="center"/>
      <protection locked="0"/>
    </xf>
    <xf numFmtId="0" fontId="34" fillId="0" borderId="24" xfId="0" applyFont="1" applyBorder="1" applyAlignment="1" applyProtection="1">
      <alignment horizontal="left" vertical="center"/>
      <protection locked="0"/>
    </xf>
    <xf numFmtId="0" fontId="34" fillId="0" borderId="43" xfId="0" applyFont="1" applyBorder="1" applyAlignment="1" applyProtection="1">
      <alignment horizontal="left" vertical="center"/>
      <protection locked="0"/>
    </xf>
    <xf numFmtId="0" fontId="34" fillId="26" borderId="41" xfId="0" applyFont="1" applyFill="1" applyBorder="1" applyAlignment="1">
      <alignment horizontal="left" vertical="center"/>
    </xf>
    <xf numFmtId="0" fontId="34" fillId="26" borderId="24" xfId="0" applyFont="1" applyFill="1" applyBorder="1" applyAlignment="1">
      <alignment horizontal="left" vertical="center"/>
    </xf>
    <xf numFmtId="0" fontId="34" fillId="26" borderId="43" xfId="0" applyFont="1" applyFill="1" applyBorder="1" applyAlignment="1">
      <alignment horizontal="left" vertical="center"/>
    </xf>
    <xf numFmtId="0" fontId="34" fillId="0" borderId="41" xfId="0" applyFont="1" applyBorder="1" applyAlignment="1" applyProtection="1">
      <alignment horizontal="left" vertical="center"/>
      <protection locked="0"/>
    </xf>
    <xf numFmtId="0" fontId="25" fillId="26" borderId="50" xfId="0" applyFont="1" applyFill="1" applyBorder="1" applyAlignment="1">
      <alignment horizontal="left" vertical="center"/>
    </xf>
    <xf numFmtId="0" fontId="25" fillId="26" borderId="34" xfId="0" applyFont="1" applyFill="1" applyBorder="1" applyAlignment="1">
      <alignment horizontal="left" vertical="center"/>
    </xf>
    <xf numFmtId="0" fontId="25" fillId="26" borderId="195" xfId="0" applyFont="1" applyFill="1" applyBorder="1" applyAlignment="1">
      <alignment horizontal="left" vertical="center"/>
    </xf>
    <xf numFmtId="0" fontId="34" fillId="26" borderId="51" xfId="0" applyFont="1" applyFill="1" applyBorder="1" applyAlignment="1">
      <alignment horizontal="left" vertical="center"/>
    </xf>
    <xf numFmtId="0" fontId="34" fillId="26" borderId="26" xfId="0" applyFont="1" applyFill="1" applyBorder="1" applyAlignment="1">
      <alignment horizontal="left" vertical="center"/>
    </xf>
    <xf numFmtId="0" fontId="34" fillId="26" borderId="54" xfId="0" applyFont="1" applyFill="1" applyBorder="1" applyAlignment="1">
      <alignment horizontal="left" vertical="center"/>
    </xf>
    <xf numFmtId="0" fontId="34" fillId="26" borderId="51" xfId="0" applyFont="1" applyFill="1" applyBorder="1" applyAlignment="1">
      <alignment horizontal="left" vertical="center" shrinkToFit="1"/>
    </xf>
    <xf numFmtId="0" fontId="34" fillId="26" borderId="26" xfId="0" applyFont="1" applyFill="1" applyBorder="1" applyAlignment="1">
      <alignment horizontal="left" vertical="center" shrinkToFit="1"/>
    </xf>
    <xf numFmtId="0" fontId="34" fillId="26" borderId="87" xfId="0" applyFont="1" applyFill="1" applyBorder="1" applyAlignment="1">
      <alignment horizontal="left" vertical="center" shrinkToFit="1"/>
    </xf>
    <xf numFmtId="0" fontId="22" fillId="25" borderId="10" xfId="0" applyFont="1" applyFill="1" applyBorder="1" applyAlignment="1">
      <alignment horizontal="center" vertical="center" shrinkToFit="1"/>
    </xf>
    <xf numFmtId="0" fontId="22" fillId="25" borderId="11" xfId="0" applyFont="1" applyFill="1" applyBorder="1" applyAlignment="1">
      <alignment horizontal="center" vertical="center" shrinkToFit="1"/>
    </xf>
    <xf numFmtId="0" fontId="22" fillId="25" borderId="12" xfId="0" applyFont="1" applyFill="1" applyBorder="1" applyAlignment="1">
      <alignment horizontal="center" vertical="center" shrinkToFit="1"/>
    </xf>
    <xf numFmtId="0" fontId="22" fillId="25" borderId="89" xfId="0" applyFont="1" applyFill="1" applyBorder="1" applyAlignment="1">
      <alignment horizontal="center" vertical="center" textRotation="255" shrinkToFit="1"/>
    </xf>
    <xf numFmtId="0" fontId="22" fillId="25" borderId="90" xfId="0" applyFont="1" applyFill="1" applyBorder="1" applyAlignment="1">
      <alignment horizontal="center" vertical="center" textRotation="255" shrinkToFit="1"/>
    </xf>
    <xf numFmtId="0" fontId="22" fillId="25" borderId="91" xfId="0" applyFont="1" applyFill="1" applyBorder="1" applyAlignment="1">
      <alignment horizontal="center" vertical="center" textRotation="255" shrinkToFit="1"/>
    </xf>
    <xf numFmtId="0" fontId="34" fillId="26" borderId="199" xfId="0" applyFont="1" applyFill="1" applyBorder="1" applyAlignment="1">
      <alignment horizontal="center" vertical="center" wrapText="1"/>
    </xf>
    <xf numFmtId="0" fontId="34" fillId="26" borderId="200" xfId="0" applyFont="1" applyFill="1" applyBorder="1" applyAlignment="1">
      <alignment horizontal="center" vertical="center" wrapText="1"/>
    </xf>
    <xf numFmtId="0" fontId="34" fillId="26" borderId="185" xfId="0" applyFont="1" applyFill="1" applyBorder="1" applyAlignment="1">
      <alignment horizontal="center" vertical="center" wrapText="1"/>
    </xf>
    <xf numFmtId="177" fontId="34" fillId="26" borderId="190" xfId="0" applyNumberFormat="1" applyFont="1" applyFill="1" applyBorder="1" applyAlignment="1">
      <alignment horizontal="center" vertical="center"/>
    </xf>
    <xf numFmtId="177" fontId="34" fillId="26" borderId="183" xfId="0" applyNumberFormat="1" applyFont="1" applyFill="1" applyBorder="1" applyAlignment="1">
      <alignment horizontal="center" vertical="center"/>
    </xf>
    <xf numFmtId="177" fontId="34" fillId="26" borderId="198" xfId="0" applyNumberFormat="1" applyFont="1" applyFill="1" applyBorder="1" applyAlignment="1">
      <alignment horizontal="center" vertical="center"/>
    </xf>
    <xf numFmtId="0" fontId="34" fillId="26" borderId="40" xfId="0" applyFont="1" applyFill="1" applyBorder="1" applyAlignment="1">
      <alignment horizontal="center" vertical="center" wrapText="1"/>
    </xf>
    <xf numFmtId="0" fontId="26" fillId="26" borderId="0" xfId="0" applyFont="1" applyFill="1" applyBorder="1" applyAlignment="1">
      <alignment horizontal="center" vertical="center"/>
    </xf>
    <xf numFmtId="0" fontId="28" fillId="26" borderId="23" xfId="0" applyFont="1" applyFill="1" applyBorder="1" applyAlignment="1">
      <alignment horizontal="center" vertical="center" wrapText="1"/>
    </xf>
    <xf numFmtId="0" fontId="21" fillId="26" borderId="26" xfId="0" applyFont="1" applyFill="1" applyBorder="1" applyAlignment="1">
      <alignment vertical="center" wrapText="1"/>
    </xf>
    <xf numFmtId="0" fontId="42" fillId="0" borderId="138" xfId="0" applyFont="1" applyFill="1" applyBorder="1" applyAlignment="1" applyProtection="1">
      <alignment horizontal="center" vertical="center" wrapText="1"/>
      <protection locked="0"/>
    </xf>
    <xf numFmtId="0" fontId="42" fillId="0" borderId="139" xfId="0" applyFont="1" applyFill="1" applyBorder="1" applyAlignment="1" applyProtection="1">
      <alignment horizontal="center" vertical="center" wrapText="1"/>
      <protection locked="0"/>
    </xf>
    <xf numFmtId="0" fontId="21" fillId="26" borderId="80" xfId="0" applyFont="1" applyFill="1" applyBorder="1" applyAlignment="1">
      <alignment vertical="center" wrapText="1"/>
    </xf>
    <xf numFmtId="0" fontId="32" fillId="26" borderId="80" xfId="0" applyFont="1" applyFill="1" applyBorder="1" applyAlignment="1">
      <alignment vertical="center" wrapText="1"/>
    </xf>
    <xf numFmtId="0" fontId="42" fillId="0" borderId="60" xfId="0" applyFont="1" applyFill="1" applyBorder="1" applyAlignment="1" applyProtection="1">
      <alignment horizontal="center" vertical="center" wrapText="1"/>
      <protection locked="0"/>
    </xf>
    <xf numFmtId="0" fontId="42" fillId="0" borderId="87" xfId="0" applyFont="1" applyFill="1" applyBorder="1" applyAlignment="1" applyProtection="1">
      <alignment horizontal="center" vertical="center" wrapText="1"/>
      <protection locked="0"/>
    </xf>
    <xf numFmtId="0" fontId="35" fillId="26" borderId="144" xfId="0" applyFont="1" applyFill="1" applyBorder="1" applyAlignment="1">
      <alignment vertical="center"/>
    </xf>
    <xf numFmtId="0" fontId="35" fillId="26" borderId="84" xfId="0" applyFont="1" applyFill="1" applyBorder="1" applyAlignment="1">
      <alignment horizontal="center" vertical="center" wrapText="1"/>
    </xf>
    <xf numFmtId="0" fontId="35" fillId="26" borderId="86" xfId="0" applyFont="1" applyFill="1" applyBorder="1" applyAlignment="1">
      <alignment horizontal="center" vertical="center"/>
    </xf>
    <xf numFmtId="0" fontId="36" fillId="24" borderId="83" xfId="0" applyFont="1" applyFill="1" applyBorder="1" applyAlignment="1">
      <alignment horizontal="left" vertical="center"/>
    </xf>
    <xf numFmtId="0" fontId="37" fillId="24" borderId="101" xfId="0" applyFont="1" applyFill="1" applyBorder="1" applyAlignment="1">
      <alignment horizontal="left" vertical="center"/>
    </xf>
    <xf numFmtId="0" fontId="37" fillId="24" borderId="86" xfId="0" applyFont="1" applyFill="1" applyBorder="1" applyAlignment="1">
      <alignment horizontal="left" vertical="center"/>
    </xf>
    <xf numFmtId="0" fontId="21" fillId="26" borderId="103" xfId="0" applyFont="1" applyFill="1" applyBorder="1" applyAlignment="1">
      <alignment vertical="center" wrapText="1"/>
    </xf>
    <xf numFmtId="0" fontId="32" fillId="26" borderId="103" xfId="0" applyFont="1" applyFill="1" applyBorder="1" applyAlignment="1">
      <alignment vertical="center" wrapText="1"/>
    </xf>
    <xf numFmtId="0" fontId="42" fillId="0" borderId="104" xfId="0" applyFont="1" applyBorder="1" applyAlignment="1" applyProtection="1">
      <alignment horizontal="center" vertical="center" wrapText="1"/>
      <protection locked="0"/>
    </xf>
    <xf numFmtId="0" fontId="42" fillId="0" borderId="105" xfId="0" applyFont="1" applyBorder="1" applyAlignment="1" applyProtection="1">
      <alignment horizontal="center" vertical="center" wrapText="1"/>
      <protection locked="0"/>
    </xf>
    <xf numFmtId="0" fontId="32" fillId="26" borderId="35" xfId="0" applyFont="1" applyFill="1" applyBorder="1" applyAlignment="1">
      <alignment vertical="center" wrapText="1"/>
    </xf>
    <xf numFmtId="0" fontId="42" fillId="0" borderId="60" xfId="0" applyFont="1" applyBorder="1" applyAlignment="1" applyProtection="1">
      <alignment horizontal="center" vertical="center" wrapText="1"/>
      <protection locked="0"/>
    </xf>
    <xf numFmtId="0" fontId="42" fillId="0" borderId="87" xfId="0" applyFont="1" applyBorder="1" applyAlignment="1" applyProtection="1">
      <alignment horizontal="center" vertical="center" wrapText="1"/>
      <protection locked="0"/>
    </xf>
    <xf numFmtId="0" fontId="42" fillId="0" borderId="136" xfId="0" applyFont="1" applyFill="1" applyBorder="1" applyAlignment="1" applyProtection="1">
      <alignment horizontal="center" vertical="center" wrapText="1"/>
      <protection locked="0"/>
    </xf>
    <xf numFmtId="0" fontId="42" fillId="0" borderId="137" xfId="0" applyFont="1" applyFill="1" applyBorder="1" applyAlignment="1" applyProtection="1">
      <alignment horizontal="center" vertical="center" wrapText="1"/>
      <protection locked="0"/>
    </xf>
    <xf numFmtId="0" fontId="21" fillId="24" borderId="83" xfId="0" applyFont="1" applyFill="1" applyBorder="1" applyAlignment="1">
      <alignment horizontal="left" vertical="center"/>
    </xf>
    <xf numFmtId="0" fontId="32" fillId="24" borderId="101" xfId="0" applyFont="1" applyFill="1" applyBorder="1" applyAlignment="1">
      <alignment horizontal="left" vertical="center"/>
    </xf>
    <xf numFmtId="0" fontId="32" fillId="24" borderId="86" xfId="0" applyFont="1" applyFill="1" applyBorder="1" applyAlignment="1">
      <alignment horizontal="left" vertical="center"/>
    </xf>
    <xf numFmtId="0" fontId="0" fillId="26" borderId="75" xfId="0" applyFont="1" applyFill="1" applyBorder="1" applyAlignment="1">
      <alignment horizontal="center" vertical="center"/>
    </xf>
    <xf numFmtId="0" fontId="21" fillId="26" borderId="79" xfId="0" applyFont="1" applyFill="1" applyBorder="1" applyAlignment="1">
      <alignment vertical="center" wrapText="1"/>
    </xf>
    <xf numFmtId="0" fontId="42" fillId="0" borderId="134" xfId="0" applyFont="1" applyFill="1" applyBorder="1" applyAlignment="1" applyProtection="1">
      <alignment horizontal="center" vertical="center" wrapText="1"/>
      <protection locked="0"/>
    </xf>
    <xf numFmtId="0" fontId="42" fillId="0" borderId="135" xfId="0" applyFont="1" applyFill="1" applyBorder="1" applyAlignment="1" applyProtection="1">
      <alignment horizontal="center" vertical="center" wrapText="1"/>
      <protection locked="0"/>
    </xf>
    <xf numFmtId="0" fontId="0" fillId="0" borderId="60" xfId="0" applyFont="1" applyFill="1" applyBorder="1" applyAlignment="1" applyProtection="1">
      <alignment horizontal="center" vertical="center"/>
      <protection locked="0"/>
    </xf>
    <xf numFmtId="0" fontId="0" fillId="0" borderId="87" xfId="0" applyFont="1" applyFill="1" applyBorder="1" applyAlignment="1" applyProtection="1">
      <alignment horizontal="center" vertical="center"/>
      <protection locked="0"/>
    </xf>
    <xf numFmtId="0" fontId="40" fillId="26" borderId="140" xfId="0" applyFont="1" applyFill="1" applyBorder="1" applyAlignment="1">
      <alignment horizontal="center" vertical="center"/>
    </xf>
    <xf numFmtId="0" fontId="40" fillId="26" borderId="141" xfId="0" applyFont="1" applyFill="1" applyBorder="1" applyAlignment="1">
      <alignment horizontal="center" vertical="center"/>
    </xf>
    <xf numFmtId="0" fontId="40" fillId="26" borderId="142" xfId="0" applyFont="1" applyFill="1" applyBorder="1" applyAlignment="1">
      <alignment horizontal="center" vertical="center"/>
    </xf>
    <xf numFmtId="0" fontId="36" fillId="26" borderId="145" xfId="0" applyFont="1" applyFill="1" applyBorder="1" applyAlignment="1">
      <alignment horizontal="center" vertical="center"/>
    </xf>
    <xf numFmtId="0" fontId="36" fillId="26" borderId="146" xfId="0" applyFont="1" applyFill="1" applyBorder="1" applyAlignment="1">
      <alignment horizontal="center" vertical="center"/>
    </xf>
    <xf numFmtId="0" fontId="36" fillId="26" borderId="147" xfId="0" applyFont="1" applyFill="1" applyBorder="1" applyAlignment="1">
      <alignment horizontal="center" vertical="center"/>
    </xf>
    <xf numFmtId="0" fontId="42" fillId="26" borderId="60" xfId="0" applyFont="1" applyFill="1" applyBorder="1" applyAlignment="1" applyProtection="1">
      <alignment horizontal="center" vertical="center" wrapText="1"/>
    </xf>
    <xf numFmtId="0" fontId="42" fillId="26" borderId="87" xfId="0" applyFont="1" applyFill="1" applyBorder="1" applyAlignment="1" applyProtection="1">
      <alignment horizontal="center" vertical="center" wrapText="1"/>
    </xf>
    <xf numFmtId="0" fontId="32" fillId="26" borderId="26" xfId="0" applyFont="1" applyFill="1" applyBorder="1" applyAlignment="1">
      <alignment vertical="center" wrapText="1"/>
    </xf>
    <xf numFmtId="0" fontId="21" fillId="26" borderId="81" xfId="0" applyFont="1" applyFill="1" applyBorder="1" applyAlignment="1">
      <alignment vertical="center" wrapText="1"/>
    </xf>
    <xf numFmtId="0" fontId="32" fillId="26" borderId="81" xfId="0" applyFont="1" applyFill="1" applyBorder="1" applyAlignment="1">
      <alignment vertical="center" wrapText="1"/>
    </xf>
    <xf numFmtId="0" fontId="21" fillId="27" borderId="83" xfId="0" applyFont="1" applyFill="1" applyBorder="1" applyAlignment="1">
      <alignment horizontal="left" vertical="center"/>
    </xf>
    <xf numFmtId="0" fontId="32" fillId="27" borderId="101" xfId="0" applyFont="1" applyFill="1" applyBorder="1" applyAlignment="1">
      <alignment horizontal="left" vertical="center"/>
    </xf>
    <xf numFmtId="0" fontId="32" fillId="27" borderId="86" xfId="0" applyFont="1" applyFill="1" applyBorder="1" applyAlignment="1">
      <alignment horizontal="left" vertical="center"/>
    </xf>
    <xf numFmtId="0" fontId="32" fillId="26" borderId="80" xfId="0" applyFont="1" applyFill="1" applyBorder="1" applyAlignment="1">
      <alignment horizontal="left" vertical="center" wrapText="1"/>
    </xf>
    <xf numFmtId="0" fontId="21" fillId="26" borderId="80" xfId="0" applyFont="1" applyFill="1" applyBorder="1" applyAlignment="1">
      <alignment horizontal="left" vertical="center" wrapText="1"/>
    </xf>
    <xf numFmtId="0" fontId="32" fillId="26" borderId="106" xfId="0" applyFont="1" applyFill="1" applyBorder="1" applyAlignment="1">
      <alignment vertical="center" wrapText="1"/>
    </xf>
    <xf numFmtId="0" fontId="42" fillId="26" borderId="107" xfId="0" applyFont="1" applyFill="1" applyBorder="1" applyAlignment="1" applyProtection="1">
      <alignment horizontal="center" vertical="center" wrapText="1"/>
    </xf>
    <xf numFmtId="0" fontId="42" fillId="26" borderId="108" xfId="0" applyFont="1" applyFill="1" applyBorder="1" applyAlignment="1" applyProtection="1">
      <alignment horizontal="center" vertical="center" wrapText="1"/>
    </xf>
    <xf numFmtId="0" fontId="37" fillId="26" borderId="80" xfId="0" applyFont="1" applyFill="1" applyBorder="1" applyAlignment="1">
      <alignment vertical="center" wrapText="1"/>
    </xf>
    <xf numFmtId="0" fontId="38" fillId="26" borderId="60" xfId="0" applyFont="1" applyFill="1" applyBorder="1" applyAlignment="1" applyProtection="1">
      <alignment horizontal="center" vertical="center" wrapText="1"/>
    </xf>
    <xf numFmtId="0" fontId="38" fillId="26" borderId="87" xfId="0" applyFont="1" applyFill="1" applyBorder="1" applyAlignment="1" applyProtection="1">
      <alignment horizontal="center" vertical="center" wrapText="1"/>
    </xf>
    <xf numFmtId="0" fontId="39" fillId="25" borderId="32" xfId="0" applyFont="1" applyFill="1" applyBorder="1" applyAlignment="1">
      <alignment horizontal="center" vertical="center" wrapText="1"/>
    </xf>
    <xf numFmtId="0" fontId="39" fillId="25" borderId="33" xfId="0" applyFont="1" applyFill="1" applyBorder="1" applyAlignment="1">
      <alignment horizontal="center" vertical="center" wrapText="1"/>
    </xf>
    <xf numFmtId="0" fontId="39" fillId="25" borderId="181" xfId="0" applyFont="1" applyFill="1" applyBorder="1" applyAlignment="1">
      <alignment horizontal="center" vertical="center" wrapText="1"/>
    </xf>
    <xf numFmtId="0" fontId="39" fillId="25" borderId="17" xfId="0" applyFont="1" applyFill="1" applyBorder="1" applyAlignment="1">
      <alignment horizontal="center" vertical="center" wrapText="1" shrinkToFit="1"/>
    </xf>
    <xf numFmtId="0" fontId="39" fillId="25" borderId="17" xfId="0" applyFont="1" applyFill="1" applyBorder="1" applyAlignment="1">
      <alignment horizontal="center" vertical="center" textRotation="255"/>
    </xf>
    <xf numFmtId="0" fontId="39" fillId="25" borderId="18" xfId="0" applyFont="1" applyFill="1" applyBorder="1" applyAlignment="1">
      <alignment horizontal="center" vertical="center" textRotation="255"/>
    </xf>
    <xf numFmtId="0" fontId="39" fillId="25" borderId="19" xfId="0" applyFont="1" applyFill="1" applyBorder="1" applyAlignment="1">
      <alignment horizontal="center" vertical="center" textRotation="255"/>
    </xf>
    <xf numFmtId="0" fontId="0" fillId="0" borderId="0" xfId="0" applyFont="1" applyAlignment="1">
      <alignment horizontal="center" vertical="center" wrapText="1"/>
    </xf>
    <xf numFmtId="0" fontId="43" fillId="0" borderId="0" xfId="0" applyFont="1" applyAlignment="1">
      <alignment horizontal="center" vertical="center" wrapText="1"/>
    </xf>
    <xf numFmtId="0" fontId="0" fillId="0" borderId="0" xfId="0" applyAlignment="1">
      <alignment horizontal="center" vertical="center" wrapText="1"/>
    </xf>
    <xf numFmtId="0" fontId="0" fillId="0" borderId="32" xfId="0" applyBorder="1" applyAlignment="1">
      <alignment horizontal="center"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xfId="44" xr:uid="{00000000-0005-0000-0000-000012000000}"/>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39" builtinId="22" customBuiltin="1"/>
    <cellStyle name="警告文" xfId="41" builtinId="11" customBuiltin="1"/>
    <cellStyle name="桁区切り" xfId="43" builtinId="6"/>
    <cellStyle name="見出し 1" xfId="35" builtinId="16" customBuiltin="1"/>
    <cellStyle name="見出し 2" xfId="36" builtinId="17" customBuiltin="1"/>
    <cellStyle name="見出し 3" xfId="37" builtinId="18" customBuiltin="1"/>
    <cellStyle name="見出し 4" xfId="38" builtinId="19" customBuiltin="1"/>
    <cellStyle name="集計" xfId="42" builtinId="25" customBuiltin="1"/>
    <cellStyle name="出力" xfId="31" builtinId="21" customBuiltin="1"/>
    <cellStyle name="説明文" xfId="40" builtinId="53" customBuiltin="1"/>
    <cellStyle name="入力" xfId="30" builtinId="20" customBuiltin="1"/>
    <cellStyle name="標準" xfId="0" builtinId="0"/>
    <cellStyle name="標準_様式" xfId="33" xr:uid="{00000000-0005-0000-0000-00002B000000}"/>
    <cellStyle name="良い" xfId="34" builtinId="26" customBuiltin="1"/>
  </cellStyles>
  <dxfs count="8">
    <dxf>
      <fill>
        <patternFill>
          <bgColor theme="5" tint="0.79998168889431442"/>
        </patternFill>
      </fill>
    </dxf>
    <dxf>
      <fill>
        <patternFill>
          <bgColor theme="5" tint="0.7999816888943144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F8F8F8"/>
      <color rgb="FF4AF8F8"/>
      <color rgb="FFFE7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133350</xdr:colOff>
      <xdr:row>3</xdr:row>
      <xdr:rowOff>132715</xdr:rowOff>
    </xdr:from>
    <xdr:to>
      <xdr:col>2</xdr:col>
      <xdr:colOff>1149985</xdr:colOff>
      <xdr:row>3</xdr:row>
      <xdr:rowOff>400050</xdr:rowOff>
    </xdr:to>
    <xdr:sp macro="" textlink="" fLocksText="0">
      <xdr:nvSpPr>
        <xdr:cNvPr id="2" name="Rectangle 2">
          <a:extLst>
            <a:ext uri="{FF2B5EF4-FFF2-40B4-BE49-F238E27FC236}">
              <a16:creationId xmlns:a16="http://schemas.microsoft.com/office/drawing/2014/main" id="{00000000-0008-0000-0300-000002000000}"/>
            </a:ext>
          </a:extLst>
        </xdr:cNvPr>
        <xdr:cNvSpPr>
          <a:spLocks noChangeArrowheads="1"/>
        </xdr:cNvSpPr>
      </xdr:nvSpPr>
      <xdr:spPr>
        <a:xfrm>
          <a:off x="361950" y="1100455"/>
          <a:ext cx="1169035" cy="267335"/>
        </a:xfrm>
        <a:prstGeom prst="rect">
          <a:avLst/>
        </a:prstGeom>
        <a:noFill/>
        <a:ln>
          <a:noFill/>
        </a:ln>
        <a:effectLst/>
      </xdr:spPr>
      <xdr:txBody>
        <a:bodyPr vertOverflow="clip" horzOverflow="overflow" wrap="square" lIns="20160" tIns="20160" rIns="20160" bIns="20160" anchor="t"/>
        <a:lstStyle/>
        <a:p>
          <a:pPr algn="l" rtl="0">
            <a:defRPr sz="1000"/>
          </a:pPr>
          <a:r>
            <a:rPr lang="ja-JP" altLang="en-US" sz="1400" b="0" i="0" u="none" strike="noStrike" baseline="0">
              <a:solidFill>
                <a:srgbClr val="000000"/>
              </a:solidFill>
              <a:latin typeface="ＭＳ Ｐゴシック"/>
              <a:ea typeface="ＭＳ Ｐゴシック"/>
            </a:rPr>
            <a:t>チェック項目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E1789"/>
  <sheetViews>
    <sheetView topLeftCell="A422" workbookViewId="0">
      <selection activeCell="J427" sqref="J427"/>
    </sheetView>
  </sheetViews>
  <sheetFormatPr defaultRowHeight="13.5" x14ac:dyDescent="0.15"/>
  <cols>
    <col min="1" max="1" width="22.75" bestFit="1" customWidth="1"/>
  </cols>
  <sheetData>
    <row r="1" spans="1:5" x14ac:dyDescent="0.15">
      <c r="A1" t="s">
        <v>5473</v>
      </c>
      <c r="B1" t="s">
        <v>6512</v>
      </c>
      <c r="C1" t="s">
        <v>4835</v>
      </c>
      <c r="D1" t="s">
        <v>6116</v>
      </c>
      <c r="E1" t="s">
        <v>6117</v>
      </c>
    </row>
    <row r="2" spans="1:5" x14ac:dyDescent="0.15">
      <c r="A2" t="s">
        <v>424</v>
      </c>
      <c r="B2" t="s">
        <v>3635</v>
      </c>
      <c r="C2" t="s">
        <v>5899</v>
      </c>
      <c r="D2" t="s">
        <v>424</v>
      </c>
    </row>
    <row r="3" spans="1:5" x14ac:dyDescent="0.15">
      <c r="A3" t="s">
        <v>2953</v>
      </c>
      <c r="B3" t="s">
        <v>4924</v>
      </c>
      <c r="C3" t="s">
        <v>422</v>
      </c>
      <c r="D3" t="s">
        <v>424</v>
      </c>
      <c r="E3" t="s">
        <v>433</v>
      </c>
    </row>
    <row r="4" spans="1:5" x14ac:dyDescent="0.15">
      <c r="A4" t="s">
        <v>6174</v>
      </c>
      <c r="B4" t="s">
        <v>4925</v>
      </c>
      <c r="C4" t="s">
        <v>419</v>
      </c>
      <c r="D4" t="s">
        <v>424</v>
      </c>
      <c r="E4" t="s">
        <v>441</v>
      </c>
    </row>
    <row r="5" spans="1:5" x14ac:dyDescent="0.15">
      <c r="A5" t="s">
        <v>6176</v>
      </c>
      <c r="B5" t="s">
        <v>4926</v>
      </c>
      <c r="C5" t="s">
        <v>367</v>
      </c>
      <c r="D5" t="s">
        <v>424</v>
      </c>
      <c r="E5" t="s">
        <v>275</v>
      </c>
    </row>
    <row r="6" spans="1:5" x14ac:dyDescent="0.15">
      <c r="A6" t="s">
        <v>1952</v>
      </c>
      <c r="B6" t="s">
        <v>2416</v>
      </c>
      <c r="C6" t="s">
        <v>448</v>
      </c>
      <c r="D6" t="s">
        <v>424</v>
      </c>
      <c r="E6" t="s">
        <v>450</v>
      </c>
    </row>
    <row r="7" spans="1:5" x14ac:dyDescent="0.15">
      <c r="A7" t="s">
        <v>6177</v>
      </c>
      <c r="B7" t="s">
        <v>2937</v>
      </c>
      <c r="C7" t="s">
        <v>457</v>
      </c>
      <c r="D7" t="s">
        <v>424</v>
      </c>
      <c r="E7" t="s">
        <v>462</v>
      </c>
    </row>
    <row r="8" spans="1:5" x14ac:dyDescent="0.15">
      <c r="A8" t="s">
        <v>6178</v>
      </c>
      <c r="B8" t="s">
        <v>4927</v>
      </c>
      <c r="C8" t="s">
        <v>472</v>
      </c>
      <c r="D8" t="s">
        <v>424</v>
      </c>
      <c r="E8" t="s">
        <v>474</v>
      </c>
    </row>
    <row r="9" spans="1:5" x14ac:dyDescent="0.15">
      <c r="A9" t="s">
        <v>6179</v>
      </c>
      <c r="B9" t="s">
        <v>4929</v>
      </c>
      <c r="C9" t="s">
        <v>480</v>
      </c>
      <c r="D9" t="s">
        <v>424</v>
      </c>
      <c r="E9" t="s">
        <v>268</v>
      </c>
    </row>
    <row r="10" spans="1:5" x14ac:dyDescent="0.15">
      <c r="A10" t="s">
        <v>6180</v>
      </c>
      <c r="B10" t="s">
        <v>4930</v>
      </c>
      <c r="C10" t="s">
        <v>494</v>
      </c>
      <c r="D10" t="s">
        <v>424</v>
      </c>
      <c r="E10" t="s">
        <v>496</v>
      </c>
    </row>
    <row r="11" spans="1:5" x14ac:dyDescent="0.15">
      <c r="A11" t="s">
        <v>1706</v>
      </c>
      <c r="B11" t="s">
        <v>3244</v>
      </c>
      <c r="C11" t="s">
        <v>506</v>
      </c>
      <c r="D11" t="s">
        <v>424</v>
      </c>
      <c r="E11" t="s">
        <v>511</v>
      </c>
    </row>
    <row r="12" spans="1:5" x14ac:dyDescent="0.15">
      <c r="A12" t="s">
        <v>6181</v>
      </c>
      <c r="B12" t="s">
        <v>1753</v>
      </c>
      <c r="C12" t="s">
        <v>520</v>
      </c>
      <c r="D12" t="s">
        <v>424</v>
      </c>
      <c r="E12" t="s">
        <v>524</v>
      </c>
    </row>
    <row r="13" spans="1:5" x14ac:dyDescent="0.15">
      <c r="A13" t="s">
        <v>6182</v>
      </c>
      <c r="B13" t="s">
        <v>3998</v>
      </c>
      <c r="C13" t="s">
        <v>533</v>
      </c>
      <c r="D13" t="s">
        <v>424</v>
      </c>
      <c r="E13" t="s">
        <v>534</v>
      </c>
    </row>
    <row r="14" spans="1:5" x14ac:dyDescent="0.15">
      <c r="A14" t="s">
        <v>6183</v>
      </c>
      <c r="B14" t="s">
        <v>1643</v>
      </c>
      <c r="C14" t="s">
        <v>540</v>
      </c>
      <c r="D14" t="s">
        <v>424</v>
      </c>
      <c r="E14" t="s">
        <v>546</v>
      </c>
    </row>
    <row r="15" spans="1:5" x14ac:dyDescent="0.15">
      <c r="A15" t="s">
        <v>133</v>
      </c>
      <c r="B15" t="s">
        <v>3166</v>
      </c>
      <c r="C15" t="s">
        <v>553</v>
      </c>
      <c r="D15" t="s">
        <v>424</v>
      </c>
      <c r="E15" t="s">
        <v>556</v>
      </c>
    </row>
    <row r="16" spans="1:5" x14ac:dyDescent="0.15">
      <c r="A16" t="s">
        <v>2219</v>
      </c>
      <c r="B16" t="s">
        <v>1318</v>
      </c>
      <c r="C16" t="s">
        <v>561</v>
      </c>
      <c r="D16" t="s">
        <v>424</v>
      </c>
      <c r="E16" t="s">
        <v>322</v>
      </c>
    </row>
    <row r="17" spans="1:5" x14ac:dyDescent="0.15">
      <c r="A17" t="s">
        <v>6184</v>
      </c>
      <c r="B17" t="s">
        <v>4931</v>
      </c>
      <c r="C17" t="s">
        <v>566</v>
      </c>
      <c r="D17" t="s">
        <v>424</v>
      </c>
      <c r="E17" t="s">
        <v>570</v>
      </c>
    </row>
    <row r="18" spans="1:5" x14ac:dyDescent="0.15">
      <c r="A18" t="s">
        <v>6185</v>
      </c>
      <c r="B18" t="s">
        <v>4257</v>
      </c>
      <c r="C18" t="s">
        <v>575</v>
      </c>
      <c r="D18" t="s">
        <v>424</v>
      </c>
      <c r="E18" t="s">
        <v>580</v>
      </c>
    </row>
    <row r="19" spans="1:5" x14ac:dyDescent="0.15">
      <c r="A19" t="s">
        <v>1760</v>
      </c>
      <c r="B19" t="s">
        <v>934</v>
      </c>
      <c r="C19" t="s">
        <v>581</v>
      </c>
      <c r="D19" t="s">
        <v>424</v>
      </c>
      <c r="E19" t="s">
        <v>595</v>
      </c>
    </row>
    <row r="20" spans="1:5" x14ac:dyDescent="0.15">
      <c r="A20" t="s">
        <v>119</v>
      </c>
      <c r="B20" t="s">
        <v>4830</v>
      </c>
      <c r="C20" t="s">
        <v>600</v>
      </c>
      <c r="D20" t="s">
        <v>424</v>
      </c>
      <c r="E20" t="s">
        <v>607</v>
      </c>
    </row>
    <row r="21" spans="1:5" x14ac:dyDescent="0.15">
      <c r="A21" t="s">
        <v>3894</v>
      </c>
      <c r="B21" t="s">
        <v>4932</v>
      </c>
      <c r="C21" t="s">
        <v>610</v>
      </c>
      <c r="D21" t="s">
        <v>424</v>
      </c>
      <c r="E21" t="s">
        <v>613</v>
      </c>
    </row>
    <row r="22" spans="1:5" x14ac:dyDescent="0.15">
      <c r="A22" t="s">
        <v>6186</v>
      </c>
      <c r="B22" t="s">
        <v>3566</v>
      </c>
      <c r="C22" t="s">
        <v>626</v>
      </c>
      <c r="D22" t="s">
        <v>424</v>
      </c>
      <c r="E22" t="s">
        <v>544</v>
      </c>
    </row>
    <row r="23" spans="1:5" x14ac:dyDescent="0.15">
      <c r="A23" t="s">
        <v>6187</v>
      </c>
      <c r="B23" t="s">
        <v>2835</v>
      </c>
      <c r="C23" t="s">
        <v>628</v>
      </c>
      <c r="D23" t="s">
        <v>424</v>
      </c>
      <c r="E23" t="s">
        <v>636</v>
      </c>
    </row>
    <row r="24" spans="1:5" x14ac:dyDescent="0.15">
      <c r="A24" t="s">
        <v>6188</v>
      </c>
      <c r="B24" t="s">
        <v>3809</v>
      </c>
      <c r="C24" t="s">
        <v>646</v>
      </c>
      <c r="D24" t="s">
        <v>424</v>
      </c>
      <c r="E24" t="s">
        <v>249</v>
      </c>
    </row>
    <row r="25" spans="1:5" x14ac:dyDescent="0.15">
      <c r="A25" t="s">
        <v>6189</v>
      </c>
      <c r="B25" t="s">
        <v>4934</v>
      </c>
      <c r="C25" t="s">
        <v>648</v>
      </c>
      <c r="D25" t="s">
        <v>424</v>
      </c>
      <c r="E25" t="s">
        <v>663</v>
      </c>
    </row>
    <row r="26" spans="1:5" x14ac:dyDescent="0.15">
      <c r="A26" t="s">
        <v>6190</v>
      </c>
      <c r="B26" t="s">
        <v>2755</v>
      </c>
      <c r="C26" t="s">
        <v>66</v>
      </c>
      <c r="D26" t="s">
        <v>424</v>
      </c>
      <c r="E26" t="s">
        <v>672</v>
      </c>
    </row>
    <row r="27" spans="1:5" x14ac:dyDescent="0.15">
      <c r="A27" t="s">
        <v>4074</v>
      </c>
      <c r="B27" t="s">
        <v>4697</v>
      </c>
      <c r="C27" t="s">
        <v>677</v>
      </c>
      <c r="D27" t="s">
        <v>424</v>
      </c>
      <c r="E27" t="s">
        <v>679</v>
      </c>
    </row>
    <row r="28" spans="1:5" x14ac:dyDescent="0.15">
      <c r="A28" t="s">
        <v>5202</v>
      </c>
      <c r="B28" t="s">
        <v>4935</v>
      </c>
      <c r="C28" t="s">
        <v>647</v>
      </c>
      <c r="D28" t="s">
        <v>424</v>
      </c>
      <c r="E28" t="s">
        <v>687</v>
      </c>
    </row>
    <row r="29" spans="1:5" x14ac:dyDescent="0.15">
      <c r="A29" t="s">
        <v>6191</v>
      </c>
      <c r="B29" t="s">
        <v>4936</v>
      </c>
      <c r="C29" t="s">
        <v>689</v>
      </c>
      <c r="D29" t="s">
        <v>424</v>
      </c>
      <c r="E29" t="s">
        <v>706</v>
      </c>
    </row>
    <row r="30" spans="1:5" x14ac:dyDescent="0.15">
      <c r="A30" t="s">
        <v>5994</v>
      </c>
      <c r="B30" t="s">
        <v>2419</v>
      </c>
      <c r="C30" t="s">
        <v>709</v>
      </c>
      <c r="D30" t="s">
        <v>424</v>
      </c>
      <c r="E30" t="s">
        <v>710</v>
      </c>
    </row>
    <row r="31" spans="1:5" x14ac:dyDescent="0.15">
      <c r="A31" t="s">
        <v>5937</v>
      </c>
      <c r="B31" t="s">
        <v>3293</v>
      </c>
      <c r="C31" t="s">
        <v>714</v>
      </c>
      <c r="D31" t="s">
        <v>424</v>
      </c>
      <c r="E31" t="s">
        <v>718</v>
      </c>
    </row>
    <row r="32" spans="1:5" x14ac:dyDescent="0.15">
      <c r="A32" t="s">
        <v>6192</v>
      </c>
      <c r="B32" t="s">
        <v>3921</v>
      </c>
      <c r="C32" t="s">
        <v>723</v>
      </c>
      <c r="D32" t="s">
        <v>424</v>
      </c>
      <c r="E32" t="s">
        <v>725</v>
      </c>
    </row>
    <row r="33" spans="1:5" x14ac:dyDescent="0.15">
      <c r="A33" t="s">
        <v>6194</v>
      </c>
      <c r="B33" t="s">
        <v>4938</v>
      </c>
      <c r="C33" t="s">
        <v>727</v>
      </c>
      <c r="D33" t="s">
        <v>424</v>
      </c>
      <c r="E33" t="s">
        <v>738</v>
      </c>
    </row>
    <row r="34" spans="1:5" x14ac:dyDescent="0.15">
      <c r="A34" t="s">
        <v>974</v>
      </c>
      <c r="B34" t="s">
        <v>2193</v>
      </c>
      <c r="C34" t="s">
        <v>739</v>
      </c>
      <c r="D34" t="s">
        <v>424</v>
      </c>
      <c r="E34" t="s">
        <v>745</v>
      </c>
    </row>
    <row r="35" spans="1:5" x14ac:dyDescent="0.15">
      <c r="A35" t="s">
        <v>6195</v>
      </c>
      <c r="B35" t="s">
        <v>4343</v>
      </c>
      <c r="C35" t="s">
        <v>748</v>
      </c>
      <c r="D35" t="s">
        <v>424</v>
      </c>
      <c r="E35" t="s">
        <v>750</v>
      </c>
    </row>
    <row r="36" spans="1:5" x14ac:dyDescent="0.15">
      <c r="A36" t="s">
        <v>155</v>
      </c>
      <c r="B36" t="s">
        <v>4939</v>
      </c>
      <c r="C36" t="s">
        <v>284</v>
      </c>
      <c r="D36" t="s">
        <v>424</v>
      </c>
      <c r="E36" t="s">
        <v>497</v>
      </c>
    </row>
    <row r="37" spans="1:5" x14ac:dyDescent="0.15">
      <c r="A37" t="s">
        <v>668</v>
      </c>
      <c r="B37" t="s">
        <v>1785</v>
      </c>
      <c r="C37" t="s">
        <v>756</v>
      </c>
      <c r="D37" t="s">
        <v>424</v>
      </c>
      <c r="E37" t="s">
        <v>758</v>
      </c>
    </row>
    <row r="38" spans="1:5" x14ac:dyDescent="0.15">
      <c r="A38" t="s">
        <v>2344</v>
      </c>
      <c r="B38" t="s">
        <v>4942</v>
      </c>
      <c r="C38" t="s">
        <v>762</v>
      </c>
      <c r="D38" t="s">
        <v>424</v>
      </c>
      <c r="E38" t="s">
        <v>770</v>
      </c>
    </row>
    <row r="39" spans="1:5" x14ac:dyDescent="0.15">
      <c r="A39" t="s">
        <v>6196</v>
      </c>
      <c r="B39" t="s">
        <v>1875</v>
      </c>
      <c r="C39" t="s">
        <v>780</v>
      </c>
      <c r="D39" t="s">
        <v>424</v>
      </c>
      <c r="E39" t="s">
        <v>782</v>
      </c>
    </row>
    <row r="40" spans="1:5" x14ac:dyDescent="0.15">
      <c r="A40" t="s">
        <v>6197</v>
      </c>
      <c r="B40" t="s">
        <v>4944</v>
      </c>
      <c r="C40" t="s">
        <v>699</v>
      </c>
      <c r="D40" t="s">
        <v>424</v>
      </c>
      <c r="E40" t="s">
        <v>795</v>
      </c>
    </row>
    <row r="41" spans="1:5" x14ac:dyDescent="0.15">
      <c r="A41" t="s">
        <v>6198</v>
      </c>
      <c r="B41" t="s">
        <v>3581</v>
      </c>
      <c r="C41" t="s">
        <v>799</v>
      </c>
      <c r="D41" t="s">
        <v>424</v>
      </c>
      <c r="E41" t="s">
        <v>801</v>
      </c>
    </row>
    <row r="42" spans="1:5" x14ac:dyDescent="0.15">
      <c r="A42" t="s">
        <v>6199</v>
      </c>
      <c r="B42" t="s">
        <v>2251</v>
      </c>
      <c r="C42" t="s">
        <v>802</v>
      </c>
      <c r="D42" t="s">
        <v>424</v>
      </c>
      <c r="E42" t="s">
        <v>530</v>
      </c>
    </row>
    <row r="43" spans="1:5" x14ac:dyDescent="0.15">
      <c r="A43" t="s">
        <v>846</v>
      </c>
      <c r="B43" t="s">
        <v>4946</v>
      </c>
      <c r="C43" t="s">
        <v>805</v>
      </c>
      <c r="D43" t="s">
        <v>424</v>
      </c>
      <c r="E43" t="s">
        <v>810</v>
      </c>
    </row>
    <row r="44" spans="1:5" x14ac:dyDescent="0.15">
      <c r="A44" t="s">
        <v>3266</v>
      </c>
      <c r="B44" t="s">
        <v>4948</v>
      </c>
      <c r="C44" t="s">
        <v>811</v>
      </c>
      <c r="D44" t="s">
        <v>424</v>
      </c>
      <c r="E44" t="s">
        <v>99</v>
      </c>
    </row>
    <row r="45" spans="1:5" x14ac:dyDescent="0.15">
      <c r="A45" t="s">
        <v>6200</v>
      </c>
      <c r="B45" t="s">
        <v>4949</v>
      </c>
      <c r="C45" t="s">
        <v>814</v>
      </c>
      <c r="D45" t="s">
        <v>424</v>
      </c>
      <c r="E45" t="s">
        <v>817</v>
      </c>
    </row>
    <row r="46" spans="1:5" x14ac:dyDescent="0.15">
      <c r="A46" t="s">
        <v>5903</v>
      </c>
      <c r="B46" t="s">
        <v>1294</v>
      </c>
      <c r="C46" t="s">
        <v>818</v>
      </c>
      <c r="D46" t="s">
        <v>424</v>
      </c>
      <c r="E46" t="s">
        <v>823</v>
      </c>
    </row>
    <row r="47" spans="1:5" x14ac:dyDescent="0.15">
      <c r="A47" t="s">
        <v>1006</v>
      </c>
      <c r="B47" t="s">
        <v>4677</v>
      </c>
      <c r="C47" t="s">
        <v>825</v>
      </c>
      <c r="D47" t="s">
        <v>424</v>
      </c>
      <c r="E47" t="s">
        <v>479</v>
      </c>
    </row>
    <row r="48" spans="1:5" x14ac:dyDescent="0.15">
      <c r="A48" t="s">
        <v>6202</v>
      </c>
      <c r="B48" t="s">
        <v>4950</v>
      </c>
      <c r="C48" t="s">
        <v>829</v>
      </c>
      <c r="D48" t="s">
        <v>424</v>
      </c>
      <c r="E48" t="s">
        <v>837</v>
      </c>
    </row>
    <row r="49" spans="1:5" x14ac:dyDescent="0.15">
      <c r="A49" t="s">
        <v>169</v>
      </c>
      <c r="B49" t="s">
        <v>4952</v>
      </c>
      <c r="C49" t="s">
        <v>842</v>
      </c>
      <c r="D49" t="s">
        <v>424</v>
      </c>
      <c r="E49" t="s">
        <v>844</v>
      </c>
    </row>
    <row r="50" spans="1:5" x14ac:dyDescent="0.15">
      <c r="A50" t="s">
        <v>6203</v>
      </c>
      <c r="B50" t="s">
        <v>4955</v>
      </c>
      <c r="C50" t="s">
        <v>673</v>
      </c>
      <c r="D50" t="s">
        <v>424</v>
      </c>
      <c r="E50" t="s">
        <v>847</v>
      </c>
    </row>
    <row r="51" spans="1:5" x14ac:dyDescent="0.15">
      <c r="A51" t="s">
        <v>6204</v>
      </c>
      <c r="B51" t="s">
        <v>3961</v>
      </c>
      <c r="C51" t="s">
        <v>849</v>
      </c>
      <c r="D51" t="s">
        <v>424</v>
      </c>
      <c r="E51" t="s">
        <v>850</v>
      </c>
    </row>
    <row r="52" spans="1:5" x14ac:dyDescent="0.15">
      <c r="A52" t="s">
        <v>6205</v>
      </c>
      <c r="B52" t="s">
        <v>4956</v>
      </c>
      <c r="C52" t="s">
        <v>859</v>
      </c>
      <c r="D52" t="s">
        <v>424</v>
      </c>
      <c r="E52" t="s">
        <v>869</v>
      </c>
    </row>
    <row r="53" spans="1:5" x14ac:dyDescent="0.15">
      <c r="A53" t="s">
        <v>281</v>
      </c>
      <c r="B53" t="s">
        <v>2554</v>
      </c>
      <c r="C53" t="s">
        <v>876</v>
      </c>
      <c r="D53" t="s">
        <v>424</v>
      </c>
      <c r="E53" t="s">
        <v>892</v>
      </c>
    </row>
    <row r="54" spans="1:5" x14ac:dyDescent="0.15">
      <c r="A54" t="s">
        <v>6206</v>
      </c>
      <c r="B54" t="s">
        <v>4958</v>
      </c>
      <c r="C54" t="s">
        <v>905</v>
      </c>
      <c r="D54" t="s">
        <v>424</v>
      </c>
      <c r="E54" t="s">
        <v>907</v>
      </c>
    </row>
    <row r="55" spans="1:5" x14ac:dyDescent="0.15">
      <c r="A55" t="s">
        <v>6208</v>
      </c>
      <c r="B55" t="s">
        <v>4961</v>
      </c>
      <c r="C55" t="s">
        <v>915</v>
      </c>
      <c r="D55" t="s">
        <v>424</v>
      </c>
      <c r="E55" t="s">
        <v>921</v>
      </c>
    </row>
    <row r="56" spans="1:5" x14ac:dyDescent="0.15">
      <c r="A56" t="s">
        <v>6209</v>
      </c>
      <c r="B56" t="s">
        <v>519</v>
      </c>
      <c r="C56" t="s">
        <v>58</v>
      </c>
      <c r="D56" t="s">
        <v>424</v>
      </c>
      <c r="E56" t="s">
        <v>929</v>
      </c>
    </row>
    <row r="57" spans="1:5" x14ac:dyDescent="0.15">
      <c r="A57" t="s">
        <v>6210</v>
      </c>
      <c r="B57" t="s">
        <v>4122</v>
      </c>
      <c r="C57" t="s">
        <v>932</v>
      </c>
      <c r="D57" t="s">
        <v>424</v>
      </c>
      <c r="E57" t="s">
        <v>785</v>
      </c>
    </row>
    <row r="58" spans="1:5" x14ac:dyDescent="0.15">
      <c r="A58" t="s">
        <v>6212</v>
      </c>
      <c r="B58" t="s">
        <v>1134</v>
      </c>
      <c r="C58" t="s">
        <v>940</v>
      </c>
      <c r="D58" t="s">
        <v>424</v>
      </c>
      <c r="E58" t="s">
        <v>953</v>
      </c>
    </row>
    <row r="59" spans="1:5" x14ac:dyDescent="0.15">
      <c r="A59" t="s">
        <v>2469</v>
      </c>
      <c r="B59" t="s">
        <v>4964</v>
      </c>
      <c r="C59" t="s">
        <v>958</v>
      </c>
      <c r="D59" t="s">
        <v>424</v>
      </c>
      <c r="E59" t="s">
        <v>969</v>
      </c>
    </row>
    <row r="60" spans="1:5" x14ac:dyDescent="0.15">
      <c r="A60" t="s">
        <v>6213</v>
      </c>
      <c r="B60" t="s">
        <v>4966</v>
      </c>
      <c r="C60" t="s">
        <v>516</v>
      </c>
      <c r="D60" t="s">
        <v>424</v>
      </c>
      <c r="E60" t="s">
        <v>976</v>
      </c>
    </row>
    <row r="61" spans="1:5" x14ac:dyDescent="0.15">
      <c r="A61" t="s">
        <v>6214</v>
      </c>
      <c r="B61" t="s">
        <v>2872</v>
      </c>
      <c r="C61" t="s">
        <v>977</v>
      </c>
      <c r="D61" t="s">
        <v>424</v>
      </c>
      <c r="E61" t="s">
        <v>980</v>
      </c>
    </row>
    <row r="62" spans="1:5" x14ac:dyDescent="0.15">
      <c r="A62" t="s">
        <v>6215</v>
      </c>
      <c r="B62" t="s">
        <v>4969</v>
      </c>
      <c r="C62" t="s">
        <v>983</v>
      </c>
      <c r="D62" t="s">
        <v>424</v>
      </c>
      <c r="E62" t="s">
        <v>988</v>
      </c>
    </row>
    <row r="63" spans="1:5" x14ac:dyDescent="0.15">
      <c r="A63" t="s">
        <v>3010</v>
      </c>
      <c r="B63" t="s">
        <v>339</v>
      </c>
      <c r="C63" t="s">
        <v>991</v>
      </c>
      <c r="D63" t="s">
        <v>424</v>
      </c>
      <c r="E63" t="s">
        <v>633</v>
      </c>
    </row>
    <row r="64" spans="1:5" x14ac:dyDescent="0.15">
      <c r="A64" t="s">
        <v>2089</v>
      </c>
      <c r="B64" t="s">
        <v>4971</v>
      </c>
      <c r="C64" t="s">
        <v>992</v>
      </c>
      <c r="D64" t="s">
        <v>424</v>
      </c>
      <c r="E64" t="s">
        <v>997</v>
      </c>
    </row>
    <row r="65" spans="1:5" x14ac:dyDescent="0.15">
      <c r="A65" t="s">
        <v>5321</v>
      </c>
      <c r="B65" t="s">
        <v>2851</v>
      </c>
      <c r="C65" t="s">
        <v>999</v>
      </c>
      <c r="D65" t="s">
        <v>424</v>
      </c>
      <c r="E65" t="s">
        <v>518</v>
      </c>
    </row>
    <row r="66" spans="1:5" x14ac:dyDescent="0.15">
      <c r="A66" t="s">
        <v>5266</v>
      </c>
      <c r="B66" t="s">
        <v>1387</v>
      </c>
      <c r="C66" t="s">
        <v>1009</v>
      </c>
      <c r="D66" t="s">
        <v>424</v>
      </c>
      <c r="E66" t="s">
        <v>244</v>
      </c>
    </row>
    <row r="67" spans="1:5" x14ac:dyDescent="0.15">
      <c r="A67" t="s">
        <v>6216</v>
      </c>
      <c r="B67" t="s">
        <v>4504</v>
      </c>
      <c r="C67" t="s">
        <v>296</v>
      </c>
      <c r="D67" t="s">
        <v>424</v>
      </c>
      <c r="E67" t="s">
        <v>793</v>
      </c>
    </row>
    <row r="68" spans="1:5" x14ac:dyDescent="0.15">
      <c r="A68" t="s">
        <v>6217</v>
      </c>
      <c r="B68" t="s">
        <v>4091</v>
      </c>
      <c r="C68" t="s">
        <v>208</v>
      </c>
      <c r="D68" t="s">
        <v>424</v>
      </c>
      <c r="E68" t="s">
        <v>100</v>
      </c>
    </row>
    <row r="69" spans="1:5" x14ac:dyDescent="0.15">
      <c r="A69" t="s">
        <v>6219</v>
      </c>
      <c r="B69" t="s">
        <v>2262</v>
      </c>
      <c r="C69" t="s">
        <v>966</v>
      </c>
      <c r="D69" t="s">
        <v>424</v>
      </c>
      <c r="E69" t="s">
        <v>1010</v>
      </c>
    </row>
    <row r="70" spans="1:5" x14ac:dyDescent="0.15">
      <c r="A70" t="s">
        <v>6221</v>
      </c>
      <c r="B70" t="s">
        <v>1981</v>
      </c>
      <c r="C70" t="s">
        <v>1011</v>
      </c>
      <c r="D70" t="s">
        <v>424</v>
      </c>
      <c r="E70" t="s">
        <v>1014</v>
      </c>
    </row>
    <row r="71" spans="1:5" x14ac:dyDescent="0.15">
      <c r="A71" t="s">
        <v>5760</v>
      </c>
      <c r="B71" t="s">
        <v>4972</v>
      </c>
      <c r="C71" t="s">
        <v>1019</v>
      </c>
      <c r="D71" t="s">
        <v>424</v>
      </c>
      <c r="E71" t="s">
        <v>590</v>
      </c>
    </row>
    <row r="72" spans="1:5" x14ac:dyDescent="0.15">
      <c r="A72" t="s">
        <v>662</v>
      </c>
      <c r="B72" t="s">
        <v>4973</v>
      </c>
      <c r="C72" t="s">
        <v>46</v>
      </c>
      <c r="D72" t="s">
        <v>424</v>
      </c>
      <c r="E72" t="s">
        <v>1022</v>
      </c>
    </row>
    <row r="73" spans="1:5" x14ac:dyDescent="0.15">
      <c r="A73" t="s">
        <v>6222</v>
      </c>
      <c r="B73" t="s">
        <v>4974</v>
      </c>
      <c r="C73" t="s">
        <v>674</v>
      </c>
      <c r="D73" t="s">
        <v>424</v>
      </c>
      <c r="E73" t="s">
        <v>59</v>
      </c>
    </row>
    <row r="74" spans="1:5" x14ac:dyDescent="0.15">
      <c r="A74" t="s">
        <v>3630</v>
      </c>
      <c r="B74" t="s">
        <v>3188</v>
      </c>
      <c r="C74" t="s">
        <v>796</v>
      </c>
      <c r="D74" t="s">
        <v>424</v>
      </c>
      <c r="E74" t="s">
        <v>577</v>
      </c>
    </row>
    <row r="75" spans="1:5" x14ac:dyDescent="0.15">
      <c r="A75" t="s">
        <v>368</v>
      </c>
      <c r="B75" t="s">
        <v>4809</v>
      </c>
      <c r="C75" t="s">
        <v>443</v>
      </c>
      <c r="D75" t="s">
        <v>424</v>
      </c>
      <c r="E75" t="s">
        <v>1027</v>
      </c>
    </row>
    <row r="76" spans="1:5" x14ac:dyDescent="0.15">
      <c r="A76" t="s">
        <v>1144</v>
      </c>
      <c r="B76" t="s">
        <v>2427</v>
      </c>
      <c r="C76" t="s">
        <v>1033</v>
      </c>
      <c r="D76" t="s">
        <v>424</v>
      </c>
      <c r="E76" t="s">
        <v>620</v>
      </c>
    </row>
    <row r="77" spans="1:5" x14ac:dyDescent="0.15">
      <c r="A77" t="s">
        <v>6224</v>
      </c>
      <c r="B77" t="s">
        <v>3612</v>
      </c>
      <c r="C77" t="s">
        <v>93</v>
      </c>
      <c r="D77" t="s">
        <v>424</v>
      </c>
      <c r="E77" t="s">
        <v>270</v>
      </c>
    </row>
    <row r="78" spans="1:5" x14ac:dyDescent="0.15">
      <c r="A78" t="s">
        <v>6225</v>
      </c>
      <c r="B78" t="s">
        <v>4688</v>
      </c>
      <c r="C78" t="s">
        <v>1040</v>
      </c>
      <c r="D78" t="s">
        <v>424</v>
      </c>
      <c r="E78" t="s">
        <v>390</v>
      </c>
    </row>
    <row r="79" spans="1:5" x14ac:dyDescent="0.15">
      <c r="A79" t="s">
        <v>3525</v>
      </c>
      <c r="B79" t="s">
        <v>4975</v>
      </c>
      <c r="C79" t="s">
        <v>163</v>
      </c>
      <c r="D79" t="s">
        <v>424</v>
      </c>
      <c r="E79" t="s">
        <v>1050</v>
      </c>
    </row>
    <row r="80" spans="1:5" x14ac:dyDescent="0.15">
      <c r="A80" t="s">
        <v>6226</v>
      </c>
      <c r="B80" t="s">
        <v>4224</v>
      </c>
      <c r="C80" t="s">
        <v>316</v>
      </c>
      <c r="D80" t="s">
        <v>424</v>
      </c>
      <c r="E80" t="s">
        <v>1056</v>
      </c>
    </row>
    <row r="81" spans="1:5" x14ac:dyDescent="0.15">
      <c r="A81" t="s">
        <v>4231</v>
      </c>
      <c r="B81" t="s">
        <v>4978</v>
      </c>
      <c r="C81" t="s">
        <v>1016</v>
      </c>
      <c r="D81" t="s">
        <v>424</v>
      </c>
      <c r="E81" t="s">
        <v>1067</v>
      </c>
    </row>
    <row r="82" spans="1:5" x14ac:dyDescent="0.15">
      <c r="A82" t="s">
        <v>6227</v>
      </c>
      <c r="B82" t="s">
        <v>4731</v>
      </c>
      <c r="C82" t="s">
        <v>973</v>
      </c>
      <c r="D82" t="s">
        <v>424</v>
      </c>
      <c r="E82" t="s">
        <v>1074</v>
      </c>
    </row>
    <row r="83" spans="1:5" x14ac:dyDescent="0.15">
      <c r="A83" t="s">
        <v>6229</v>
      </c>
      <c r="B83" t="s">
        <v>277</v>
      </c>
      <c r="C83" t="s">
        <v>84</v>
      </c>
      <c r="D83" t="s">
        <v>424</v>
      </c>
      <c r="E83" t="s">
        <v>1078</v>
      </c>
    </row>
    <row r="84" spans="1:5" x14ac:dyDescent="0.15">
      <c r="A84" t="s">
        <v>5278</v>
      </c>
      <c r="B84" t="s">
        <v>3926</v>
      </c>
      <c r="C84" t="s">
        <v>1085</v>
      </c>
      <c r="D84" t="s">
        <v>424</v>
      </c>
      <c r="E84" t="s">
        <v>1087</v>
      </c>
    </row>
    <row r="85" spans="1:5" x14ac:dyDescent="0.15">
      <c r="A85" t="s">
        <v>6231</v>
      </c>
      <c r="B85" t="s">
        <v>2888</v>
      </c>
      <c r="C85" t="s">
        <v>1081</v>
      </c>
      <c r="D85" t="s">
        <v>424</v>
      </c>
      <c r="E85" t="s">
        <v>1095</v>
      </c>
    </row>
    <row r="86" spans="1:5" x14ac:dyDescent="0.15">
      <c r="A86" t="s">
        <v>1412</v>
      </c>
      <c r="B86" t="s">
        <v>1890</v>
      </c>
      <c r="C86" t="s">
        <v>623</v>
      </c>
      <c r="D86" t="s">
        <v>424</v>
      </c>
      <c r="E86" t="s">
        <v>839</v>
      </c>
    </row>
    <row r="87" spans="1:5" x14ac:dyDescent="0.15">
      <c r="A87" t="s">
        <v>3455</v>
      </c>
      <c r="B87" t="s">
        <v>4979</v>
      </c>
      <c r="C87" t="s">
        <v>521</v>
      </c>
      <c r="D87" t="s">
        <v>424</v>
      </c>
      <c r="E87" t="s">
        <v>1104</v>
      </c>
    </row>
    <row r="88" spans="1:5" x14ac:dyDescent="0.15">
      <c r="A88" t="s">
        <v>4494</v>
      </c>
      <c r="B88" t="s">
        <v>4981</v>
      </c>
      <c r="C88" t="s">
        <v>389</v>
      </c>
      <c r="D88" t="s">
        <v>424</v>
      </c>
      <c r="E88" t="s">
        <v>1111</v>
      </c>
    </row>
    <row r="89" spans="1:5" x14ac:dyDescent="0.15">
      <c r="A89" t="s">
        <v>6232</v>
      </c>
      <c r="B89" t="s">
        <v>4982</v>
      </c>
      <c r="C89" t="s">
        <v>1113</v>
      </c>
      <c r="D89" t="s">
        <v>424</v>
      </c>
      <c r="E89" t="s">
        <v>76</v>
      </c>
    </row>
    <row r="90" spans="1:5" x14ac:dyDescent="0.15">
      <c r="A90" t="s">
        <v>6234</v>
      </c>
      <c r="B90" t="s">
        <v>4985</v>
      </c>
      <c r="C90" t="s">
        <v>729</v>
      </c>
      <c r="D90" t="s">
        <v>424</v>
      </c>
      <c r="E90" t="s">
        <v>1118</v>
      </c>
    </row>
    <row r="91" spans="1:5" x14ac:dyDescent="0.15">
      <c r="A91" t="s">
        <v>2964</v>
      </c>
      <c r="B91" t="s">
        <v>1718</v>
      </c>
      <c r="C91" t="s">
        <v>403</v>
      </c>
      <c r="D91" t="s">
        <v>424</v>
      </c>
      <c r="E91" t="s">
        <v>597</v>
      </c>
    </row>
    <row r="92" spans="1:5" x14ac:dyDescent="0.15">
      <c r="A92" t="s">
        <v>5324</v>
      </c>
      <c r="B92" t="s">
        <v>4986</v>
      </c>
      <c r="C92" t="s">
        <v>764</v>
      </c>
      <c r="D92" t="s">
        <v>424</v>
      </c>
      <c r="E92" t="s">
        <v>669</v>
      </c>
    </row>
    <row r="93" spans="1:5" x14ac:dyDescent="0.15">
      <c r="A93" t="s">
        <v>6236</v>
      </c>
      <c r="B93" t="s">
        <v>4988</v>
      </c>
      <c r="C93" t="s">
        <v>1120</v>
      </c>
      <c r="D93" t="s">
        <v>424</v>
      </c>
      <c r="E93" t="s">
        <v>1126</v>
      </c>
    </row>
    <row r="94" spans="1:5" x14ac:dyDescent="0.15">
      <c r="A94" t="s">
        <v>6238</v>
      </c>
      <c r="B94" t="s">
        <v>4989</v>
      </c>
      <c r="C94" t="s">
        <v>1129</v>
      </c>
      <c r="D94" t="s">
        <v>424</v>
      </c>
      <c r="E94" t="s">
        <v>1131</v>
      </c>
    </row>
    <row r="95" spans="1:5" x14ac:dyDescent="0.15">
      <c r="A95" t="s">
        <v>6239</v>
      </c>
      <c r="B95" t="s">
        <v>227</v>
      </c>
      <c r="C95" t="s">
        <v>1135</v>
      </c>
      <c r="D95" t="s">
        <v>424</v>
      </c>
      <c r="E95" t="s">
        <v>994</v>
      </c>
    </row>
    <row r="96" spans="1:5" x14ac:dyDescent="0.15">
      <c r="A96" t="s">
        <v>6240</v>
      </c>
      <c r="B96" t="s">
        <v>4993</v>
      </c>
      <c r="C96" t="s">
        <v>1137</v>
      </c>
      <c r="D96" t="s">
        <v>424</v>
      </c>
      <c r="E96" t="s">
        <v>1142</v>
      </c>
    </row>
    <row r="97" spans="1:5" x14ac:dyDescent="0.15">
      <c r="A97" t="s">
        <v>6233</v>
      </c>
      <c r="B97" t="s">
        <v>7</v>
      </c>
      <c r="C97" t="s">
        <v>1150</v>
      </c>
      <c r="D97" t="s">
        <v>424</v>
      </c>
      <c r="E97" t="s">
        <v>152</v>
      </c>
    </row>
    <row r="98" spans="1:5" x14ac:dyDescent="0.15">
      <c r="A98" t="s">
        <v>1948</v>
      </c>
      <c r="B98" t="s">
        <v>4995</v>
      </c>
      <c r="C98" t="s">
        <v>1051</v>
      </c>
      <c r="D98" t="s">
        <v>424</v>
      </c>
      <c r="E98" t="s">
        <v>993</v>
      </c>
    </row>
    <row r="99" spans="1:5" x14ac:dyDescent="0.15">
      <c r="A99" t="s">
        <v>48</v>
      </c>
      <c r="B99" t="s">
        <v>4996</v>
      </c>
      <c r="C99" t="s">
        <v>1151</v>
      </c>
      <c r="D99" t="s">
        <v>424</v>
      </c>
      <c r="E99" t="s">
        <v>1153</v>
      </c>
    </row>
    <row r="100" spans="1:5" x14ac:dyDescent="0.15">
      <c r="A100" t="s">
        <v>4575</v>
      </c>
      <c r="B100" t="s">
        <v>1421</v>
      </c>
      <c r="C100" t="s">
        <v>310</v>
      </c>
      <c r="D100" t="s">
        <v>424</v>
      </c>
      <c r="E100" t="s">
        <v>1017</v>
      </c>
    </row>
    <row r="101" spans="1:5" x14ac:dyDescent="0.15">
      <c r="A101" t="s">
        <v>5250</v>
      </c>
      <c r="B101" t="s">
        <v>4997</v>
      </c>
      <c r="C101" t="s">
        <v>548</v>
      </c>
      <c r="D101" t="s">
        <v>424</v>
      </c>
      <c r="E101" t="s">
        <v>1155</v>
      </c>
    </row>
    <row r="102" spans="1:5" x14ac:dyDescent="0.15">
      <c r="A102" t="s">
        <v>2615</v>
      </c>
      <c r="B102" t="s">
        <v>2664</v>
      </c>
      <c r="C102" t="s">
        <v>603</v>
      </c>
      <c r="D102" t="s">
        <v>424</v>
      </c>
      <c r="E102" t="s">
        <v>103</v>
      </c>
    </row>
    <row r="103" spans="1:5" x14ac:dyDescent="0.15">
      <c r="A103" t="s">
        <v>3327</v>
      </c>
      <c r="B103" t="s">
        <v>4998</v>
      </c>
      <c r="C103" t="s">
        <v>1156</v>
      </c>
      <c r="D103" t="s">
        <v>424</v>
      </c>
      <c r="E103" t="s">
        <v>900</v>
      </c>
    </row>
    <row r="104" spans="1:5" x14ac:dyDescent="0.15">
      <c r="A104" t="s">
        <v>5792</v>
      </c>
      <c r="B104" t="s">
        <v>1637</v>
      </c>
      <c r="C104" t="s">
        <v>283</v>
      </c>
      <c r="D104" t="s">
        <v>424</v>
      </c>
      <c r="E104" t="s">
        <v>1158</v>
      </c>
    </row>
    <row r="105" spans="1:5" x14ac:dyDescent="0.15">
      <c r="A105" t="s">
        <v>6241</v>
      </c>
      <c r="B105" t="s">
        <v>4145</v>
      </c>
      <c r="C105" t="s">
        <v>124</v>
      </c>
      <c r="D105" t="s">
        <v>424</v>
      </c>
      <c r="E105" t="s">
        <v>1160</v>
      </c>
    </row>
    <row r="106" spans="1:5" x14ac:dyDescent="0.15">
      <c r="A106" t="s">
        <v>6243</v>
      </c>
      <c r="B106" t="s">
        <v>4760</v>
      </c>
      <c r="C106" t="s">
        <v>1163</v>
      </c>
      <c r="D106" t="s">
        <v>424</v>
      </c>
      <c r="E106" t="s">
        <v>589</v>
      </c>
    </row>
    <row r="107" spans="1:5" x14ac:dyDescent="0.15">
      <c r="A107" t="s">
        <v>6244</v>
      </c>
      <c r="B107" t="s">
        <v>4999</v>
      </c>
      <c r="C107" t="s">
        <v>1048</v>
      </c>
      <c r="D107" t="s">
        <v>424</v>
      </c>
      <c r="E107" t="s">
        <v>145</v>
      </c>
    </row>
    <row r="108" spans="1:5" x14ac:dyDescent="0.15">
      <c r="A108" t="s">
        <v>6246</v>
      </c>
      <c r="B108" t="s">
        <v>5000</v>
      </c>
      <c r="C108" t="s">
        <v>1170</v>
      </c>
      <c r="D108" t="s">
        <v>424</v>
      </c>
      <c r="E108" t="s">
        <v>14</v>
      </c>
    </row>
    <row r="109" spans="1:5" x14ac:dyDescent="0.15">
      <c r="A109" t="s">
        <v>461</v>
      </c>
      <c r="B109" t="s">
        <v>987</v>
      </c>
      <c r="C109" t="s">
        <v>877</v>
      </c>
      <c r="D109" t="s">
        <v>424</v>
      </c>
      <c r="E109" t="s">
        <v>1171</v>
      </c>
    </row>
    <row r="110" spans="1:5" x14ac:dyDescent="0.15">
      <c r="A110" t="s">
        <v>6248</v>
      </c>
      <c r="B110" t="s">
        <v>5003</v>
      </c>
      <c r="C110" t="s">
        <v>4</v>
      </c>
      <c r="D110" t="s">
        <v>424</v>
      </c>
      <c r="E110" t="s">
        <v>131</v>
      </c>
    </row>
    <row r="111" spans="1:5" x14ac:dyDescent="0.15">
      <c r="A111" t="s">
        <v>6249</v>
      </c>
      <c r="B111" t="s">
        <v>4420</v>
      </c>
      <c r="C111" t="s">
        <v>418</v>
      </c>
      <c r="D111" t="s">
        <v>424</v>
      </c>
      <c r="E111" t="s">
        <v>1178</v>
      </c>
    </row>
    <row r="112" spans="1:5" x14ac:dyDescent="0.15">
      <c r="A112" t="s">
        <v>6250</v>
      </c>
      <c r="B112" t="s">
        <v>5005</v>
      </c>
      <c r="C112" t="s">
        <v>1184</v>
      </c>
      <c r="D112" t="s">
        <v>424</v>
      </c>
      <c r="E112" t="s">
        <v>431</v>
      </c>
    </row>
    <row r="113" spans="1:5" x14ac:dyDescent="0.15">
      <c r="A113" t="s">
        <v>1749</v>
      </c>
      <c r="B113" t="s">
        <v>3852</v>
      </c>
      <c r="C113" t="s">
        <v>611</v>
      </c>
      <c r="D113" t="s">
        <v>424</v>
      </c>
      <c r="E113" t="s">
        <v>1058</v>
      </c>
    </row>
    <row r="114" spans="1:5" x14ac:dyDescent="0.15">
      <c r="A114" t="s">
        <v>4332</v>
      </c>
      <c r="B114" t="s">
        <v>1740</v>
      </c>
      <c r="C114" t="s">
        <v>1189</v>
      </c>
      <c r="D114" t="s">
        <v>424</v>
      </c>
      <c r="E114" t="s">
        <v>1141</v>
      </c>
    </row>
    <row r="115" spans="1:5" x14ac:dyDescent="0.15">
      <c r="A115" t="s">
        <v>6251</v>
      </c>
      <c r="B115" t="s">
        <v>2603</v>
      </c>
      <c r="C115" t="s">
        <v>1190</v>
      </c>
      <c r="D115" t="s">
        <v>424</v>
      </c>
      <c r="E115" t="s">
        <v>469</v>
      </c>
    </row>
    <row r="116" spans="1:5" x14ac:dyDescent="0.15">
      <c r="A116" t="s">
        <v>3542</v>
      </c>
      <c r="B116" t="s">
        <v>2601</v>
      </c>
      <c r="C116" t="s">
        <v>1192</v>
      </c>
      <c r="D116" t="s">
        <v>424</v>
      </c>
      <c r="E116" t="s">
        <v>141</v>
      </c>
    </row>
    <row r="117" spans="1:5" x14ac:dyDescent="0.15">
      <c r="A117" t="s">
        <v>1282</v>
      </c>
      <c r="B117" t="s">
        <v>5006</v>
      </c>
      <c r="C117" t="s">
        <v>1194</v>
      </c>
      <c r="D117" t="s">
        <v>424</v>
      </c>
      <c r="E117" t="s">
        <v>1199</v>
      </c>
    </row>
    <row r="118" spans="1:5" x14ac:dyDescent="0.15">
      <c r="A118" t="s">
        <v>6253</v>
      </c>
      <c r="B118" t="s">
        <v>815</v>
      </c>
      <c r="C118" t="s">
        <v>1209</v>
      </c>
      <c r="D118" t="s">
        <v>424</v>
      </c>
      <c r="E118" t="s">
        <v>1214</v>
      </c>
    </row>
    <row r="119" spans="1:5" x14ac:dyDescent="0.15">
      <c r="A119" t="s">
        <v>6254</v>
      </c>
      <c r="B119" t="s">
        <v>5008</v>
      </c>
      <c r="C119" t="s">
        <v>1217</v>
      </c>
      <c r="D119" t="s">
        <v>424</v>
      </c>
      <c r="E119" t="s">
        <v>1219</v>
      </c>
    </row>
    <row r="120" spans="1:5" x14ac:dyDescent="0.15">
      <c r="A120" t="s">
        <v>6255</v>
      </c>
      <c r="B120" t="s">
        <v>5009</v>
      </c>
      <c r="C120" t="s">
        <v>1221</v>
      </c>
      <c r="D120" t="s">
        <v>424</v>
      </c>
      <c r="E120" t="s">
        <v>1228</v>
      </c>
    </row>
    <row r="121" spans="1:5" x14ac:dyDescent="0.15">
      <c r="A121" t="s">
        <v>6256</v>
      </c>
      <c r="B121" t="s">
        <v>179</v>
      </c>
      <c r="C121" t="s">
        <v>1232</v>
      </c>
      <c r="D121" t="s">
        <v>424</v>
      </c>
      <c r="E121" t="s">
        <v>265</v>
      </c>
    </row>
    <row r="122" spans="1:5" x14ac:dyDescent="0.15">
      <c r="A122" t="s">
        <v>5288</v>
      </c>
      <c r="B122" t="s">
        <v>4912</v>
      </c>
      <c r="C122" t="s">
        <v>1236</v>
      </c>
      <c r="D122" t="s">
        <v>424</v>
      </c>
      <c r="E122" t="s">
        <v>1241</v>
      </c>
    </row>
    <row r="123" spans="1:5" x14ac:dyDescent="0.15">
      <c r="A123" t="s">
        <v>3626</v>
      </c>
      <c r="B123" t="s">
        <v>5010</v>
      </c>
      <c r="C123" t="s">
        <v>1244</v>
      </c>
      <c r="D123" t="s">
        <v>424</v>
      </c>
      <c r="E123" t="s">
        <v>1183</v>
      </c>
    </row>
    <row r="124" spans="1:5" x14ac:dyDescent="0.15">
      <c r="A124" t="s">
        <v>1857</v>
      </c>
      <c r="B124" t="s">
        <v>5011</v>
      </c>
      <c r="C124" t="s">
        <v>1247</v>
      </c>
      <c r="D124" t="s">
        <v>424</v>
      </c>
      <c r="E124" t="s">
        <v>1213</v>
      </c>
    </row>
    <row r="125" spans="1:5" x14ac:dyDescent="0.15">
      <c r="A125" t="s">
        <v>5236</v>
      </c>
      <c r="B125" t="s">
        <v>1715</v>
      </c>
      <c r="C125" t="s">
        <v>1257</v>
      </c>
      <c r="D125" t="s">
        <v>424</v>
      </c>
      <c r="E125" t="s">
        <v>206</v>
      </c>
    </row>
    <row r="126" spans="1:5" x14ac:dyDescent="0.15">
      <c r="A126" t="s">
        <v>6257</v>
      </c>
      <c r="B126" t="s">
        <v>1024</v>
      </c>
      <c r="C126" t="s">
        <v>1008</v>
      </c>
      <c r="D126" t="s">
        <v>424</v>
      </c>
      <c r="E126" t="s">
        <v>1260</v>
      </c>
    </row>
    <row r="127" spans="1:5" x14ac:dyDescent="0.15">
      <c r="A127" t="s">
        <v>6258</v>
      </c>
      <c r="B127" t="s">
        <v>5013</v>
      </c>
      <c r="C127" t="s">
        <v>1265</v>
      </c>
      <c r="D127" t="s">
        <v>424</v>
      </c>
      <c r="E127" t="s">
        <v>1270</v>
      </c>
    </row>
    <row r="128" spans="1:5" x14ac:dyDescent="0.15">
      <c r="A128" t="s">
        <v>2455</v>
      </c>
      <c r="B128" t="s">
        <v>3907</v>
      </c>
      <c r="C128" t="s">
        <v>926</v>
      </c>
      <c r="D128" t="s">
        <v>424</v>
      </c>
      <c r="E128" t="s">
        <v>1239</v>
      </c>
    </row>
    <row r="129" spans="1:5" x14ac:dyDescent="0.15">
      <c r="A129" t="s">
        <v>483</v>
      </c>
      <c r="B129" t="s">
        <v>2094</v>
      </c>
      <c r="C129" t="s">
        <v>1274</v>
      </c>
      <c r="D129" t="s">
        <v>424</v>
      </c>
      <c r="E129" t="s">
        <v>1279</v>
      </c>
    </row>
    <row r="130" spans="1:5" x14ac:dyDescent="0.15">
      <c r="A130" t="s">
        <v>6259</v>
      </c>
      <c r="B130" t="s">
        <v>1185</v>
      </c>
      <c r="C130" t="s">
        <v>1281</v>
      </c>
      <c r="D130" t="s">
        <v>424</v>
      </c>
      <c r="E130" t="s">
        <v>365</v>
      </c>
    </row>
    <row r="131" spans="1:5" x14ac:dyDescent="0.15">
      <c r="A131" t="s">
        <v>3649</v>
      </c>
      <c r="B131" t="s">
        <v>197</v>
      </c>
      <c r="C131" t="s">
        <v>1286</v>
      </c>
      <c r="D131" t="s">
        <v>424</v>
      </c>
      <c r="E131" t="s">
        <v>1072</v>
      </c>
    </row>
    <row r="132" spans="1:5" x14ac:dyDescent="0.15">
      <c r="A132" t="s">
        <v>6260</v>
      </c>
      <c r="B132" t="s">
        <v>5016</v>
      </c>
      <c r="C132" t="s">
        <v>342</v>
      </c>
      <c r="D132" t="s">
        <v>424</v>
      </c>
      <c r="E132" t="s">
        <v>1288</v>
      </c>
    </row>
    <row r="133" spans="1:5" x14ac:dyDescent="0.15">
      <c r="A133" t="s">
        <v>6261</v>
      </c>
      <c r="B133" t="s">
        <v>4406</v>
      </c>
      <c r="C133" t="s">
        <v>1290</v>
      </c>
      <c r="D133" t="s">
        <v>424</v>
      </c>
      <c r="E133" t="s">
        <v>370</v>
      </c>
    </row>
    <row r="134" spans="1:5" x14ac:dyDescent="0.15">
      <c r="A134" t="s">
        <v>4113</v>
      </c>
      <c r="B134" t="s">
        <v>2589</v>
      </c>
      <c r="C134" t="s">
        <v>1026</v>
      </c>
      <c r="D134" t="s">
        <v>424</v>
      </c>
      <c r="E134" t="s">
        <v>1037</v>
      </c>
    </row>
    <row r="135" spans="1:5" x14ac:dyDescent="0.15">
      <c r="A135" t="s">
        <v>6262</v>
      </c>
      <c r="B135" t="s">
        <v>3192</v>
      </c>
      <c r="C135" t="s">
        <v>612</v>
      </c>
      <c r="D135" t="s">
        <v>424</v>
      </c>
      <c r="E135" t="s">
        <v>1292</v>
      </c>
    </row>
    <row r="136" spans="1:5" x14ac:dyDescent="0.15">
      <c r="A136" t="s">
        <v>6263</v>
      </c>
      <c r="B136" t="s">
        <v>4202</v>
      </c>
      <c r="C136" t="s">
        <v>105</v>
      </c>
      <c r="D136" t="s">
        <v>424</v>
      </c>
      <c r="E136" t="s">
        <v>1293</v>
      </c>
    </row>
    <row r="137" spans="1:5" x14ac:dyDescent="0.15">
      <c r="A137" t="s">
        <v>5849</v>
      </c>
      <c r="B137" t="s">
        <v>5017</v>
      </c>
      <c r="C137" t="s">
        <v>1296</v>
      </c>
      <c r="D137" t="s">
        <v>424</v>
      </c>
      <c r="E137" t="s">
        <v>713</v>
      </c>
    </row>
    <row r="138" spans="1:5" x14ac:dyDescent="0.15">
      <c r="A138" t="s">
        <v>6264</v>
      </c>
      <c r="B138" t="s">
        <v>5018</v>
      </c>
      <c r="C138" t="s">
        <v>1297</v>
      </c>
      <c r="D138" t="s">
        <v>424</v>
      </c>
      <c r="E138" t="s">
        <v>319</v>
      </c>
    </row>
    <row r="139" spans="1:5" x14ac:dyDescent="0.15">
      <c r="A139" t="s">
        <v>1319</v>
      </c>
      <c r="B139" t="s">
        <v>5020</v>
      </c>
      <c r="C139" t="s">
        <v>1302</v>
      </c>
      <c r="D139" t="s">
        <v>424</v>
      </c>
      <c r="E139" t="s">
        <v>1275</v>
      </c>
    </row>
    <row r="140" spans="1:5" x14ac:dyDescent="0.15">
      <c r="A140" t="s">
        <v>2668</v>
      </c>
      <c r="B140" t="s">
        <v>5021</v>
      </c>
      <c r="C140" t="s">
        <v>1305</v>
      </c>
      <c r="D140" t="s">
        <v>424</v>
      </c>
      <c r="E140" t="s">
        <v>719</v>
      </c>
    </row>
    <row r="141" spans="1:5" x14ac:dyDescent="0.15">
      <c r="A141" t="s">
        <v>6265</v>
      </c>
      <c r="B141" t="s">
        <v>2799</v>
      </c>
      <c r="C141" t="s">
        <v>180</v>
      </c>
      <c r="D141" t="s">
        <v>424</v>
      </c>
      <c r="E141" t="s">
        <v>1308</v>
      </c>
    </row>
    <row r="142" spans="1:5" x14ac:dyDescent="0.15">
      <c r="A142" t="s">
        <v>5160</v>
      </c>
      <c r="B142" t="s">
        <v>4976</v>
      </c>
      <c r="C142" t="s">
        <v>1315</v>
      </c>
      <c r="D142" t="s">
        <v>424</v>
      </c>
      <c r="E142" t="s">
        <v>784</v>
      </c>
    </row>
    <row r="143" spans="1:5" x14ac:dyDescent="0.15">
      <c r="A143" t="s">
        <v>6266</v>
      </c>
      <c r="B143" t="s">
        <v>2761</v>
      </c>
      <c r="C143" t="s">
        <v>81</v>
      </c>
      <c r="D143" t="s">
        <v>424</v>
      </c>
      <c r="E143" t="s">
        <v>1123</v>
      </c>
    </row>
    <row r="144" spans="1:5" x14ac:dyDescent="0.15">
      <c r="A144" t="s">
        <v>6267</v>
      </c>
      <c r="B144" t="s">
        <v>4751</v>
      </c>
      <c r="C144" t="s">
        <v>1105</v>
      </c>
      <c r="D144" t="s">
        <v>424</v>
      </c>
      <c r="E144" t="s">
        <v>1324</v>
      </c>
    </row>
    <row r="145" spans="1:5" x14ac:dyDescent="0.15">
      <c r="A145" t="s">
        <v>2462</v>
      </c>
      <c r="B145" t="s">
        <v>1499</v>
      </c>
      <c r="C145" t="s">
        <v>1174</v>
      </c>
      <c r="D145" t="s">
        <v>424</v>
      </c>
      <c r="E145" t="s">
        <v>1330</v>
      </c>
    </row>
    <row r="146" spans="1:5" x14ac:dyDescent="0.15">
      <c r="A146" t="s">
        <v>6268</v>
      </c>
      <c r="B146" t="s">
        <v>5022</v>
      </c>
      <c r="C146" t="s">
        <v>1335</v>
      </c>
      <c r="D146" t="s">
        <v>424</v>
      </c>
      <c r="E146" t="s">
        <v>1337</v>
      </c>
    </row>
    <row r="147" spans="1:5" x14ac:dyDescent="0.15">
      <c r="A147" t="s">
        <v>5519</v>
      </c>
      <c r="B147" t="s">
        <v>2396</v>
      </c>
      <c r="C147" t="s">
        <v>1341</v>
      </c>
      <c r="D147" t="s">
        <v>424</v>
      </c>
      <c r="E147" t="s">
        <v>1146</v>
      </c>
    </row>
    <row r="148" spans="1:5" x14ac:dyDescent="0.15">
      <c r="A148" t="s">
        <v>6269</v>
      </c>
      <c r="B148" t="s">
        <v>5024</v>
      </c>
      <c r="C148" t="s">
        <v>964</v>
      </c>
      <c r="D148" t="s">
        <v>424</v>
      </c>
      <c r="E148" t="s">
        <v>1251</v>
      </c>
    </row>
    <row r="149" spans="1:5" x14ac:dyDescent="0.15">
      <c r="A149" t="s">
        <v>4288</v>
      </c>
      <c r="B149" t="s">
        <v>3784</v>
      </c>
      <c r="C149" t="s">
        <v>1342</v>
      </c>
      <c r="D149" t="s">
        <v>424</v>
      </c>
      <c r="E149" t="s">
        <v>1351</v>
      </c>
    </row>
    <row r="150" spans="1:5" x14ac:dyDescent="0.15">
      <c r="A150" t="s">
        <v>2614</v>
      </c>
      <c r="B150" t="s">
        <v>5025</v>
      </c>
      <c r="C150" t="s">
        <v>1363</v>
      </c>
      <c r="D150" t="s">
        <v>424</v>
      </c>
      <c r="E150" t="s">
        <v>599</v>
      </c>
    </row>
    <row r="151" spans="1:5" x14ac:dyDescent="0.15">
      <c r="A151" t="s">
        <v>3172</v>
      </c>
      <c r="B151" t="s">
        <v>5026</v>
      </c>
      <c r="C151" t="s">
        <v>1340</v>
      </c>
      <c r="D151" t="s">
        <v>424</v>
      </c>
      <c r="E151" t="s">
        <v>251</v>
      </c>
    </row>
    <row r="152" spans="1:5" x14ac:dyDescent="0.15">
      <c r="A152" t="s">
        <v>6270</v>
      </c>
      <c r="B152" t="s">
        <v>3564</v>
      </c>
      <c r="C152" t="s">
        <v>854</v>
      </c>
      <c r="D152" t="s">
        <v>424</v>
      </c>
      <c r="E152" t="s">
        <v>1371</v>
      </c>
    </row>
    <row r="153" spans="1:5" x14ac:dyDescent="0.15">
      <c r="A153" t="s">
        <v>632</v>
      </c>
      <c r="B153" t="s">
        <v>5030</v>
      </c>
      <c r="C153" t="s">
        <v>53</v>
      </c>
      <c r="D153" t="s">
        <v>424</v>
      </c>
      <c r="E153" t="s">
        <v>1285</v>
      </c>
    </row>
    <row r="154" spans="1:5" x14ac:dyDescent="0.15">
      <c r="A154" t="s">
        <v>75</v>
      </c>
      <c r="B154" t="s">
        <v>3595</v>
      </c>
      <c r="C154" t="s">
        <v>151</v>
      </c>
      <c r="D154" t="s">
        <v>424</v>
      </c>
      <c r="E154" t="s">
        <v>922</v>
      </c>
    </row>
    <row r="155" spans="1:5" x14ac:dyDescent="0.15">
      <c r="A155" t="s">
        <v>5636</v>
      </c>
      <c r="B155" t="s">
        <v>1560</v>
      </c>
      <c r="C155" t="s">
        <v>1380</v>
      </c>
      <c r="D155" t="s">
        <v>424</v>
      </c>
      <c r="E155" t="s">
        <v>1382</v>
      </c>
    </row>
    <row r="156" spans="1:5" x14ac:dyDescent="0.15">
      <c r="A156" t="s">
        <v>6272</v>
      </c>
      <c r="B156" t="s">
        <v>5032</v>
      </c>
      <c r="C156" t="s">
        <v>1390</v>
      </c>
      <c r="D156" t="s">
        <v>424</v>
      </c>
      <c r="E156" t="s">
        <v>260</v>
      </c>
    </row>
    <row r="157" spans="1:5" x14ac:dyDescent="0.15">
      <c r="A157" t="s">
        <v>6273</v>
      </c>
      <c r="B157" t="s">
        <v>4593</v>
      </c>
      <c r="C157" t="s">
        <v>1392</v>
      </c>
      <c r="D157" t="s">
        <v>424</v>
      </c>
      <c r="E157" t="s">
        <v>1393</v>
      </c>
    </row>
    <row r="158" spans="1:5" x14ac:dyDescent="0.15">
      <c r="A158" t="s">
        <v>3312</v>
      </c>
      <c r="B158" t="s">
        <v>4801</v>
      </c>
      <c r="C158" t="s">
        <v>234</v>
      </c>
      <c r="D158" t="s">
        <v>424</v>
      </c>
      <c r="E158" t="s">
        <v>694</v>
      </c>
    </row>
    <row r="159" spans="1:5" x14ac:dyDescent="0.15">
      <c r="A159" t="s">
        <v>5919</v>
      </c>
      <c r="B159" t="s">
        <v>2356</v>
      </c>
      <c r="C159" t="s">
        <v>503</v>
      </c>
      <c r="D159" t="s">
        <v>424</v>
      </c>
      <c r="E159" t="s">
        <v>1396</v>
      </c>
    </row>
    <row r="160" spans="1:5" x14ac:dyDescent="0.15">
      <c r="A160" t="s">
        <v>6274</v>
      </c>
      <c r="B160" t="s">
        <v>845</v>
      </c>
      <c r="C160" t="s">
        <v>889</v>
      </c>
      <c r="D160" t="s">
        <v>424</v>
      </c>
      <c r="E160" t="s">
        <v>1399</v>
      </c>
    </row>
    <row r="161" spans="1:5" x14ac:dyDescent="0.15">
      <c r="A161" t="s">
        <v>6275</v>
      </c>
      <c r="B161" t="s">
        <v>4331</v>
      </c>
      <c r="C161" t="s">
        <v>1167</v>
      </c>
      <c r="D161" t="s">
        <v>424</v>
      </c>
      <c r="E161" t="s">
        <v>1401</v>
      </c>
    </row>
    <row r="162" spans="1:5" x14ac:dyDescent="0.15">
      <c r="A162" t="s">
        <v>4980</v>
      </c>
      <c r="B162" t="s">
        <v>2583</v>
      </c>
      <c r="C162" t="s">
        <v>1100</v>
      </c>
      <c r="D162" t="s">
        <v>424</v>
      </c>
      <c r="E162" t="s">
        <v>510</v>
      </c>
    </row>
    <row r="163" spans="1:5" x14ac:dyDescent="0.15">
      <c r="A163" t="s">
        <v>2489</v>
      </c>
      <c r="B163" t="s">
        <v>2194</v>
      </c>
      <c r="C163" t="s">
        <v>1233</v>
      </c>
      <c r="D163" t="s">
        <v>424</v>
      </c>
      <c r="E163" t="s">
        <v>1405</v>
      </c>
    </row>
    <row r="164" spans="1:5" x14ac:dyDescent="0.15">
      <c r="A164" t="s">
        <v>6277</v>
      </c>
      <c r="B164" t="s">
        <v>5034</v>
      </c>
      <c r="C164" t="s">
        <v>1005</v>
      </c>
      <c r="D164" t="s">
        <v>424</v>
      </c>
      <c r="E164" t="s">
        <v>1408</v>
      </c>
    </row>
    <row r="165" spans="1:5" x14ac:dyDescent="0.15">
      <c r="A165" t="s">
        <v>2035</v>
      </c>
      <c r="B165" t="s">
        <v>5036</v>
      </c>
      <c r="C165" t="s">
        <v>1243</v>
      </c>
      <c r="D165" t="s">
        <v>424</v>
      </c>
      <c r="E165" t="s">
        <v>1124</v>
      </c>
    </row>
    <row r="166" spans="1:5" x14ac:dyDescent="0.15">
      <c r="A166" t="s">
        <v>1197</v>
      </c>
      <c r="B166" t="s">
        <v>3171</v>
      </c>
      <c r="C166" t="s">
        <v>484</v>
      </c>
      <c r="D166" t="s">
        <v>424</v>
      </c>
      <c r="E166" t="s">
        <v>1409</v>
      </c>
    </row>
    <row r="167" spans="1:5" x14ac:dyDescent="0.15">
      <c r="A167" t="s">
        <v>5130</v>
      </c>
      <c r="B167" t="s">
        <v>3015</v>
      </c>
      <c r="C167" t="s">
        <v>341</v>
      </c>
      <c r="D167" t="s">
        <v>424</v>
      </c>
      <c r="E167" t="s">
        <v>1314</v>
      </c>
    </row>
    <row r="168" spans="1:5" x14ac:dyDescent="0.15">
      <c r="A168" t="s">
        <v>6278</v>
      </c>
      <c r="B168" t="s">
        <v>3767</v>
      </c>
      <c r="C168" t="s">
        <v>944</v>
      </c>
      <c r="D168" t="s">
        <v>424</v>
      </c>
      <c r="E168" t="s">
        <v>343</v>
      </c>
    </row>
    <row r="169" spans="1:5" x14ac:dyDescent="0.15">
      <c r="A169" t="s">
        <v>6279</v>
      </c>
      <c r="B169" t="s">
        <v>4897</v>
      </c>
      <c r="C169" t="s">
        <v>1</v>
      </c>
      <c r="D169" t="s">
        <v>424</v>
      </c>
      <c r="E169" t="s">
        <v>437</v>
      </c>
    </row>
    <row r="170" spans="1:5" x14ac:dyDescent="0.15">
      <c r="A170" t="s">
        <v>1996</v>
      </c>
      <c r="B170" t="s">
        <v>5037</v>
      </c>
      <c r="C170" t="s">
        <v>880</v>
      </c>
      <c r="D170" t="s">
        <v>424</v>
      </c>
      <c r="E170" t="s">
        <v>1411</v>
      </c>
    </row>
    <row r="171" spans="1:5" x14ac:dyDescent="0.15">
      <c r="A171" t="s">
        <v>377</v>
      </c>
      <c r="B171" t="s">
        <v>5038</v>
      </c>
      <c r="C171" t="s">
        <v>1414</v>
      </c>
      <c r="D171" t="s">
        <v>424</v>
      </c>
      <c r="E171" t="s">
        <v>1420</v>
      </c>
    </row>
    <row r="172" spans="1:5" x14ac:dyDescent="0.15">
      <c r="A172" t="s">
        <v>6280</v>
      </c>
      <c r="B172" t="s">
        <v>4495</v>
      </c>
      <c r="C172" t="s">
        <v>1423</v>
      </c>
      <c r="D172" t="s">
        <v>424</v>
      </c>
      <c r="E172" t="s">
        <v>1428</v>
      </c>
    </row>
    <row r="173" spans="1:5" x14ac:dyDescent="0.15">
      <c r="A173" t="s">
        <v>6281</v>
      </c>
      <c r="B173" t="s">
        <v>5039</v>
      </c>
      <c r="C173" t="s">
        <v>335</v>
      </c>
      <c r="D173" t="s">
        <v>424</v>
      </c>
      <c r="E173" t="s">
        <v>1429</v>
      </c>
    </row>
    <row r="174" spans="1:5" x14ac:dyDescent="0.15">
      <c r="A174" t="s">
        <v>6282</v>
      </c>
      <c r="B174" t="s">
        <v>3315</v>
      </c>
      <c r="C174" t="s">
        <v>955</v>
      </c>
      <c r="D174" t="s">
        <v>424</v>
      </c>
      <c r="E174" t="s">
        <v>1433</v>
      </c>
    </row>
    <row r="175" spans="1:5" x14ac:dyDescent="0.15">
      <c r="A175" t="s">
        <v>6283</v>
      </c>
      <c r="B175" t="s">
        <v>5040</v>
      </c>
      <c r="C175" t="s">
        <v>1439</v>
      </c>
      <c r="D175" t="s">
        <v>424</v>
      </c>
      <c r="E175" t="s">
        <v>1440</v>
      </c>
    </row>
    <row r="176" spans="1:5" x14ac:dyDescent="0.15">
      <c r="A176" t="s">
        <v>5249</v>
      </c>
      <c r="B176" t="s">
        <v>4569</v>
      </c>
      <c r="C176" t="s">
        <v>735</v>
      </c>
      <c r="D176" t="s">
        <v>424</v>
      </c>
      <c r="E176" t="s">
        <v>1441</v>
      </c>
    </row>
    <row r="177" spans="1:5" x14ac:dyDescent="0.15">
      <c r="A177" t="s">
        <v>6284</v>
      </c>
      <c r="B177" t="s">
        <v>414</v>
      </c>
      <c r="C177" t="s">
        <v>25</v>
      </c>
      <c r="D177" t="s">
        <v>424</v>
      </c>
      <c r="E177" t="s">
        <v>362</v>
      </c>
    </row>
    <row r="178" spans="1:5" x14ac:dyDescent="0.15">
      <c r="A178" t="s">
        <v>3174</v>
      </c>
      <c r="B178" t="s">
        <v>5041</v>
      </c>
      <c r="C178" t="s">
        <v>1356</v>
      </c>
      <c r="D178" t="s">
        <v>424</v>
      </c>
      <c r="E178" t="s">
        <v>6118</v>
      </c>
    </row>
    <row r="179" spans="1:5" x14ac:dyDescent="0.15">
      <c r="A179" t="s">
        <v>237</v>
      </c>
      <c r="B179" t="s">
        <v>61</v>
      </c>
      <c r="C179" t="s">
        <v>1444</v>
      </c>
      <c r="D179" t="s">
        <v>424</v>
      </c>
      <c r="E179" t="s">
        <v>1198</v>
      </c>
    </row>
    <row r="180" spans="1:5" x14ac:dyDescent="0.15">
      <c r="A180" t="s">
        <v>6285</v>
      </c>
      <c r="B180" t="s">
        <v>4540</v>
      </c>
      <c r="C180" t="s">
        <v>1449</v>
      </c>
      <c r="D180" t="s">
        <v>424</v>
      </c>
      <c r="E180" t="s">
        <v>1450</v>
      </c>
    </row>
    <row r="181" spans="1:5" x14ac:dyDescent="0.15">
      <c r="A181" t="s">
        <v>3428</v>
      </c>
      <c r="B181" t="s">
        <v>5043</v>
      </c>
      <c r="C181" t="s">
        <v>565</v>
      </c>
      <c r="D181" t="s">
        <v>424</v>
      </c>
      <c r="E181" t="s">
        <v>1373</v>
      </c>
    </row>
    <row r="182" spans="1:5" x14ac:dyDescent="0.15">
      <c r="A182" t="s">
        <v>1454</v>
      </c>
      <c r="B182" t="s">
        <v>5094</v>
      </c>
      <c r="C182" t="s">
        <v>728</v>
      </c>
      <c r="D182" t="s">
        <v>1454</v>
      </c>
    </row>
    <row r="183" spans="1:5" x14ac:dyDescent="0.15">
      <c r="A183" t="s">
        <v>6032</v>
      </c>
      <c r="B183" t="s">
        <v>971</v>
      </c>
      <c r="C183" t="s">
        <v>129</v>
      </c>
      <c r="D183" t="s">
        <v>1454</v>
      </c>
      <c r="E183" t="s">
        <v>1462</v>
      </c>
    </row>
    <row r="184" spans="1:5" x14ac:dyDescent="0.15">
      <c r="A184" t="s">
        <v>6286</v>
      </c>
      <c r="B184" t="s">
        <v>5044</v>
      </c>
      <c r="C184" t="s">
        <v>382</v>
      </c>
      <c r="D184" t="s">
        <v>1454</v>
      </c>
      <c r="E184" t="s">
        <v>1468</v>
      </c>
    </row>
    <row r="185" spans="1:5" x14ac:dyDescent="0.15">
      <c r="A185" t="s">
        <v>6287</v>
      </c>
      <c r="B185" t="s">
        <v>5045</v>
      </c>
      <c r="C185" t="s">
        <v>1484</v>
      </c>
      <c r="D185" t="s">
        <v>1454</v>
      </c>
      <c r="E185" t="s">
        <v>1490</v>
      </c>
    </row>
    <row r="186" spans="1:5" x14ac:dyDescent="0.15">
      <c r="A186" t="s">
        <v>2494</v>
      </c>
      <c r="B186" t="s">
        <v>5001</v>
      </c>
      <c r="C186" t="s">
        <v>217</v>
      </c>
      <c r="D186" t="s">
        <v>1454</v>
      </c>
      <c r="E186" t="s">
        <v>1471</v>
      </c>
    </row>
    <row r="187" spans="1:5" x14ac:dyDescent="0.15">
      <c r="A187" t="s">
        <v>2594</v>
      </c>
      <c r="B187" t="s">
        <v>1369</v>
      </c>
      <c r="C187" t="s">
        <v>1492</v>
      </c>
      <c r="D187" t="s">
        <v>1454</v>
      </c>
      <c r="E187" t="s">
        <v>1494</v>
      </c>
    </row>
    <row r="188" spans="1:5" x14ac:dyDescent="0.15">
      <c r="A188" t="s">
        <v>794</v>
      </c>
      <c r="B188" t="s">
        <v>1025</v>
      </c>
      <c r="C188" t="s">
        <v>1501</v>
      </c>
      <c r="D188" t="s">
        <v>1454</v>
      </c>
      <c r="E188" t="s">
        <v>221</v>
      </c>
    </row>
    <row r="189" spans="1:5" x14ac:dyDescent="0.15">
      <c r="A189" t="s">
        <v>3444</v>
      </c>
      <c r="B189" t="s">
        <v>3302</v>
      </c>
      <c r="C189" t="s">
        <v>455</v>
      </c>
      <c r="D189" t="s">
        <v>1454</v>
      </c>
      <c r="E189" t="s">
        <v>1138</v>
      </c>
    </row>
    <row r="190" spans="1:5" x14ac:dyDescent="0.15">
      <c r="A190" t="s">
        <v>5033</v>
      </c>
      <c r="B190" t="s">
        <v>5046</v>
      </c>
      <c r="C190" t="s">
        <v>659</v>
      </c>
      <c r="D190" t="s">
        <v>1454</v>
      </c>
      <c r="E190" t="s">
        <v>789</v>
      </c>
    </row>
    <row r="191" spans="1:5" x14ac:dyDescent="0.15">
      <c r="A191" t="s">
        <v>6288</v>
      </c>
      <c r="B191" t="s">
        <v>4910</v>
      </c>
      <c r="C191" t="s">
        <v>276</v>
      </c>
      <c r="D191" t="s">
        <v>1454</v>
      </c>
      <c r="E191" t="s">
        <v>1504</v>
      </c>
    </row>
    <row r="192" spans="1:5" x14ac:dyDescent="0.15">
      <c r="A192" t="s">
        <v>6289</v>
      </c>
      <c r="B192" t="s">
        <v>4490</v>
      </c>
      <c r="C192" t="s">
        <v>843</v>
      </c>
      <c r="D192" t="s">
        <v>1454</v>
      </c>
      <c r="E192" t="s">
        <v>1469</v>
      </c>
    </row>
    <row r="193" spans="1:5" x14ac:dyDescent="0.15">
      <c r="A193" t="s">
        <v>139</v>
      </c>
      <c r="B193" t="s">
        <v>3140</v>
      </c>
      <c r="C193" t="s">
        <v>1506</v>
      </c>
      <c r="D193" t="s">
        <v>1454</v>
      </c>
      <c r="E193" t="s">
        <v>664</v>
      </c>
    </row>
    <row r="194" spans="1:5" x14ac:dyDescent="0.15">
      <c r="A194" t="s">
        <v>760</v>
      </c>
      <c r="B194" t="s">
        <v>1300</v>
      </c>
      <c r="C194" t="s">
        <v>31</v>
      </c>
      <c r="D194" t="s">
        <v>1454</v>
      </c>
      <c r="E194" t="s">
        <v>835</v>
      </c>
    </row>
    <row r="195" spans="1:5" x14ac:dyDescent="0.15">
      <c r="A195" t="s">
        <v>6290</v>
      </c>
      <c r="B195" t="s">
        <v>5047</v>
      </c>
      <c r="C195" t="s">
        <v>1507</v>
      </c>
      <c r="D195" t="s">
        <v>1454</v>
      </c>
      <c r="E195" t="s">
        <v>572</v>
      </c>
    </row>
    <row r="196" spans="1:5" x14ac:dyDescent="0.15">
      <c r="A196" t="s">
        <v>6291</v>
      </c>
      <c r="B196" t="s">
        <v>4888</v>
      </c>
      <c r="C196" t="s">
        <v>1093</v>
      </c>
      <c r="D196" t="s">
        <v>1454</v>
      </c>
      <c r="E196" t="s">
        <v>1513</v>
      </c>
    </row>
    <row r="197" spans="1:5" x14ac:dyDescent="0.15">
      <c r="A197" t="s">
        <v>6293</v>
      </c>
      <c r="B197" t="s">
        <v>5007</v>
      </c>
      <c r="C197" t="s">
        <v>232</v>
      </c>
      <c r="D197" t="s">
        <v>1454</v>
      </c>
      <c r="E197" t="s">
        <v>1518</v>
      </c>
    </row>
    <row r="198" spans="1:5" x14ac:dyDescent="0.15">
      <c r="A198" t="s">
        <v>4054</v>
      </c>
      <c r="B198" t="s">
        <v>4990</v>
      </c>
      <c r="C198" t="s">
        <v>1030</v>
      </c>
      <c r="D198" t="s">
        <v>1454</v>
      </c>
      <c r="E198" t="s">
        <v>857</v>
      </c>
    </row>
    <row r="199" spans="1:5" x14ac:dyDescent="0.15">
      <c r="A199" t="s">
        <v>116</v>
      </c>
      <c r="B199" t="s">
        <v>5048</v>
      </c>
      <c r="C199" t="s">
        <v>1519</v>
      </c>
      <c r="D199" t="s">
        <v>1454</v>
      </c>
      <c r="E199" t="s">
        <v>1529</v>
      </c>
    </row>
    <row r="200" spans="1:5" x14ac:dyDescent="0.15">
      <c r="A200" t="s">
        <v>6295</v>
      </c>
      <c r="B200" t="s">
        <v>5049</v>
      </c>
      <c r="C200" t="s">
        <v>1531</v>
      </c>
      <c r="D200" t="s">
        <v>1454</v>
      </c>
      <c r="E200" t="s">
        <v>1459</v>
      </c>
    </row>
    <row r="201" spans="1:5" x14ac:dyDescent="0.15">
      <c r="A201" t="s">
        <v>1942</v>
      </c>
      <c r="B201" t="s">
        <v>4709</v>
      </c>
      <c r="C201" t="s">
        <v>1262</v>
      </c>
      <c r="D201" t="s">
        <v>1454</v>
      </c>
      <c r="E201" t="s">
        <v>1091</v>
      </c>
    </row>
    <row r="202" spans="1:5" x14ac:dyDescent="0.15">
      <c r="A202" t="s">
        <v>4826</v>
      </c>
      <c r="B202" t="s">
        <v>3149</v>
      </c>
      <c r="C202" t="s">
        <v>1536</v>
      </c>
      <c r="D202" t="s">
        <v>1454</v>
      </c>
      <c r="E202" t="s">
        <v>1323</v>
      </c>
    </row>
    <row r="203" spans="1:5" x14ac:dyDescent="0.15">
      <c r="A203" t="s">
        <v>6296</v>
      </c>
      <c r="B203" t="s">
        <v>5050</v>
      </c>
      <c r="C203" t="s">
        <v>1430</v>
      </c>
      <c r="D203" t="s">
        <v>1454</v>
      </c>
      <c r="E203" t="s">
        <v>1537</v>
      </c>
    </row>
    <row r="204" spans="1:5" x14ac:dyDescent="0.15">
      <c r="A204" t="s">
        <v>4954</v>
      </c>
      <c r="B204" t="s">
        <v>743</v>
      </c>
      <c r="C204" t="s">
        <v>1453</v>
      </c>
      <c r="D204" t="s">
        <v>1454</v>
      </c>
      <c r="E204" t="s">
        <v>73</v>
      </c>
    </row>
    <row r="205" spans="1:5" x14ac:dyDescent="0.15">
      <c r="A205" t="s">
        <v>6297</v>
      </c>
      <c r="B205" t="s">
        <v>5051</v>
      </c>
      <c r="C205" t="s">
        <v>1540</v>
      </c>
      <c r="D205" t="s">
        <v>1454</v>
      </c>
      <c r="E205" t="s">
        <v>641</v>
      </c>
    </row>
    <row r="206" spans="1:5" x14ac:dyDescent="0.15">
      <c r="A206" t="s">
        <v>4879</v>
      </c>
      <c r="B206" t="s">
        <v>5052</v>
      </c>
      <c r="C206" t="s">
        <v>1544</v>
      </c>
      <c r="D206" t="s">
        <v>1454</v>
      </c>
      <c r="E206" t="s">
        <v>1547</v>
      </c>
    </row>
    <row r="207" spans="1:5" x14ac:dyDescent="0.15">
      <c r="A207" t="s">
        <v>6298</v>
      </c>
      <c r="B207" t="s">
        <v>5054</v>
      </c>
      <c r="C207" t="s">
        <v>384</v>
      </c>
      <c r="D207" t="s">
        <v>1454</v>
      </c>
      <c r="E207" t="s">
        <v>1551</v>
      </c>
    </row>
    <row r="208" spans="1:5" x14ac:dyDescent="0.15">
      <c r="A208" t="s">
        <v>6299</v>
      </c>
      <c r="B208" t="s">
        <v>4101</v>
      </c>
      <c r="C208" t="s">
        <v>761</v>
      </c>
      <c r="D208" t="s">
        <v>1454</v>
      </c>
      <c r="E208" t="s">
        <v>257</v>
      </c>
    </row>
    <row r="209" spans="1:5" x14ac:dyDescent="0.15">
      <c r="A209" t="s">
        <v>4124</v>
      </c>
      <c r="B209" t="s">
        <v>5055</v>
      </c>
      <c r="C209" t="s">
        <v>1467</v>
      </c>
      <c r="D209" t="s">
        <v>1454</v>
      </c>
      <c r="E209" t="s">
        <v>820</v>
      </c>
    </row>
    <row r="210" spans="1:5" x14ac:dyDescent="0.15">
      <c r="A210" t="s">
        <v>2933</v>
      </c>
      <c r="B210" t="s">
        <v>5056</v>
      </c>
      <c r="C210" t="s">
        <v>1553</v>
      </c>
      <c r="D210" t="s">
        <v>1454</v>
      </c>
      <c r="E210" t="s">
        <v>1555</v>
      </c>
    </row>
    <row r="211" spans="1:5" x14ac:dyDescent="0.15">
      <c r="A211" t="s">
        <v>6300</v>
      </c>
      <c r="B211" t="s">
        <v>4395</v>
      </c>
      <c r="C211" t="s">
        <v>557</v>
      </c>
      <c r="D211" t="s">
        <v>1454</v>
      </c>
      <c r="E211" t="s">
        <v>128</v>
      </c>
    </row>
    <row r="212" spans="1:5" x14ac:dyDescent="0.15">
      <c r="A212" t="s">
        <v>6301</v>
      </c>
      <c r="B212" t="s">
        <v>5058</v>
      </c>
      <c r="C212" t="s">
        <v>1556</v>
      </c>
      <c r="D212" t="s">
        <v>1454</v>
      </c>
      <c r="E212" t="s">
        <v>1036</v>
      </c>
    </row>
    <row r="213" spans="1:5" x14ac:dyDescent="0.15">
      <c r="A213" t="s">
        <v>6302</v>
      </c>
      <c r="B213" t="s">
        <v>3370</v>
      </c>
      <c r="C213" t="s">
        <v>464</v>
      </c>
      <c r="D213" t="s">
        <v>1454</v>
      </c>
      <c r="E213" t="s">
        <v>107</v>
      </c>
    </row>
    <row r="214" spans="1:5" x14ac:dyDescent="0.15">
      <c r="A214" t="s">
        <v>402</v>
      </c>
      <c r="B214" t="s">
        <v>4129</v>
      </c>
      <c r="C214" t="s">
        <v>650</v>
      </c>
      <c r="D214" t="s">
        <v>1454</v>
      </c>
      <c r="E214" t="s">
        <v>619</v>
      </c>
    </row>
    <row r="215" spans="1:5" x14ac:dyDescent="0.15">
      <c r="A215" t="s">
        <v>2524</v>
      </c>
      <c r="B215" t="s">
        <v>5059</v>
      </c>
      <c r="C215" t="s">
        <v>1567</v>
      </c>
      <c r="D215" t="s">
        <v>1454</v>
      </c>
      <c r="E215" t="s">
        <v>200</v>
      </c>
    </row>
    <row r="216" spans="1:5" x14ac:dyDescent="0.15">
      <c r="A216" t="s">
        <v>254</v>
      </c>
      <c r="B216" t="s">
        <v>5060</v>
      </c>
      <c r="C216" t="s">
        <v>1572</v>
      </c>
      <c r="D216" t="s">
        <v>1454</v>
      </c>
      <c r="E216" t="s">
        <v>1575</v>
      </c>
    </row>
    <row r="217" spans="1:5" x14ac:dyDescent="0.15">
      <c r="A217" t="s">
        <v>2050</v>
      </c>
      <c r="B217" t="s">
        <v>2870</v>
      </c>
      <c r="C217" t="s">
        <v>330</v>
      </c>
      <c r="D217" t="s">
        <v>1454</v>
      </c>
      <c r="E217" t="s">
        <v>1576</v>
      </c>
    </row>
    <row r="218" spans="1:5" x14ac:dyDescent="0.15">
      <c r="A218" t="s">
        <v>2423</v>
      </c>
      <c r="B218" t="s">
        <v>5061</v>
      </c>
      <c r="C218" t="s">
        <v>881</v>
      </c>
      <c r="D218" t="s">
        <v>1454</v>
      </c>
      <c r="E218" t="s">
        <v>238</v>
      </c>
    </row>
    <row r="219" spans="1:5" x14ac:dyDescent="0.15">
      <c r="A219" t="s">
        <v>6303</v>
      </c>
      <c r="B219" t="s">
        <v>2632</v>
      </c>
      <c r="C219" t="s">
        <v>16</v>
      </c>
      <c r="D219" t="s">
        <v>1454</v>
      </c>
      <c r="E219" t="s">
        <v>858</v>
      </c>
    </row>
    <row r="220" spans="1:5" x14ac:dyDescent="0.15">
      <c r="A220" t="s">
        <v>6304</v>
      </c>
      <c r="B220" t="s">
        <v>2152</v>
      </c>
      <c r="C220" t="s">
        <v>1580</v>
      </c>
      <c r="D220" t="s">
        <v>1454</v>
      </c>
      <c r="E220" t="s">
        <v>1582</v>
      </c>
    </row>
    <row r="221" spans="1:5" x14ac:dyDescent="0.15">
      <c r="A221" t="s">
        <v>6306</v>
      </c>
      <c r="B221" t="s">
        <v>2907</v>
      </c>
      <c r="C221" t="s">
        <v>1172</v>
      </c>
      <c r="D221" t="s">
        <v>1454</v>
      </c>
      <c r="E221" t="s">
        <v>1586</v>
      </c>
    </row>
    <row r="222" spans="1:5" x14ac:dyDescent="0.15">
      <c r="A222" t="s">
        <v>289</v>
      </c>
      <c r="B222" t="s">
        <v>2309</v>
      </c>
      <c r="C222" t="s">
        <v>1590</v>
      </c>
      <c r="D222" t="s">
        <v>1454</v>
      </c>
      <c r="E222" t="s">
        <v>860</v>
      </c>
    </row>
    <row r="223" spans="1:5" x14ac:dyDescent="0.15">
      <c r="A223" t="s">
        <v>1599</v>
      </c>
      <c r="B223" t="s">
        <v>7081</v>
      </c>
      <c r="C223" t="s">
        <v>6119</v>
      </c>
      <c r="D223" t="s">
        <v>1599</v>
      </c>
    </row>
    <row r="224" spans="1:5" x14ac:dyDescent="0.15">
      <c r="A224" t="s">
        <v>2190</v>
      </c>
      <c r="B224" t="s">
        <v>397</v>
      </c>
      <c r="C224" t="s">
        <v>1597</v>
      </c>
      <c r="D224" t="s">
        <v>1599</v>
      </c>
      <c r="E224" t="s">
        <v>1601</v>
      </c>
    </row>
    <row r="225" spans="1:5" x14ac:dyDescent="0.15">
      <c r="A225" t="s">
        <v>4138</v>
      </c>
      <c r="B225" t="s">
        <v>1649</v>
      </c>
      <c r="C225" t="s">
        <v>1602</v>
      </c>
      <c r="D225" t="s">
        <v>1599</v>
      </c>
      <c r="E225" t="s">
        <v>856</v>
      </c>
    </row>
    <row r="226" spans="1:5" x14ac:dyDescent="0.15">
      <c r="A226" t="s">
        <v>6307</v>
      </c>
      <c r="B226" t="s">
        <v>4845</v>
      </c>
      <c r="C226" t="s">
        <v>927</v>
      </c>
      <c r="D226" t="s">
        <v>1599</v>
      </c>
      <c r="E226" t="s">
        <v>1416</v>
      </c>
    </row>
    <row r="227" spans="1:5" x14ac:dyDescent="0.15">
      <c r="A227" t="s">
        <v>6308</v>
      </c>
      <c r="B227" t="s">
        <v>5062</v>
      </c>
      <c r="C227" t="s">
        <v>1608</v>
      </c>
      <c r="D227" t="s">
        <v>1599</v>
      </c>
      <c r="E227" t="s">
        <v>1612</v>
      </c>
    </row>
    <row r="228" spans="1:5" x14ac:dyDescent="0.15">
      <c r="A228" t="s">
        <v>5924</v>
      </c>
      <c r="B228" t="s">
        <v>3398</v>
      </c>
      <c r="C228" t="s">
        <v>1348</v>
      </c>
      <c r="D228" t="s">
        <v>1599</v>
      </c>
      <c r="E228" t="s">
        <v>1532</v>
      </c>
    </row>
    <row r="229" spans="1:5" x14ac:dyDescent="0.15">
      <c r="A229" t="s">
        <v>6309</v>
      </c>
      <c r="B229" t="s">
        <v>5064</v>
      </c>
      <c r="C229" t="s">
        <v>1615</v>
      </c>
      <c r="D229" t="s">
        <v>1599</v>
      </c>
      <c r="E229" t="s">
        <v>387</v>
      </c>
    </row>
    <row r="230" spans="1:5" x14ac:dyDescent="0.15">
      <c r="A230" t="s">
        <v>2386</v>
      </c>
      <c r="B230" t="s">
        <v>631</v>
      </c>
      <c r="C230" t="s">
        <v>258</v>
      </c>
      <c r="D230" t="s">
        <v>1599</v>
      </c>
      <c r="E230" t="s">
        <v>1620</v>
      </c>
    </row>
    <row r="231" spans="1:5" x14ac:dyDescent="0.15">
      <c r="A231" t="s">
        <v>1960</v>
      </c>
      <c r="B231" t="s">
        <v>222</v>
      </c>
      <c r="C231" t="s">
        <v>707</v>
      </c>
      <c r="D231" t="s">
        <v>1599</v>
      </c>
      <c r="E231" t="s">
        <v>1624</v>
      </c>
    </row>
    <row r="232" spans="1:5" x14ac:dyDescent="0.15">
      <c r="A232" t="s">
        <v>6310</v>
      </c>
      <c r="B232" t="s">
        <v>4130</v>
      </c>
      <c r="C232" t="s">
        <v>1625</v>
      </c>
      <c r="D232" t="s">
        <v>1599</v>
      </c>
      <c r="E232" t="s">
        <v>1628</v>
      </c>
    </row>
    <row r="233" spans="1:5" x14ac:dyDescent="0.15">
      <c r="A233" t="s">
        <v>6311</v>
      </c>
      <c r="B233" t="s">
        <v>838</v>
      </c>
      <c r="C233" t="s">
        <v>931</v>
      </c>
      <c r="D233" t="s">
        <v>1599</v>
      </c>
      <c r="E233" t="s">
        <v>212</v>
      </c>
    </row>
    <row r="234" spans="1:5" x14ac:dyDescent="0.15">
      <c r="A234" t="s">
        <v>6312</v>
      </c>
      <c r="B234" t="s">
        <v>5065</v>
      </c>
      <c r="C234" t="s">
        <v>1632</v>
      </c>
      <c r="D234" t="s">
        <v>1599</v>
      </c>
      <c r="E234" t="s">
        <v>1634</v>
      </c>
    </row>
    <row r="235" spans="1:5" x14ac:dyDescent="0.15">
      <c r="A235" t="s">
        <v>1778</v>
      </c>
      <c r="B235" t="s">
        <v>2153</v>
      </c>
      <c r="C235" t="s">
        <v>1636</v>
      </c>
      <c r="D235" t="s">
        <v>1599</v>
      </c>
      <c r="E235" t="s">
        <v>1638</v>
      </c>
    </row>
    <row r="236" spans="1:5" x14ac:dyDescent="0.15">
      <c r="A236" t="s">
        <v>3890</v>
      </c>
      <c r="B236" t="s">
        <v>5067</v>
      </c>
      <c r="C236" t="s">
        <v>1644</v>
      </c>
      <c r="D236" t="s">
        <v>1599</v>
      </c>
      <c r="E236" t="s">
        <v>1646</v>
      </c>
    </row>
    <row r="237" spans="1:5" x14ac:dyDescent="0.15">
      <c r="A237" t="s">
        <v>6313</v>
      </c>
      <c r="B237" t="s">
        <v>1360</v>
      </c>
      <c r="C237" t="s">
        <v>3778</v>
      </c>
      <c r="D237" t="s">
        <v>1599</v>
      </c>
      <c r="E237" t="s">
        <v>5681</v>
      </c>
    </row>
    <row r="238" spans="1:5" x14ac:dyDescent="0.15">
      <c r="A238" t="s">
        <v>6314</v>
      </c>
      <c r="B238" t="s">
        <v>3443</v>
      </c>
      <c r="C238" t="s">
        <v>1652</v>
      </c>
      <c r="D238" t="s">
        <v>1599</v>
      </c>
      <c r="E238" t="s">
        <v>1653</v>
      </c>
    </row>
    <row r="239" spans="1:5" x14ac:dyDescent="0.15">
      <c r="A239" t="s">
        <v>6315</v>
      </c>
      <c r="B239" t="s">
        <v>5069</v>
      </c>
      <c r="C239" t="s">
        <v>94</v>
      </c>
      <c r="D239" t="s">
        <v>1599</v>
      </c>
      <c r="E239" t="s">
        <v>187</v>
      </c>
    </row>
    <row r="240" spans="1:5" x14ac:dyDescent="0.15">
      <c r="A240" t="s">
        <v>6316</v>
      </c>
      <c r="B240" t="s">
        <v>3850</v>
      </c>
      <c r="C240" t="s">
        <v>88</v>
      </c>
      <c r="D240" t="s">
        <v>1599</v>
      </c>
      <c r="E240" t="s">
        <v>1654</v>
      </c>
    </row>
    <row r="241" spans="1:5" x14ac:dyDescent="0.15">
      <c r="A241" t="s">
        <v>4729</v>
      </c>
      <c r="B241" t="s">
        <v>5070</v>
      </c>
      <c r="C241" t="s">
        <v>1312</v>
      </c>
      <c r="D241" t="s">
        <v>1599</v>
      </c>
      <c r="E241" t="s">
        <v>1657</v>
      </c>
    </row>
    <row r="242" spans="1:5" x14ac:dyDescent="0.15">
      <c r="A242" t="s">
        <v>6317</v>
      </c>
      <c r="B242" t="s">
        <v>447</v>
      </c>
      <c r="C242" t="s">
        <v>1618</v>
      </c>
      <c r="D242" t="s">
        <v>1599</v>
      </c>
      <c r="E242" t="s">
        <v>1502</v>
      </c>
    </row>
    <row r="243" spans="1:5" x14ac:dyDescent="0.15">
      <c r="A243" t="s">
        <v>1220</v>
      </c>
      <c r="B243" t="s">
        <v>5071</v>
      </c>
      <c r="C243" t="s">
        <v>1663</v>
      </c>
      <c r="D243" t="s">
        <v>1599</v>
      </c>
      <c r="E243" t="s">
        <v>1668</v>
      </c>
    </row>
    <row r="244" spans="1:5" x14ac:dyDescent="0.15">
      <c r="A244" t="s">
        <v>4269</v>
      </c>
      <c r="B244" t="s">
        <v>5072</v>
      </c>
      <c r="C244" t="s">
        <v>1049</v>
      </c>
      <c r="D244" t="s">
        <v>1599</v>
      </c>
      <c r="E244" t="s">
        <v>874</v>
      </c>
    </row>
    <row r="245" spans="1:5" x14ac:dyDescent="0.15">
      <c r="A245" t="s">
        <v>6318</v>
      </c>
      <c r="B245" t="s">
        <v>5073</v>
      </c>
      <c r="C245" t="s">
        <v>1670</v>
      </c>
      <c r="D245" t="s">
        <v>1599</v>
      </c>
      <c r="E245" t="s">
        <v>1678</v>
      </c>
    </row>
    <row r="246" spans="1:5" x14ac:dyDescent="0.15">
      <c r="A246" t="s">
        <v>4807</v>
      </c>
      <c r="B246" t="s">
        <v>5074</v>
      </c>
      <c r="C246" t="s">
        <v>1684</v>
      </c>
      <c r="D246" t="s">
        <v>1599</v>
      </c>
      <c r="E246" t="s">
        <v>1685</v>
      </c>
    </row>
    <row r="247" spans="1:5" x14ac:dyDescent="0.15">
      <c r="A247" t="s">
        <v>2318</v>
      </c>
      <c r="B247" t="s">
        <v>4874</v>
      </c>
      <c r="C247" t="s">
        <v>106</v>
      </c>
      <c r="D247" t="s">
        <v>1599</v>
      </c>
      <c r="E247" t="s">
        <v>32</v>
      </c>
    </row>
    <row r="248" spans="1:5" x14ac:dyDescent="0.15">
      <c r="A248" t="s">
        <v>1822</v>
      </c>
      <c r="B248" t="s">
        <v>2030</v>
      </c>
      <c r="C248" t="s">
        <v>428</v>
      </c>
      <c r="D248" t="s">
        <v>1599</v>
      </c>
      <c r="E248" t="s">
        <v>216</v>
      </c>
    </row>
    <row r="249" spans="1:5" x14ac:dyDescent="0.15">
      <c r="A249" t="s">
        <v>6320</v>
      </c>
      <c r="B249" t="s">
        <v>4501</v>
      </c>
      <c r="C249" t="s">
        <v>1689</v>
      </c>
      <c r="D249" t="s">
        <v>1599</v>
      </c>
      <c r="E249" t="s">
        <v>1003</v>
      </c>
    </row>
    <row r="250" spans="1:5" x14ac:dyDescent="0.15">
      <c r="A250" t="s">
        <v>6321</v>
      </c>
      <c r="B250" t="s">
        <v>157</v>
      </c>
      <c r="C250" t="s">
        <v>1691</v>
      </c>
      <c r="D250" t="s">
        <v>1599</v>
      </c>
      <c r="E250" t="s">
        <v>1695</v>
      </c>
    </row>
    <row r="251" spans="1:5" x14ac:dyDescent="0.15">
      <c r="A251" t="s">
        <v>1029</v>
      </c>
      <c r="B251" t="s">
        <v>4735</v>
      </c>
      <c r="C251" t="s">
        <v>1698</v>
      </c>
      <c r="D251" t="s">
        <v>1599</v>
      </c>
      <c r="E251" t="s">
        <v>1496</v>
      </c>
    </row>
    <row r="252" spans="1:5" x14ac:dyDescent="0.15">
      <c r="A252" t="s">
        <v>6322</v>
      </c>
      <c r="B252" t="s">
        <v>5075</v>
      </c>
      <c r="C252" t="s">
        <v>1699</v>
      </c>
      <c r="D252" t="s">
        <v>1599</v>
      </c>
      <c r="E252" t="s">
        <v>1110</v>
      </c>
    </row>
    <row r="253" spans="1:5" x14ac:dyDescent="0.15">
      <c r="A253" t="s">
        <v>6323</v>
      </c>
      <c r="B253" t="s">
        <v>4846</v>
      </c>
      <c r="C253" t="s">
        <v>1549</v>
      </c>
      <c r="D253" t="s">
        <v>1599</v>
      </c>
      <c r="E253" t="s">
        <v>262</v>
      </c>
    </row>
    <row r="254" spans="1:5" x14ac:dyDescent="0.15">
      <c r="A254" t="s">
        <v>463</v>
      </c>
      <c r="B254" t="s">
        <v>5076</v>
      </c>
      <c r="C254" t="s">
        <v>742</v>
      </c>
      <c r="D254" t="s">
        <v>1599</v>
      </c>
      <c r="E254" t="s">
        <v>1701</v>
      </c>
    </row>
    <row r="255" spans="1:5" x14ac:dyDescent="0.15">
      <c r="A255" t="s">
        <v>6324</v>
      </c>
      <c r="B255" t="s">
        <v>5077</v>
      </c>
      <c r="C255" t="s">
        <v>1702</v>
      </c>
      <c r="D255" t="s">
        <v>1599</v>
      </c>
      <c r="E255" t="s">
        <v>836</v>
      </c>
    </row>
    <row r="256" spans="1:5" x14ac:dyDescent="0.15">
      <c r="A256" t="s">
        <v>1986</v>
      </c>
      <c r="B256" t="s">
        <v>5080</v>
      </c>
      <c r="C256" t="s">
        <v>1703</v>
      </c>
      <c r="D256" t="s">
        <v>1599</v>
      </c>
      <c r="E256" t="s">
        <v>1705</v>
      </c>
    </row>
    <row r="257" spans="1:5" x14ac:dyDescent="0.15">
      <c r="A257" t="s">
        <v>340</v>
      </c>
      <c r="B257" t="s">
        <v>7082</v>
      </c>
      <c r="C257" t="s">
        <v>1804</v>
      </c>
      <c r="D257" t="s">
        <v>340</v>
      </c>
    </row>
    <row r="258" spans="1:5" x14ac:dyDescent="0.15">
      <c r="A258" t="s">
        <v>6325</v>
      </c>
      <c r="B258" t="s">
        <v>559</v>
      </c>
      <c r="C258" t="s">
        <v>245</v>
      </c>
      <c r="D258" t="s">
        <v>340</v>
      </c>
      <c r="E258" t="s">
        <v>1707</v>
      </c>
    </row>
    <row r="259" spans="1:5" x14ac:dyDescent="0.15">
      <c r="A259" t="s">
        <v>6326</v>
      </c>
      <c r="B259" t="s">
        <v>4765</v>
      </c>
      <c r="C259" t="s">
        <v>1710</v>
      </c>
      <c r="D259" t="s">
        <v>340</v>
      </c>
      <c r="E259" t="s">
        <v>1711</v>
      </c>
    </row>
    <row r="260" spans="1:5" x14ac:dyDescent="0.15">
      <c r="A260" t="s">
        <v>329</v>
      </c>
      <c r="B260" t="s">
        <v>5082</v>
      </c>
      <c r="C260" t="s">
        <v>893</v>
      </c>
      <c r="D260" t="s">
        <v>340</v>
      </c>
      <c r="E260" t="s">
        <v>1533</v>
      </c>
    </row>
    <row r="261" spans="1:5" x14ac:dyDescent="0.15">
      <c r="A261" t="s">
        <v>6327</v>
      </c>
      <c r="B261" t="s">
        <v>621</v>
      </c>
      <c r="C261" t="s">
        <v>1714</v>
      </c>
      <c r="D261" t="s">
        <v>340</v>
      </c>
      <c r="E261" t="s">
        <v>1716</v>
      </c>
    </row>
    <row r="262" spans="1:5" x14ac:dyDescent="0.15">
      <c r="A262" t="s">
        <v>2391</v>
      </c>
      <c r="B262" t="s">
        <v>5085</v>
      </c>
      <c r="C262" t="s">
        <v>1719</v>
      </c>
      <c r="D262" t="s">
        <v>340</v>
      </c>
      <c r="E262" t="s">
        <v>1720</v>
      </c>
    </row>
    <row r="263" spans="1:5" x14ac:dyDescent="0.15">
      <c r="A263" t="s">
        <v>6329</v>
      </c>
      <c r="B263" t="s">
        <v>4511</v>
      </c>
      <c r="C263" t="s">
        <v>1729</v>
      </c>
      <c r="D263" t="s">
        <v>340</v>
      </c>
      <c r="E263" t="s">
        <v>1732</v>
      </c>
    </row>
    <row r="264" spans="1:5" x14ac:dyDescent="0.15">
      <c r="A264" t="s">
        <v>5081</v>
      </c>
      <c r="B264" t="s">
        <v>5086</v>
      </c>
      <c r="C264" t="s">
        <v>1733</v>
      </c>
      <c r="D264" t="s">
        <v>340</v>
      </c>
      <c r="E264" t="s">
        <v>1007</v>
      </c>
    </row>
    <row r="265" spans="1:5" x14ac:dyDescent="0.15">
      <c r="A265" t="s">
        <v>5768</v>
      </c>
      <c r="B265" t="s">
        <v>5087</v>
      </c>
      <c r="C265" t="s">
        <v>1734</v>
      </c>
      <c r="D265" t="s">
        <v>340</v>
      </c>
      <c r="E265" t="s">
        <v>1739</v>
      </c>
    </row>
    <row r="266" spans="1:5" x14ac:dyDescent="0.15">
      <c r="A266" t="s">
        <v>1090</v>
      </c>
      <c r="B266" t="s">
        <v>4153</v>
      </c>
      <c r="C266" t="s">
        <v>1742</v>
      </c>
      <c r="D266" t="s">
        <v>340</v>
      </c>
      <c r="E266" t="s">
        <v>911</v>
      </c>
    </row>
    <row r="267" spans="1:5" x14ac:dyDescent="0.15">
      <c r="A267" t="s">
        <v>6330</v>
      </c>
      <c r="B267" t="s">
        <v>5088</v>
      </c>
      <c r="C267" t="s">
        <v>1744</v>
      </c>
      <c r="D267" t="s">
        <v>340</v>
      </c>
      <c r="E267" t="s">
        <v>1472</v>
      </c>
    </row>
    <row r="268" spans="1:5" x14ac:dyDescent="0.15">
      <c r="A268" t="s">
        <v>6331</v>
      </c>
      <c r="B268" t="s">
        <v>5089</v>
      </c>
      <c r="C268" t="s">
        <v>1745</v>
      </c>
      <c r="D268" t="s">
        <v>340</v>
      </c>
      <c r="E268" t="s">
        <v>1750</v>
      </c>
    </row>
    <row r="269" spans="1:5" x14ac:dyDescent="0.15">
      <c r="A269" t="s">
        <v>6175</v>
      </c>
      <c r="B269" t="s">
        <v>1229</v>
      </c>
      <c r="C269" t="s">
        <v>885</v>
      </c>
      <c r="D269" t="s">
        <v>340</v>
      </c>
      <c r="E269" t="s">
        <v>753</v>
      </c>
    </row>
    <row r="270" spans="1:5" x14ac:dyDescent="0.15">
      <c r="A270" t="s">
        <v>6332</v>
      </c>
      <c r="B270" t="s">
        <v>4851</v>
      </c>
      <c r="C270" t="s">
        <v>792</v>
      </c>
      <c r="D270" t="s">
        <v>340</v>
      </c>
      <c r="E270" t="s">
        <v>1761</v>
      </c>
    </row>
    <row r="271" spans="1:5" x14ac:dyDescent="0.15">
      <c r="A271" t="s">
        <v>158</v>
      </c>
      <c r="B271" t="s">
        <v>5090</v>
      </c>
      <c r="C271" t="s">
        <v>2092</v>
      </c>
      <c r="D271" t="s">
        <v>340</v>
      </c>
      <c r="E271" t="s">
        <v>1438</v>
      </c>
    </row>
    <row r="272" spans="1:5" x14ac:dyDescent="0.15">
      <c r="A272" t="s">
        <v>6333</v>
      </c>
      <c r="B272" t="s">
        <v>2321</v>
      </c>
      <c r="C272" t="s">
        <v>1765</v>
      </c>
      <c r="D272" t="s">
        <v>340</v>
      </c>
      <c r="E272" t="s">
        <v>978</v>
      </c>
    </row>
    <row r="273" spans="1:5" x14ac:dyDescent="0.15">
      <c r="A273" t="s">
        <v>5373</v>
      </c>
      <c r="B273" t="s">
        <v>1394</v>
      </c>
      <c r="C273" t="s">
        <v>1772</v>
      </c>
      <c r="D273" t="s">
        <v>340</v>
      </c>
      <c r="E273" t="s">
        <v>1773</v>
      </c>
    </row>
    <row r="274" spans="1:5" x14ac:dyDescent="0.15">
      <c r="A274" t="s">
        <v>6334</v>
      </c>
      <c r="B274" t="s">
        <v>5093</v>
      </c>
      <c r="C274" t="s">
        <v>1775</v>
      </c>
      <c r="D274" t="s">
        <v>340</v>
      </c>
      <c r="E274" t="s">
        <v>1782</v>
      </c>
    </row>
    <row r="275" spans="1:5" x14ac:dyDescent="0.15">
      <c r="A275" t="s">
        <v>3241</v>
      </c>
      <c r="B275" t="s">
        <v>5095</v>
      </c>
      <c r="C275" t="s">
        <v>1783</v>
      </c>
      <c r="D275" t="s">
        <v>340</v>
      </c>
      <c r="E275" t="s">
        <v>1786</v>
      </c>
    </row>
    <row r="276" spans="1:5" x14ac:dyDescent="0.15">
      <c r="A276" t="s">
        <v>1378</v>
      </c>
      <c r="B276" t="s">
        <v>2288</v>
      </c>
      <c r="C276" t="s">
        <v>1789</v>
      </c>
      <c r="D276" t="s">
        <v>340</v>
      </c>
      <c r="E276" t="s">
        <v>1791</v>
      </c>
    </row>
    <row r="277" spans="1:5" x14ac:dyDescent="0.15">
      <c r="A277" t="s">
        <v>6335</v>
      </c>
      <c r="B277" t="s">
        <v>2598</v>
      </c>
      <c r="C277" t="s">
        <v>1398</v>
      </c>
      <c r="D277" t="s">
        <v>340</v>
      </c>
      <c r="E277" t="s">
        <v>1798</v>
      </c>
    </row>
    <row r="278" spans="1:5" x14ac:dyDescent="0.15">
      <c r="A278" t="s">
        <v>2099</v>
      </c>
      <c r="B278" t="s">
        <v>4499</v>
      </c>
      <c r="C278" t="s">
        <v>1799</v>
      </c>
      <c r="D278" t="s">
        <v>340</v>
      </c>
      <c r="E278" t="s">
        <v>1802</v>
      </c>
    </row>
    <row r="279" spans="1:5" x14ac:dyDescent="0.15">
      <c r="A279" t="s">
        <v>6336</v>
      </c>
      <c r="B279" t="s">
        <v>2974</v>
      </c>
      <c r="C279" t="s">
        <v>1609</v>
      </c>
      <c r="D279" t="s">
        <v>340</v>
      </c>
      <c r="E279" t="s">
        <v>1805</v>
      </c>
    </row>
    <row r="280" spans="1:5" x14ac:dyDescent="0.15">
      <c r="A280" t="s">
        <v>4103</v>
      </c>
      <c r="B280" t="s">
        <v>5097</v>
      </c>
      <c r="C280" t="s">
        <v>1809</v>
      </c>
      <c r="D280" t="s">
        <v>340</v>
      </c>
      <c r="E280" t="s">
        <v>1200</v>
      </c>
    </row>
    <row r="281" spans="1:5" x14ac:dyDescent="0.15">
      <c r="A281" t="s">
        <v>1950</v>
      </c>
      <c r="B281" t="s">
        <v>1474</v>
      </c>
      <c r="C281" t="s">
        <v>1810</v>
      </c>
      <c r="D281" t="s">
        <v>340</v>
      </c>
      <c r="E281" t="s">
        <v>446</v>
      </c>
    </row>
    <row r="282" spans="1:5" x14ac:dyDescent="0.15">
      <c r="A282" t="s">
        <v>3989</v>
      </c>
      <c r="B282" t="s">
        <v>4379</v>
      </c>
      <c r="C282" t="s">
        <v>375</v>
      </c>
      <c r="D282" t="s">
        <v>340</v>
      </c>
      <c r="E282" t="s">
        <v>1816</v>
      </c>
    </row>
    <row r="283" spans="1:5" x14ac:dyDescent="0.15">
      <c r="A283" t="s">
        <v>4187</v>
      </c>
      <c r="B283" t="s">
        <v>5098</v>
      </c>
      <c r="C283" t="s">
        <v>42</v>
      </c>
      <c r="D283" t="s">
        <v>340</v>
      </c>
      <c r="E283" t="s">
        <v>804</v>
      </c>
    </row>
    <row r="284" spans="1:5" x14ac:dyDescent="0.15">
      <c r="A284" t="s">
        <v>3338</v>
      </c>
      <c r="B284" t="s">
        <v>1764</v>
      </c>
      <c r="C284" t="s">
        <v>1661</v>
      </c>
      <c r="D284" t="s">
        <v>340</v>
      </c>
      <c r="E284" t="s">
        <v>1818</v>
      </c>
    </row>
    <row r="285" spans="1:5" x14ac:dyDescent="0.15">
      <c r="A285" t="s">
        <v>1918</v>
      </c>
      <c r="B285" t="s">
        <v>3621</v>
      </c>
      <c r="C285" t="s">
        <v>1821</v>
      </c>
      <c r="D285" t="s">
        <v>340</v>
      </c>
      <c r="E285" t="s">
        <v>1824</v>
      </c>
    </row>
    <row r="286" spans="1:5" x14ac:dyDescent="0.15">
      <c r="A286" t="s">
        <v>6337</v>
      </c>
      <c r="B286" t="s">
        <v>1617</v>
      </c>
      <c r="C286" t="s">
        <v>1119</v>
      </c>
      <c r="D286" t="s">
        <v>340</v>
      </c>
      <c r="E286" t="s">
        <v>1826</v>
      </c>
    </row>
    <row r="287" spans="1:5" x14ac:dyDescent="0.15">
      <c r="A287" t="s">
        <v>5409</v>
      </c>
      <c r="B287" t="s">
        <v>3702</v>
      </c>
      <c r="C287" t="s">
        <v>247</v>
      </c>
      <c r="D287" t="s">
        <v>340</v>
      </c>
      <c r="E287" t="s">
        <v>1571</v>
      </c>
    </row>
    <row r="288" spans="1:5" x14ac:dyDescent="0.15">
      <c r="A288" t="s">
        <v>6338</v>
      </c>
      <c r="B288" t="s">
        <v>3227</v>
      </c>
      <c r="C288" t="s">
        <v>1830</v>
      </c>
      <c r="D288" t="s">
        <v>340</v>
      </c>
      <c r="E288" t="s">
        <v>1338</v>
      </c>
    </row>
    <row r="289" spans="1:5" x14ac:dyDescent="0.15">
      <c r="A289" t="s">
        <v>6339</v>
      </c>
      <c r="B289" t="s">
        <v>3978</v>
      </c>
      <c r="C289" t="s">
        <v>1833</v>
      </c>
      <c r="D289" t="s">
        <v>340</v>
      </c>
      <c r="E289" t="s">
        <v>1836</v>
      </c>
    </row>
    <row r="290" spans="1:5" x14ac:dyDescent="0.15">
      <c r="A290" t="s">
        <v>1849</v>
      </c>
      <c r="B290" t="s">
        <v>3943</v>
      </c>
      <c r="C290" t="s">
        <v>1840</v>
      </c>
      <c r="D290" t="s">
        <v>340</v>
      </c>
      <c r="E290" t="s">
        <v>1844</v>
      </c>
    </row>
    <row r="291" spans="1:5" x14ac:dyDescent="0.15">
      <c r="A291" t="s">
        <v>6340</v>
      </c>
      <c r="B291" t="s">
        <v>4701</v>
      </c>
      <c r="C291" t="s">
        <v>1846</v>
      </c>
      <c r="D291" t="s">
        <v>340</v>
      </c>
      <c r="E291" t="s">
        <v>1743</v>
      </c>
    </row>
    <row r="292" spans="1:5" x14ac:dyDescent="0.15">
      <c r="A292" t="s">
        <v>6342</v>
      </c>
      <c r="B292" t="s">
        <v>2712</v>
      </c>
      <c r="C292" t="s">
        <v>671</v>
      </c>
      <c r="D292" t="s">
        <v>340</v>
      </c>
      <c r="E292" t="s">
        <v>1854</v>
      </c>
    </row>
    <row r="293" spans="1:5" x14ac:dyDescent="0.15">
      <c r="A293" t="s">
        <v>1872</v>
      </c>
      <c r="B293" t="s">
        <v>7083</v>
      </c>
      <c r="C293" t="s">
        <v>6121</v>
      </c>
      <c r="D293" t="s">
        <v>1872</v>
      </c>
    </row>
    <row r="294" spans="1:5" x14ac:dyDescent="0.15">
      <c r="A294" t="s">
        <v>6343</v>
      </c>
      <c r="B294" t="s">
        <v>3648</v>
      </c>
      <c r="C294" t="s">
        <v>1868</v>
      </c>
      <c r="D294" t="s">
        <v>1872</v>
      </c>
      <c r="E294" t="s">
        <v>1541</v>
      </c>
    </row>
    <row r="295" spans="1:5" x14ac:dyDescent="0.15">
      <c r="A295" t="s">
        <v>6344</v>
      </c>
      <c r="B295" t="s">
        <v>1667</v>
      </c>
      <c r="C295" t="s">
        <v>1876</v>
      </c>
      <c r="D295" t="s">
        <v>1872</v>
      </c>
      <c r="E295" t="s">
        <v>1880</v>
      </c>
    </row>
    <row r="296" spans="1:5" x14ac:dyDescent="0.15">
      <c r="A296" t="s">
        <v>6345</v>
      </c>
      <c r="B296" t="s">
        <v>417</v>
      </c>
      <c r="C296" t="s">
        <v>1885</v>
      </c>
      <c r="D296" t="s">
        <v>1872</v>
      </c>
      <c r="E296" t="s">
        <v>1284</v>
      </c>
    </row>
    <row r="297" spans="1:5" x14ac:dyDescent="0.15">
      <c r="A297" t="s">
        <v>6346</v>
      </c>
      <c r="B297" t="s">
        <v>3239</v>
      </c>
      <c r="C297" t="s">
        <v>886</v>
      </c>
      <c r="D297" t="s">
        <v>1872</v>
      </c>
      <c r="E297" t="s">
        <v>1886</v>
      </c>
    </row>
    <row r="298" spans="1:5" x14ac:dyDescent="0.15">
      <c r="A298" t="s">
        <v>6349</v>
      </c>
      <c r="B298" t="s">
        <v>5099</v>
      </c>
      <c r="C298" t="s">
        <v>1888</v>
      </c>
      <c r="D298" t="s">
        <v>1872</v>
      </c>
      <c r="E298" t="s">
        <v>864</v>
      </c>
    </row>
    <row r="299" spans="1:5" x14ac:dyDescent="0.15">
      <c r="A299" t="s">
        <v>6351</v>
      </c>
      <c r="B299" t="s">
        <v>642</v>
      </c>
      <c r="C299" t="s">
        <v>1895</v>
      </c>
      <c r="D299" t="s">
        <v>1872</v>
      </c>
      <c r="E299" t="s">
        <v>1427</v>
      </c>
    </row>
    <row r="300" spans="1:5" x14ac:dyDescent="0.15">
      <c r="A300" t="s">
        <v>5219</v>
      </c>
      <c r="B300" t="s">
        <v>5100</v>
      </c>
      <c r="C300" t="s">
        <v>1899</v>
      </c>
      <c r="D300" t="s">
        <v>1872</v>
      </c>
      <c r="E300" t="s">
        <v>508</v>
      </c>
    </row>
    <row r="301" spans="1:5" x14ac:dyDescent="0.15">
      <c r="A301" t="s">
        <v>6352</v>
      </c>
      <c r="B301" t="s">
        <v>5101</v>
      </c>
      <c r="C301" t="s">
        <v>1903</v>
      </c>
      <c r="D301" t="s">
        <v>1872</v>
      </c>
      <c r="E301" t="s">
        <v>1041</v>
      </c>
    </row>
    <row r="302" spans="1:5" x14ac:dyDescent="0.15">
      <c r="A302" t="s">
        <v>875</v>
      </c>
      <c r="B302" t="s">
        <v>5102</v>
      </c>
      <c r="C302" t="s">
        <v>1908</v>
      </c>
      <c r="D302" t="s">
        <v>1872</v>
      </c>
      <c r="E302" t="s">
        <v>1911</v>
      </c>
    </row>
    <row r="303" spans="1:5" x14ac:dyDescent="0.15">
      <c r="A303" t="s">
        <v>6353</v>
      </c>
      <c r="B303" t="s">
        <v>5103</v>
      </c>
      <c r="C303" t="s">
        <v>1530</v>
      </c>
      <c r="D303" t="s">
        <v>1872</v>
      </c>
      <c r="E303" t="s">
        <v>1443</v>
      </c>
    </row>
    <row r="304" spans="1:5" x14ac:dyDescent="0.15">
      <c r="A304" t="s">
        <v>6354</v>
      </c>
      <c r="B304" t="s">
        <v>5104</v>
      </c>
      <c r="C304" t="s">
        <v>1913</v>
      </c>
      <c r="D304" t="s">
        <v>1872</v>
      </c>
      <c r="E304" t="s">
        <v>1915</v>
      </c>
    </row>
    <row r="305" spans="1:5" x14ac:dyDescent="0.15">
      <c r="A305" t="s">
        <v>6124</v>
      </c>
      <c r="B305" t="s">
        <v>90</v>
      </c>
      <c r="C305" t="s">
        <v>1853</v>
      </c>
      <c r="D305" t="s">
        <v>1872</v>
      </c>
      <c r="E305" t="s">
        <v>1921</v>
      </c>
    </row>
    <row r="306" spans="1:5" x14ac:dyDescent="0.15">
      <c r="A306" t="s">
        <v>4559</v>
      </c>
      <c r="B306" t="s">
        <v>5105</v>
      </c>
      <c r="C306" t="s">
        <v>1923</v>
      </c>
      <c r="D306" t="s">
        <v>1872</v>
      </c>
      <c r="E306" t="s">
        <v>353</v>
      </c>
    </row>
    <row r="307" spans="1:5" x14ac:dyDescent="0.15">
      <c r="A307" t="s">
        <v>5004</v>
      </c>
      <c r="B307" t="s">
        <v>5107</v>
      </c>
      <c r="C307" t="s">
        <v>1927</v>
      </c>
      <c r="D307" t="s">
        <v>1872</v>
      </c>
      <c r="E307" t="s">
        <v>1929</v>
      </c>
    </row>
    <row r="308" spans="1:5" x14ac:dyDescent="0.15">
      <c r="A308" t="s">
        <v>6355</v>
      </c>
      <c r="B308" t="s">
        <v>261</v>
      </c>
      <c r="C308" t="s">
        <v>1510</v>
      </c>
      <c r="D308" t="s">
        <v>1872</v>
      </c>
      <c r="E308" t="s">
        <v>1664</v>
      </c>
    </row>
    <row r="309" spans="1:5" x14ac:dyDescent="0.15">
      <c r="A309" t="s">
        <v>4764</v>
      </c>
      <c r="B309" t="s">
        <v>2999</v>
      </c>
      <c r="C309" t="s">
        <v>1934</v>
      </c>
      <c r="D309" t="s">
        <v>1872</v>
      </c>
      <c r="E309" t="s">
        <v>1943</v>
      </c>
    </row>
    <row r="310" spans="1:5" x14ac:dyDescent="0.15">
      <c r="A310" t="s">
        <v>5630</v>
      </c>
      <c r="B310" t="s">
        <v>3765</v>
      </c>
      <c r="C310" t="s">
        <v>1949</v>
      </c>
      <c r="D310" t="s">
        <v>1872</v>
      </c>
      <c r="E310" t="s">
        <v>1931</v>
      </c>
    </row>
    <row r="311" spans="1:5" x14ac:dyDescent="0.15">
      <c r="A311" t="s">
        <v>311</v>
      </c>
      <c r="B311" t="s">
        <v>5108</v>
      </c>
      <c r="C311" t="s">
        <v>430</v>
      </c>
      <c r="D311" t="s">
        <v>1872</v>
      </c>
      <c r="E311" t="s">
        <v>1162</v>
      </c>
    </row>
    <row r="312" spans="1:5" x14ac:dyDescent="0.15">
      <c r="A312" t="s">
        <v>6356</v>
      </c>
      <c r="B312" t="s">
        <v>5109</v>
      </c>
      <c r="C312" t="s">
        <v>916</v>
      </c>
      <c r="D312" t="s">
        <v>1872</v>
      </c>
      <c r="E312" t="s">
        <v>1951</v>
      </c>
    </row>
    <row r="313" spans="1:5" x14ac:dyDescent="0.15">
      <c r="A313" t="s">
        <v>6357</v>
      </c>
      <c r="B313" t="s">
        <v>5110</v>
      </c>
      <c r="C313" t="s">
        <v>1069</v>
      </c>
      <c r="D313" t="s">
        <v>1872</v>
      </c>
      <c r="E313" t="s">
        <v>722</v>
      </c>
    </row>
    <row r="314" spans="1:5" x14ac:dyDescent="0.15">
      <c r="A314" t="s">
        <v>6358</v>
      </c>
      <c r="B314" t="s">
        <v>3870</v>
      </c>
      <c r="C314" t="s">
        <v>1776</v>
      </c>
      <c r="D314" t="s">
        <v>1872</v>
      </c>
      <c r="E314" t="s">
        <v>1956</v>
      </c>
    </row>
    <row r="315" spans="1:5" x14ac:dyDescent="0.15">
      <c r="A315" t="s">
        <v>6359</v>
      </c>
      <c r="B315" t="s">
        <v>501</v>
      </c>
      <c r="C315" t="s">
        <v>1402</v>
      </c>
      <c r="D315" t="s">
        <v>1872</v>
      </c>
      <c r="E315" t="s">
        <v>214</v>
      </c>
    </row>
    <row r="316" spans="1:5" x14ac:dyDescent="0.15">
      <c r="A316" t="s">
        <v>6360</v>
      </c>
      <c r="B316" t="s">
        <v>3936</v>
      </c>
      <c r="C316" t="s">
        <v>1957</v>
      </c>
      <c r="D316" t="s">
        <v>1872</v>
      </c>
      <c r="E316" t="s">
        <v>1223</v>
      </c>
    </row>
    <row r="317" spans="1:5" x14ac:dyDescent="0.15">
      <c r="A317" t="s">
        <v>1013</v>
      </c>
      <c r="B317" t="s">
        <v>5111</v>
      </c>
      <c r="C317" t="s">
        <v>1645</v>
      </c>
      <c r="D317" t="s">
        <v>1872</v>
      </c>
      <c r="E317" t="s">
        <v>174</v>
      </c>
    </row>
    <row r="318" spans="1:5" x14ac:dyDescent="0.15">
      <c r="A318" t="s">
        <v>3078</v>
      </c>
      <c r="B318" t="s">
        <v>5113</v>
      </c>
      <c r="C318" t="s">
        <v>765</v>
      </c>
      <c r="D318" t="s">
        <v>1872</v>
      </c>
      <c r="E318" t="s">
        <v>1679</v>
      </c>
    </row>
    <row r="319" spans="1:5" x14ac:dyDescent="0.15">
      <c r="A319" t="s">
        <v>1958</v>
      </c>
      <c r="B319" t="s">
        <v>653</v>
      </c>
      <c r="C319" t="s">
        <v>9</v>
      </c>
      <c r="D319" t="s">
        <v>1958</v>
      </c>
    </row>
    <row r="320" spans="1:5" x14ac:dyDescent="0.15">
      <c r="A320" t="s">
        <v>6361</v>
      </c>
      <c r="B320" t="s">
        <v>3357</v>
      </c>
      <c r="C320" t="s">
        <v>1372</v>
      </c>
      <c r="D320" t="s">
        <v>1958</v>
      </c>
      <c r="E320" t="s">
        <v>305</v>
      </c>
    </row>
    <row r="321" spans="1:5" x14ac:dyDescent="0.15">
      <c r="A321" t="s">
        <v>5084</v>
      </c>
      <c r="B321" t="s">
        <v>5114</v>
      </c>
      <c r="C321" t="s">
        <v>1962</v>
      </c>
      <c r="D321" t="s">
        <v>1958</v>
      </c>
      <c r="E321" t="s">
        <v>1966</v>
      </c>
    </row>
    <row r="322" spans="1:5" x14ac:dyDescent="0.15">
      <c r="A322" t="s">
        <v>6005</v>
      </c>
      <c r="B322" t="s">
        <v>1161</v>
      </c>
      <c r="C322" t="s">
        <v>797</v>
      </c>
      <c r="D322" t="s">
        <v>1958</v>
      </c>
      <c r="E322" t="s">
        <v>1603</v>
      </c>
    </row>
    <row r="323" spans="1:5" x14ac:dyDescent="0.15">
      <c r="A323" t="s">
        <v>143</v>
      </c>
      <c r="B323" t="s">
        <v>318</v>
      </c>
      <c r="C323" t="s">
        <v>1972</v>
      </c>
      <c r="D323" t="s">
        <v>1958</v>
      </c>
      <c r="E323" t="s">
        <v>1973</v>
      </c>
    </row>
    <row r="324" spans="1:5" x14ac:dyDescent="0.15">
      <c r="A324" t="s">
        <v>6362</v>
      </c>
      <c r="B324" t="s">
        <v>5116</v>
      </c>
      <c r="C324" t="s">
        <v>1097</v>
      </c>
      <c r="D324" t="s">
        <v>1958</v>
      </c>
      <c r="E324" t="s">
        <v>1976</v>
      </c>
    </row>
    <row r="325" spans="1:5" x14ac:dyDescent="0.15">
      <c r="A325" t="s">
        <v>6364</v>
      </c>
      <c r="B325" t="s">
        <v>3386</v>
      </c>
      <c r="C325" t="s">
        <v>774</v>
      </c>
      <c r="D325" t="s">
        <v>1958</v>
      </c>
      <c r="E325" t="s">
        <v>1897</v>
      </c>
    </row>
    <row r="326" spans="1:5" x14ac:dyDescent="0.15">
      <c r="A326" t="s">
        <v>6365</v>
      </c>
      <c r="B326" t="s">
        <v>1278</v>
      </c>
      <c r="C326" t="s">
        <v>1985</v>
      </c>
      <c r="D326" t="s">
        <v>1958</v>
      </c>
      <c r="E326" t="s">
        <v>1988</v>
      </c>
    </row>
    <row r="327" spans="1:5" x14ac:dyDescent="0.15">
      <c r="A327" t="s">
        <v>6366</v>
      </c>
      <c r="B327" t="s">
        <v>5118</v>
      </c>
      <c r="C327" t="s">
        <v>1992</v>
      </c>
      <c r="D327" t="s">
        <v>1958</v>
      </c>
      <c r="E327" t="s">
        <v>1999</v>
      </c>
    </row>
    <row r="328" spans="1:5" x14ac:dyDescent="0.15">
      <c r="A328" t="s">
        <v>3065</v>
      </c>
      <c r="B328" t="s">
        <v>3248</v>
      </c>
      <c r="C328" t="s">
        <v>2008</v>
      </c>
      <c r="D328" t="s">
        <v>1958</v>
      </c>
      <c r="E328" t="s">
        <v>241</v>
      </c>
    </row>
    <row r="329" spans="1:5" x14ac:dyDescent="0.15">
      <c r="A329" t="s">
        <v>6367</v>
      </c>
      <c r="B329" t="s">
        <v>4732</v>
      </c>
      <c r="C329" t="s">
        <v>1978</v>
      </c>
      <c r="D329" t="s">
        <v>1958</v>
      </c>
      <c r="E329" t="s">
        <v>2009</v>
      </c>
    </row>
    <row r="330" spans="1:5" x14ac:dyDescent="0.15">
      <c r="A330" t="s">
        <v>6368</v>
      </c>
      <c r="B330" t="s">
        <v>4762</v>
      </c>
      <c r="C330" t="s">
        <v>2011</v>
      </c>
      <c r="D330" t="s">
        <v>1958</v>
      </c>
      <c r="E330" t="s">
        <v>2012</v>
      </c>
    </row>
    <row r="331" spans="1:5" x14ac:dyDescent="0.15">
      <c r="A331" t="s">
        <v>5585</v>
      </c>
      <c r="B331" t="s">
        <v>5119</v>
      </c>
      <c r="C331" t="s">
        <v>525</v>
      </c>
      <c r="D331" t="s">
        <v>1958</v>
      </c>
      <c r="E331" t="s">
        <v>1276</v>
      </c>
    </row>
    <row r="332" spans="1:5" x14ac:dyDescent="0.15">
      <c r="A332" t="s">
        <v>1070</v>
      </c>
      <c r="B332" t="s">
        <v>2746</v>
      </c>
      <c r="C332" t="s">
        <v>1498</v>
      </c>
      <c r="D332" t="s">
        <v>1958</v>
      </c>
      <c r="E332" t="s">
        <v>114</v>
      </c>
    </row>
    <row r="333" spans="1:5" x14ac:dyDescent="0.15">
      <c r="A333" t="s">
        <v>3988</v>
      </c>
      <c r="B333" t="s">
        <v>3099</v>
      </c>
      <c r="C333" t="s">
        <v>1746</v>
      </c>
      <c r="D333" t="s">
        <v>1958</v>
      </c>
      <c r="E333" t="s">
        <v>2014</v>
      </c>
    </row>
    <row r="334" spans="1:5" x14ac:dyDescent="0.15">
      <c r="A334" t="s">
        <v>6369</v>
      </c>
      <c r="B334" t="s">
        <v>5122</v>
      </c>
      <c r="C334" t="s">
        <v>2019</v>
      </c>
      <c r="D334" t="s">
        <v>1958</v>
      </c>
      <c r="E334" t="s">
        <v>2024</v>
      </c>
    </row>
    <row r="335" spans="1:5" x14ac:dyDescent="0.15">
      <c r="A335" t="s">
        <v>1682</v>
      </c>
      <c r="B335" t="s">
        <v>5123</v>
      </c>
      <c r="C335" t="s">
        <v>2026</v>
      </c>
      <c r="D335" t="s">
        <v>1958</v>
      </c>
      <c r="E335" t="s">
        <v>1584</v>
      </c>
    </row>
    <row r="336" spans="1:5" x14ac:dyDescent="0.15">
      <c r="A336" t="s">
        <v>6370</v>
      </c>
      <c r="B336" t="s">
        <v>5124</v>
      </c>
      <c r="C336" t="s">
        <v>608</v>
      </c>
      <c r="D336" t="s">
        <v>1958</v>
      </c>
      <c r="E336" t="s">
        <v>1559</v>
      </c>
    </row>
    <row r="337" spans="1:5" x14ac:dyDescent="0.15">
      <c r="A337" t="s">
        <v>852</v>
      </c>
      <c r="B337" t="s">
        <v>4984</v>
      </c>
      <c r="C337" t="s">
        <v>1752</v>
      </c>
      <c r="D337" t="s">
        <v>1958</v>
      </c>
      <c r="E337" t="s">
        <v>1445</v>
      </c>
    </row>
    <row r="338" spans="1:5" x14ac:dyDescent="0.15">
      <c r="A338" t="s">
        <v>5142</v>
      </c>
      <c r="B338" t="s">
        <v>5125</v>
      </c>
      <c r="C338" t="s">
        <v>2029</v>
      </c>
      <c r="D338" t="s">
        <v>1958</v>
      </c>
      <c r="E338" t="s">
        <v>1866</v>
      </c>
    </row>
    <row r="339" spans="1:5" x14ac:dyDescent="0.15">
      <c r="A339" t="s">
        <v>6372</v>
      </c>
      <c r="B339" t="s">
        <v>5126</v>
      </c>
      <c r="C339" t="s">
        <v>2033</v>
      </c>
      <c r="D339" t="s">
        <v>1958</v>
      </c>
      <c r="E339" t="s">
        <v>1832</v>
      </c>
    </row>
    <row r="340" spans="1:5" x14ac:dyDescent="0.15">
      <c r="A340" t="s">
        <v>3975</v>
      </c>
      <c r="B340" t="s">
        <v>3848</v>
      </c>
      <c r="C340" t="s">
        <v>1781</v>
      </c>
      <c r="D340" t="s">
        <v>1958</v>
      </c>
      <c r="E340" t="s">
        <v>2036</v>
      </c>
    </row>
    <row r="341" spans="1:5" x14ac:dyDescent="0.15">
      <c r="A341" t="s">
        <v>6373</v>
      </c>
      <c r="B341" t="s">
        <v>3094</v>
      </c>
      <c r="C341" t="s">
        <v>1493</v>
      </c>
      <c r="D341" t="s">
        <v>1958</v>
      </c>
      <c r="E341" t="s">
        <v>82</v>
      </c>
    </row>
    <row r="342" spans="1:5" x14ac:dyDescent="0.15">
      <c r="A342" t="s">
        <v>5311</v>
      </c>
      <c r="B342" t="s">
        <v>3317</v>
      </c>
      <c r="C342" t="s">
        <v>2039</v>
      </c>
      <c r="D342" t="s">
        <v>1958</v>
      </c>
      <c r="E342" t="s">
        <v>1255</v>
      </c>
    </row>
    <row r="343" spans="1:5" x14ac:dyDescent="0.15">
      <c r="A343" t="s">
        <v>5390</v>
      </c>
      <c r="B343" t="s">
        <v>995</v>
      </c>
      <c r="C343" t="s">
        <v>2042</v>
      </c>
      <c r="D343" t="s">
        <v>1958</v>
      </c>
      <c r="E343" t="s">
        <v>1851</v>
      </c>
    </row>
    <row r="344" spans="1:5" x14ac:dyDescent="0.15">
      <c r="A344" t="s">
        <v>1606</v>
      </c>
      <c r="B344" t="s">
        <v>3918</v>
      </c>
      <c r="C344" t="s">
        <v>2044</v>
      </c>
      <c r="D344" t="s">
        <v>1958</v>
      </c>
      <c r="E344" t="s">
        <v>325</v>
      </c>
    </row>
    <row r="345" spans="1:5" x14ac:dyDescent="0.15">
      <c r="A345" t="s">
        <v>4796</v>
      </c>
      <c r="B345" t="s">
        <v>5129</v>
      </c>
      <c r="C345" t="s">
        <v>1182</v>
      </c>
      <c r="D345" t="s">
        <v>1958</v>
      </c>
      <c r="E345" t="s">
        <v>937</v>
      </c>
    </row>
    <row r="346" spans="1:5" x14ac:dyDescent="0.15">
      <c r="A346" t="s">
        <v>6374</v>
      </c>
      <c r="B346" t="s">
        <v>4021</v>
      </c>
      <c r="C346" t="s">
        <v>1332</v>
      </c>
      <c r="D346" t="s">
        <v>1958</v>
      </c>
      <c r="E346" t="s">
        <v>2048</v>
      </c>
    </row>
    <row r="347" spans="1:5" x14ac:dyDescent="0.15">
      <c r="A347" t="s">
        <v>6375</v>
      </c>
      <c r="B347" t="s">
        <v>199</v>
      </c>
      <c r="C347" t="s">
        <v>2049</v>
      </c>
      <c r="D347" t="s">
        <v>1958</v>
      </c>
      <c r="E347" t="s">
        <v>1386</v>
      </c>
    </row>
    <row r="348" spans="1:5" x14ac:dyDescent="0.15">
      <c r="A348" t="s">
        <v>6376</v>
      </c>
      <c r="B348" t="s">
        <v>4046</v>
      </c>
      <c r="C348" t="s">
        <v>2052</v>
      </c>
      <c r="D348" t="s">
        <v>1958</v>
      </c>
      <c r="E348" t="s">
        <v>2053</v>
      </c>
    </row>
    <row r="349" spans="1:5" x14ac:dyDescent="0.15">
      <c r="A349" t="s">
        <v>2800</v>
      </c>
      <c r="B349" t="s">
        <v>4454</v>
      </c>
      <c r="C349" t="s">
        <v>1788</v>
      </c>
      <c r="D349" t="s">
        <v>1958</v>
      </c>
      <c r="E349" t="s">
        <v>2055</v>
      </c>
    </row>
    <row r="350" spans="1:5" x14ac:dyDescent="0.15">
      <c r="A350" t="s">
        <v>6377</v>
      </c>
      <c r="B350" t="s">
        <v>5131</v>
      </c>
      <c r="C350" t="s">
        <v>2057</v>
      </c>
      <c r="D350" t="s">
        <v>1958</v>
      </c>
      <c r="E350" t="s">
        <v>2059</v>
      </c>
    </row>
    <row r="351" spans="1:5" x14ac:dyDescent="0.15">
      <c r="A351" t="s">
        <v>1112</v>
      </c>
      <c r="B351" t="s">
        <v>4536</v>
      </c>
      <c r="C351" t="s">
        <v>2061</v>
      </c>
      <c r="D351" t="s">
        <v>1958</v>
      </c>
      <c r="E351" t="s">
        <v>117</v>
      </c>
    </row>
    <row r="352" spans="1:5" x14ac:dyDescent="0.15">
      <c r="A352" t="s">
        <v>1466</v>
      </c>
      <c r="B352" t="s">
        <v>5132</v>
      </c>
      <c r="C352" t="s">
        <v>271</v>
      </c>
      <c r="D352" t="s">
        <v>1958</v>
      </c>
      <c r="E352" t="s">
        <v>1473</v>
      </c>
    </row>
    <row r="353" spans="1:5" x14ac:dyDescent="0.15">
      <c r="A353" t="s">
        <v>6378</v>
      </c>
      <c r="B353" t="s">
        <v>1748</v>
      </c>
      <c r="C353" t="s">
        <v>917</v>
      </c>
      <c r="D353" t="s">
        <v>1958</v>
      </c>
      <c r="E353" t="s">
        <v>2062</v>
      </c>
    </row>
    <row r="354" spans="1:5" x14ac:dyDescent="0.15">
      <c r="A354" t="s">
        <v>6379</v>
      </c>
      <c r="B354" t="s">
        <v>2215</v>
      </c>
      <c r="C354" t="s">
        <v>1298</v>
      </c>
      <c r="D354" t="s">
        <v>1958</v>
      </c>
      <c r="E354" t="s">
        <v>2064</v>
      </c>
    </row>
    <row r="355" spans="1:5" x14ac:dyDescent="0.15">
      <c r="A355" t="s">
        <v>1012</v>
      </c>
      <c r="B355" t="s">
        <v>7084</v>
      </c>
      <c r="C355" t="s">
        <v>6122</v>
      </c>
      <c r="D355" t="s">
        <v>1012</v>
      </c>
    </row>
    <row r="356" spans="1:5" x14ac:dyDescent="0.15">
      <c r="A356" t="s">
        <v>6380</v>
      </c>
      <c r="B356" t="s">
        <v>3261</v>
      </c>
      <c r="C356" t="s">
        <v>2069</v>
      </c>
      <c r="D356" t="s">
        <v>1012</v>
      </c>
      <c r="E356" t="s">
        <v>2070</v>
      </c>
    </row>
    <row r="357" spans="1:5" x14ac:dyDescent="0.15">
      <c r="A357" t="s">
        <v>751</v>
      </c>
      <c r="B357" t="s">
        <v>5133</v>
      </c>
      <c r="C357" t="s">
        <v>1287</v>
      </c>
      <c r="D357" t="s">
        <v>1012</v>
      </c>
      <c r="E357" t="s">
        <v>426</v>
      </c>
    </row>
    <row r="358" spans="1:5" x14ac:dyDescent="0.15">
      <c r="A358" t="s">
        <v>6381</v>
      </c>
      <c r="B358" t="s">
        <v>3360</v>
      </c>
      <c r="C358" t="s">
        <v>2076</v>
      </c>
      <c r="D358" t="s">
        <v>1012</v>
      </c>
      <c r="E358" t="s">
        <v>2081</v>
      </c>
    </row>
    <row r="359" spans="1:5" x14ac:dyDescent="0.15">
      <c r="A359" t="s">
        <v>6201</v>
      </c>
      <c r="B359" t="s">
        <v>3766</v>
      </c>
      <c r="C359" t="s">
        <v>1329</v>
      </c>
      <c r="D359" t="s">
        <v>1012</v>
      </c>
      <c r="E359" t="s">
        <v>2083</v>
      </c>
    </row>
    <row r="360" spans="1:5" x14ac:dyDescent="0.15">
      <c r="A360" t="s">
        <v>204</v>
      </c>
      <c r="B360" t="s">
        <v>5135</v>
      </c>
      <c r="C360" t="s">
        <v>1969</v>
      </c>
      <c r="D360" t="s">
        <v>1012</v>
      </c>
      <c r="E360" t="s">
        <v>2087</v>
      </c>
    </row>
    <row r="361" spans="1:5" x14ac:dyDescent="0.15">
      <c r="A361" t="s">
        <v>6382</v>
      </c>
      <c r="B361" t="s">
        <v>8</v>
      </c>
      <c r="C361" t="s">
        <v>896</v>
      </c>
      <c r="D361" t="s">
        <v>1012</v>
      </c>
      <c r="E361" t="s">
        <v>2096</v>
      </c>
    </row>
    <row r="362" spans="1:5" x14ac:dyDescent="0.15">
      <c r="A362" t="s">
        <v>6383</v>
      </c>
      <c r="B362" t="s">
        <v>4825</v>
      </c>
      <c r="C362" t="s">
        <v>2102</v>
      </c>
      <c r="D362" t="s">
        <v>1012</v>
      </c>
      <c r="E362" t="s">
        <v>1863</v>
      </c>
    </row>
    <row r="363" spans="1:5" x14ac:dyDescent="0.15">
      <c r="A363" t="s">
        <v>866</v>
      </c>
      <c r="B363" t="s">
        <v>3169</v>
      </c>
      <c r="C363" t="s">
        <v>1811</v>
      </c>
      <c r="D363" t="s">
        <v>1012</v>
      </c>
      <c r="E363" t="s">
        <v>2108</v>
      </c>
    </row>
    <row r="364" spans="1:5" x14ac:dyDescent="0.15">
      <c r="A364" t="s">
        <v>6384</v>
      </c>
      <c r="B364" t="s">
        <v>5136</v>
      </c>
      <c r="C364" t="s">
        <v>667</v>
      </c>
      <c r="D364" t="s">
        <v>1012</v>
      </c>
      <c r="E364" t="s">
        <v>1098</v>
      </c>
    </row>
    <row r="365" spans="1:5" x14ac:dyDescent="0.15">
      <c r="A365" t="s">
        <v>2341</v>
      </c>
      <c r="B365" t="s">
        <v>4722</v>
      </c>
      <c r="C365" t="s">
        <v>1963</v>
      </c>
      <c r="D365" t="s">
        <v>1012</v>
      </c>
      <c r="E365" t="s">
        <v>2112</v>
      </c>
    </row>
    <row r="366" spans="1:5" x14ac:dyDescent="0.15">
      <c r="A366" t="s">
        <v>6386</v>
      </c>
      <c r="B366" t="s">
        <v>5138</v>
      </c>
      <c r="C366" t="s">
        <v>2105</v>
      </c>
      <c r="D366" t="s">
        <v>1012</v>
      </c>
      <c r="E366" t="s">
        <v>1554</v>
      </c>
    </row>
    <row r="367" spans="1:5" x14ac:dyDescent="0.15">
      <c r="A367" t="s">
        <v>6388</v>
      </c>
      <c r="B367" t="s">
        <v>3841</v>
      </c>
      <c r="C367" t="s">
        <v>6123</v>
      </c>
      <c r="D367" t="s">
        <v>1012</v>
      </c>
      <c r="E367" t="s">
        <v>745</v>
      </c>
    </row>
    <row r="368" spans="1:5" x14ac:dyDescent="0.15">
      <c r="A368" t="s">
        <v>1755</v>
      </c>
      <c r="B368" t="s">
        <v>3509</v>
      </c>
      <c r="C368" t="s">
        <v>2117</v>
      </c>
      <c r="D368" t="s">
        <v>1012</v>
      </c>
      <c r="E368" t="s">
        <v>1242</v>
      </c>
    </row>
    <row r="369" spans="1:5" x14ac:dyDescent="0.15">
      <c r="A369" t="s">
        <v>6390</v>
      </c>
      <c r="B369" t="s">
        <v>3185</v>
      </c>
      <c r="C369" t="s">
        <v>2051</v>
      </c>
      <c r="D369" t="s">
        <v>1012</v>
      </c>
      <c r="E369" t="s">
        <v>1588</v>
      </c>
    </row>
    <row r="370" spans="1:5" x14ac:dyDescent="0.15">
      <c r="A370" t="s">
        <v>6391</v>
      </c>
      <c r="B370" t="s">
        <v>4442</v>
      </c>
      <c r="C370" t="s">
        <v>2118</v>
      </c>
      <c r="D370" t="s">
        <v>1012</v>
      </c>
      <c r="E370" t="s">
        <v>2047</v>
      </c>
    </row>
    <row r="371" spans="1:5" x14ac:dyDescent="0.15">
      <c r="A371" t="s">
        <v>4909</v>
      </c>
      <c r="B371" t="s">
        <v>5140</v>
      </c>
      <c r="C371" t="s">
        <v>897</v>
      </c>
      <c r="D371" t="s">
        <v>1012</v>
      </c>
      <c r="E371" t="s">
        <v>2120</v>
      </c>
    </row>
    <row r="372" spans="1:5" x14ac:dyDescent="0.15">
      <c r="A372" t="s">
        <v>2292</v>
      </c>
      <c r="B372" t="s">
        <v>5141</v>
      </c>
      <c r="C372" t="s">
        <v>1693</v>
      </c>
      <c r="D372" t="s">
        <v>1012</v>
      </c>
      <c r="E372" t="s">
        <v>2124</v>
      </c>
    </row>
    <row r="373" spans="1:5" x14ac:dyDescent="0.15">
      <c r="A373" t="s">
        <v>6392</v>
      </c>
      <c r="B373" t="s">
        <v>827</v>
      </c>
      <c r="C373" t="s">
        <v>2129</v>
      </c>
      <c r="D373" t="s">
        <v>1012</v>
      </c>
      <c r="E373" t="s">
        <v>2133</v>
      </c>
    </row>
    <row r="374" spans="1:5" x14ac:dyDescent="0.15">
      <c r="A374" t="s">
        <v>4401</v>
      </c>
      <c r="B374" t="s">
        <v>5143</v>
      </c>
      <c r="C374" t="s">
        <v>2136</v>
      </c>
      <c r="D374" t="s">
        <v>1012</v>
      </c>
      <c r="E374" t="s">
        <v>467</v>
      </c>
    </row>
    <row r="375" spans="1:5" x14ac:dyDescent="0.15">
      <c r="A375" t="s">
        <v>6393</v>
      </c>
      <c r="B375" t="s">
        <v>5146</v>
      </c>
      <c r="C375" t="s">
        <v>196</v>
      </c>
      <c r="D375" t="s">
        <v>1012</v>
      </c>
      <c r="E375" t="s">
        <v>2140</v>
      </c>
    </row>
    <row r="376" spans="1:5" x14ac:dyDescent="0.15">
      <c r="A376" t="s">
        <v>2894</v>
      </c>
      <c r="B376" t="s">
        <v>5147</v>
      </c>
      <c r="C376" t="s">
        <v>2144</v>
      </c>
      <c r="D376" t="s">
        <v>1012</v>
      </c>
      <c r="E376" t="s">
        <v>2146</v>
      </c>
    </row>
    <row r="377" spans="1:5" x14ac:dyDescent="0.15">
      <c r="A377" t="s">
        <v>1910</v>
      </c>
      <c r="B377" t="s">
        <v>5149</v>
      </c>
      <c r="C377" t="s">
        <v>1207</v>
      </c>
      <c r="D377" t="s">
        <v>1012</v>
      </c>
      <c r="E377" t="s">
        <v>2148</v>
      </c>
    </row>
    <row r="378" spans="1:5" x14ac:dyDescent="0.15">
      <c r="A378" t="s">
        <v>6394</v>
      </c>
      <c r="B378" t="s">
        <v>5151</v>
      </c>
      <c r="C378" t="s">
        <v>1869</v>
      </c>
      <c r="D378" t="s">
        <v>1012</v>
      </c>
      <c r="E378" t="s">
        <v>2149</v>
      </c>
    </row>
    <row r="379" spans="1:5" x14ac:dyDescent="0.15">
      <c r="A379" t="s">
        <v>2095</v>
      </c>
      <c r="B379" t="s">
        <v>3378</v>
      </c>
      <c r="C379" t="s">
        <v>910</v>
      </c>
      <c r="D379" t="s">
        <v>1012</v>
      </c>
      <c r="E379" t="s">
        <v>209</v>
      </c>
    </row>
    <row r="380" spans="1:5" x14ac:dyDescent="0.15">
      <c r="A380" t="s">
        <v>6395</v>
      </c>
      <c r="B380" t="s">
        <v>4678</v>
      </c>
      <c r="C380" t="s">
        <v>1042</v>
      </c>
      <c r="D380" t="s">
        <v>1012</v>
      </c>
      <c r="E380" t="s">
        <v>1375</v>
      </c>
    </row>
    <row r="381" spans="1:5" x14ac:dyDescent="0.15">
      <c r="A381" t="s">
        <v>4541</v>
      </c>
      <c r="B381" t="s">
        <v>1361</v>
      </c>
      <c r="C381" t="s">
        <v>2151</v>
      </c>
      <c r="D381" t="s">
        <v>1012</v>
      </c>
      <c r="E381" t="s">
        <v>2155</v>
      </c>
    </row>
    <row r="382" spans="1:5" x14ac:dyDescent="0.15">
      <c r="A382" t="s">
        <v>3706</v>
      </c>
      <c r="B382" t="s">
        <v>3512</v>
      </c>
      <c r="C382" t="s">
        <v>2156</v>
      </c>
      <c r="D382" t="s">
        <v>1012</v>
      </c>
      <c r="E382" t="s">
        <v>2137</v>
      </c>
    </row>
    <row r="383" spans="1:5" x14ac:dyDescent="0.15">
      <c r="A383" t="s">
        <v>1362</v>
      </c>
      <c r="B383" t="s">
        <v>2574</v>
      </c>
      <c r="C383" t="s">
        <v>1068</v>
      </c>
      <c r="D383" t="s">
        <v>1012</v>
      </c>
      <c r="E383" t="s">
        <v>732</v>
      </c>
    </row>
    <row r="384" spans="1:5" x14ac:dyDescent="0.15">
      <c r="A384" t="s">
        <v>3531</v>
      </c>
      <c r="B384" t="s">
        <v>5152</v>
      </c>
      <c r="C384" t="s">
        <v>92</v>
      </c>
      <c r="D384" t="s">
        <v>1012</v>
      </c>
      <c r="E384" t="s">
        <v>2158</v>
      </c>
    </row>
    <row r="385" spans="1:5" x14ac:dyDescent="0.15">
      <c r="A385" t="s">
        <v>6397</v>
      </c>
      <c r="B385" t="s">
        <v>3405</v>
      </c>
      <c r="C385" t="s">
        <v>309</v>
      </c>
      <c r="D385" t="s">
        <v>1012</v>
      </c>
      <c r="E385" t="s">
        <v>2159</v>
      </c>
    </row>
    <row r="386" spans="1:5" x14ac:dyDescent="0.15">
      <c r="A386" t="s">
        <v>724</v>
      </c>
      <c r="B386" t="s">
        <v>5153</v>
      </c>
      <c r="C386" t="s">
        <v>1425</v>
      </c>
      <c r="D386" t="s">
        <v>1012</v>
      </c>
      <c r="E386" t="s">
        <v>2161</v>
      </c>
    </row>
    <row r="387" spans="1:5" x14ac:dyDescent="0.15">
      <c r="A387" t="s">
        <v>4140</v>
      </c>
      <c r="B387" t="s">
        <v>7085</v>
      </c>
      <c r="C387" t="s">
        <v>6125</v>
      </c>
      <c r="D387" t="s">
        <v>1012</v>
      </c>
      <c r="E387" t="s">
        <v>2036</v>
      </c>
    </row>
    <row r="388" spans="1:5" x14ac:dyDescent="0.15">
      <c r="A388" t="s">
        <v>5821</v>
      </c>
      <c r="B388" t="s">
        <v>5155</v>
      </c>
      <c r="C388" t="s">
        <v>1813</v>
      </c>
      <c r="D388" t="s">
        <v>1012</v>
      </c>
      <c r="E388" t="s">
        <v>1723</v>
      </c>
    </row>
    <row r="389" spans="1:5" x14ac:dyDescent="0.15">
      <c r="A389" t="s">
        <v>2402</v>
      </c>
      <c r="B389" t="s">
        <v>4381</v>
      </c>
      <c r="C389" t="s">
        <v>492</v>
      </c>
      <c r="D389" t="s">
        <v>1012</v>
      </c>
      <c r="E389" t="s">
        <v>832</v>
      </c>
    </row>
    <row r="390" spans="1:5" x14ac:dyDescent="0.15">
      <c r="A390" t="s">
        <v>3638</v>
      </c>
      <c r="B390" t="s">
        <v>5156</v>
      </c>
      <c r="C390" t="s">
        <v>1526</v>
      </c>
      <c r="D390" t="s">
        <v>1012</v>
      </c>
      <c r="E390" t="s">
        <v>2164</v>
      </c>
    </row>
    <row r="391" spans="1:5" x14ac:dyDescent="0.15">
      <c r="A391" t="s">
        <v>6398</v>
      </c>
      <c r="B391" t="s">
        <v>2969</v>
      </c>
      <c r="C391" t="s">
        <v>1368</v>
      </c>
      <c r="D391" t="s">
        <v>1012</v>
      </c>
      <c r="E391" t="s">
        <v>948</v>
      </c>
    </row>
    <row r="392" spans="1:5" x14ac:dyDescent="0.15">
      <c r="A392" t="s">
        <v>6400</v>
      </c>
      <c r="B392" t="s">
        <v>3085</v>
      </c>
      <c r="C392" t="s">
        <v>2168</v>
      </c>
      <c r="D392" t="s">
        <v>1012</v>
      </c>
      <c r="E392" t="s">
        <v>660</v>
      </c>
    </row>
    <row r="393" spans="1:5" x14ac:dyDescent="0.15">
      <c r="A393" t="s">
        <v>4513</v>
      </c>
      <c r="B393" t="s">
        <v>5157</v>
      </c>
      <c r="C393" t="s">
        <v>2169</v>
      </c>
      <c r="D393" t="s">
        <v>1012</v>
      </c>
      <c r="E393" t="s">
        <v>2171</v>
      </c>
    </row>
    <row r="394" spans="1:5" x14ac:dyDescent="0.15">
      <c r="A394" t="s">
        <v>6401</v>
      </c>
      <c r="B394" t="s">
        <v>1196</v>
      </c>
      <c r="C394" t="s">
        <v>2174</v>
      </c>
      <c r="D394" t="s">
        <v>1012</v>
      </c>
      <c r="E394" t="s">
        <v>2175</v>
      </c>
    </row>
    <row r="395" spans="1:5" x14ac:dyDescent="0.15">
      <c r="A395" t="s">
        <v>4000</v>
      </c>
      <c r="B395" t="s">
        <v>899</v>
      </c>
      <c r="C395" t="s">
        <v>2176</v>
      </c>
      <c r="D395" t="s">
        <v>1012</v>
      </c>
      <c r="E395" t="s">
        <v>2178</v>
      </c>
    </row>
    <row r="396" spans="1:5" x14ac:dyDescent="0.15">
      <c r="A396" t="s">
        <v>4253</v>
      </c>
      <c r="B396" t="s">
        <v>3613</v>
      </c>
      <c r="C396" t="s">
        <v>336</v>
      </c>
      <c r="D396" t="s">
        <v>1012</v>
      </c>
      <c r="E396" t="s">
        <v>1827</v>
      </c>
    </row>
    <row r="397" spans="1:5" x14ac:dyDescent="0.15">
      <c r="A397" t="s">
        <v>6247</v>
      </c>
      <c r="B397" t="s">
        <v>5158</v>
      </c>
      <c r="C397" t="s">
        <v>2184</v>
      </c>
      <c r="D397" t="s">
        <v>1012</v>
      </c>
      <c r="E397" t="s">
        <v>704</v>
      </c>
    </row>
    <row r="398" spans="1:5" x14ac:dyDescent="0.15">
      <c r="A398" t="s">
        <v>5749</v>
      </c>
      <c r="B398" t="s">
        <v>781</v>
      </c>
      <c r="C398" t="s">
        <v>771</v>
      </c>
      <c r="D398" t="s">
        <v>1012</v>
      </c>
      <c r="E398" t="s">
        <v>1020</v>
      </c>
    </row>
    <row r="399" spans="1:5" x14ac:dyDescent="0.15">
      <c r="A399" t="s">
        <v>4497</v>
      </c>
      <c r="B399" t="s">
        <v>5159</v>
      </c>
      <c r="C399" t="s">
        <v>2185</v>
      </c>
      <c r="D399" t="s">
        <v>1012</v>
      </c>
      <c r="E399" t="s">
        <v>2187</v>
      </c>
    </row>
    <row r="400" spans="1:5" x14ac:dyDescent="0.15">
      <c r="A400" t="s">
        <v>2422</v>
      </c>
      <c r="B400" t="s">
        <v>219</v>
      </c>
      <c r="C400" t="s">
        <v>2084</v>
      </c>
      <c r="D400" t="s">
        <v>1012</v>
      </c>
      <c r="E400" t="s">
        <v>111</v>
      </c>
    </row>
    <row r="401" spans="1:5" x14ac:dyDescent="0.15">
      <c r="A401" t="s">
        <v>4503</v>
      </c>
      <c r="B401" t="s">
        <v>698</v>
      </c>
      <c r="C401" t="s">
        <v>1673</v>
      </c>
      <c r="D401" t="s">
        <v>1012</v>
      </c>
      <c r="E401" t="s">
        <v>2192</v>
      </c>
    </row>
    <row r="402" spans="1:5" x14ac:dyDescent="0.15">
      <c r="A402" t="s">
        <v>6402</v>
      </c>
      <c r="B402" t="s">
        <v>5161</v>
      </c>
      <c r="C402" t="s">
        <v>1143</v>
      </c>
      <c r="D402" t="s">
        <v>1012</v>
      </c>
      <c r="E402" t="s">
        <v>2197</v>
      </c>
    </row>
    <row r="403" spans="1:5" x14ac:dyDescent="0.15">
      <c r="A403" t="s">
        <v>6403</v>
      </c>
      <c r="B403" t="s">
        <v>2781</v>
      </c>
      <c r="C403" t="s">
        <v>487</v>
      </c>
      <c r="D403" t="s">
        <v>1012</v>
      </c>
      <c r="E403" t="s">
        <v>1669</v>
      </c>
    </row>
    <row r="404" spans="1:5" x14ac:dyDescent="0.15">
      <c r="A404" t="s">
        <v>1234</v>
      </c>
      <c r="B404" t="s">
        <v>2551</v>
      </c>
      <c r="C404" t="s">
        <v>2198</v>
      </c>
      <c r="D404" t="s">
        <v>1012</v>
      </c>
      <c r="E404" t="s">
        <v>2202</v>
      </c>
    </row>
    <row r="405" spans="1:5" x14ac:dyDescent="0.15">
      <c r="A405" t="s">
        <v>1865</v>
      </c>
      <c r="B405" t="s">
        <v>1483</v>
      </c>
      <c r="C405" t="s">
        <v>1456</v>
      </c>
      <c r="D405" t="s">
        <v>1012</v>
      </c>
      <c r="E405" t="s">
        <v>1917</v>
      </c>
    </row>
    <row r="406" spans="1:5" x14ac:dyDescent="0.15">
      <c r="A406" t="s">
        <v>6404</v>
      </c>
      <c r="B406" t="s">
        <v>3716</v>
      </c>
      <c r="C406" t="s">
        <v>2204</v>
      </c>
      <c r="D406" t="s">
        <v>1012</v>
      </c>
      <c r="E406" t="s">
        <v>298</v>
      </c>
    </row>
    <row r="407" spans="1:5" x14ac:dyDescent="0.15">
      <c r="A407" t="s">
        <v>6294</v>
      </c>
      <c r="B407" t="s">
        <v>635</v>
      </c>
      <c r="C407" t="s">
        <v>1891</v>
      </c>
      <c r="D407" t="s">
        <v>1012</v>
      </c>
      <c r="E407" t="s">
        <v>35</v>
      </c>
    </row>
    <row r="408" spans="1:5" x14ac:dyDescent="0.15">
      <c r="A408" t="s">
        <v>5843</v>
      </c>
      <c r="B408" t="s">
        <v>2625</v>
      </c>
      <c r="C408" t="s">
        <v>1784</v>
      </c>
      <c r="D408" t="s">
        <v>1012</v>
      </c>
      <c r="E408" t="s">
        <v>6</v>
      </c>
    </row>
    <row r="409" spans="1:5" x14ac:dyDescent="0.15">
      <c r="A409" t="s">
        <v>6405</v>
      </c>
      <c r="B409" t="s">
        <v>3645</v>
      </c>
      <c r="C409" t="s">
        <v>1538</v>
      </c>
      <c r="D409" t="s">
        <v>1012</v>
      </c>
      <c r="E409" t="s">
        <v>2206</v>
      </c>
    </row>
    <row r="410" spans="1:5" x14ac:dyDescent="0.15">
      <c r="A410" t="s">
        <v>2253</v>
      </c>
      <c r="B410" t="s">
        <v>5163</v>
      </c>
      <c r="C410" t="s">
        <v>2209</v>
      </c>
      <c r="D410" t="s">
        <v>1012</v>
      </c>
      <c r="E410" t="s">
        <v>1997</v>
      </c>
    </row>
    <row r="411" spans="1:5" x14ac:dyDescent="0.15">
      <c r="A411" t="s">
        <v>6407</v>
      </c>
      <c r="B411" t="s">
        <v>4795</v>
      </c>
      <c r="C411" t="s">
        <v>657</v>
      </c>
      <c r="D411" t="s">
        <v>1012</v>
      </c>
      <c r="E411" t="s">
        <v>1906</v>
      </c>
    </row>
    <row r="412" spans="1:5" x14ac:dyDescent="0.15">
      <c r="A412" t="s">
        <v>681</v>
      </c>
      <c r="B412" t="s">
        <v>5165</v>
      </c>
      <c r="C412" t="s">
        <v>160</v>
      </c>
      <c r="D412" t="s">
        <v>1012</v>
      </c>
      <c r="E412" t="s">
        <v>2210</v>
      </c>
    </row>
    <row r="413" spans="1:5" x14ac:dyDescent="0.15">
      <c r="A413" t="s">
        <v>1725</v>
      </c>
      <c r="B413" t="s">
        <v>4962</v>
      </c>
      <c r="C413" t="s">
        <v>1187</v>
      </c>
      <c r="D413" t="s">
        <v>1012</v>
      </c>
      <c r="E413" t="s">
        <v>567</v>
      </c>
    </row>
    <row r="414" spans="1:5" x14ac:dyDescent="0.15">
      <c r="A414" t="s">
        <v>6409</v>
      </c>
      <c r="B414" t="s">
        <v>5166</v>
      </c>
      <c r="C414" t="s">
        <v>617</v>
      </c>
      <c r="D414" t="s">
        <v>1012</v>
      </c>
      <c r="E414" t="s">
        <v>1795</v>
      </c>
    </row>
    <row r="415" spans="1:5" x14ac:dyDescent="0.15">
      <c r="A415" t="s">
        <v>1806</v>
      </c>
      <c r="B415" t="s">
        <v>7086</v>
      </c>
      <c r="C415" t="s">
        <v>6126</v>
      </c>
      <c r="D415" t="s">
        <v>1806</v>
      </c>
    </row>
    <row r="416" spans="1:5" x14ac:dyDescent="0.15">
      <c r="A416" t="s">
        <v>3299</v>
      </c>
      <c r="B416" t="s">
        <v>5167</v>
      </c>
      <c r="C416" t="s">
        <v>638</v>
      </c>
      <c r="D416" t="s">
        <v>1806</v>
      </c>
      <c r="E416" t="s">
        <v>2217</v>
      </c>
    </row>
    <row r="417" spans="1:5" x14ac:dyDescent="0.15">
      <c r="A417" t="s">
        <v>4449</v>
      </c>
      <c r="B417" t="s">
        <v>5169</v>
      </c>
      <c r="C417" t="s">
        <v>1195</v>
      </c>
      <c r="D417" t="s">
        <v>1806</v>
      </c>
      <c r="E417" t="s">
        <v>1741</v>
      </c>
    </row>
    <row r="418" spans="1:5" x14ac:dyDescent="0.15">
      <c r="A418" t="s">
        <v>4691</v>
      </c>
      <c r="B418" t="s">
        <v>3604</v>
      </c>
      <c r="C418" t="s">
        <v>2218</v>
      </c>
      <c r="D418" t="s">
        <v>1806</v>
      </c>
      <c r="E418" t="s">
        <v>2222</v>
      </c>
    </row>
    <row r="419" spans="1:5" x14ac:dyDescent="0.15">
      <c r="A419" t="s">
        <v>2336</v>
      </c>
      <c r="B419" t="s">
        <v>3711</v>
      </c>
      <c r="C419" t="s">
        <v>1125</v>
      </c>
      <c r="D419" t="s">
        <v>1806</v>
      </c>
      <c r="E419" t="s">
        <v>1320</v>
      </c>
    </row>
    <row r="420" spans="1:5" x14ac:dyDescent="0.15">
      <c r="A420" t="s">
        <v>5581</v>
      </c>
      <c r="B420" t="s">
        <v>3712</v>
      </c>
      <c r="C420" t="s">
        <v>399</v>
      </c>
      <c r="D420" t="s">
        <v>1806</v>
      </c>
      <c r="E420" t="s">
        <v>15</v>
      </c>
    </row>
    <row r="421" spans="1:5" x14ac:dyDescent="0.15">
      <c r="A421" t="s">
        <v>6411</v>
      </c>
      <c r="B421" t="s">
        <v>5170</v>
      </c>
      <c r="C421" t="s">
        <v>2223</v>
      </c>
      <c r="D421" t="s">
        <v>1806</v>
      </c>
      <c r="E421" t="s">
        <v>2225</v>
      </c>
    </row>
    <row r="422" spans="1:5" x14ac:dyDescent="0.15">
      <c r="A422" t="s">
        <v>6412</v>
      </c>
      <c r="B422" t="s">
        <v>1475</v>
      </c>
      <c r="C422" t="s">
        <v>2228</v>
      </c>
      <c r="D422" t="s">
        <v>1806</v>
      </c>
      <c r="E422" t="s">
        <v>20</v>
      </c>
    </row>
    <row r="423" spans="1:5" x14ac:dyDescent="0.15">
      <c r="A423" t="s">
        <v>5387</v>
      </c>
      <c r="B423" t="s">
        <v>4933</v>
      </c>
      <c r="C423" t="s">
        <v>1839</v>
      </c>
      <c r="D423" t="s">
        <v>1806</v>
      </c>
      <c r="E423" t="s">
        <v>1595</v>
      </c>
    </row>
    <row r="424" spans="1:5" x14ac:dyDescent="0.15">
      <c r="A424" t="s">
        <v>6413</v>
      </c>
      <c r="B424" t="s">
        <v>2165</v>
      </c>
      <c r="C424" t="s">
        <v>2229</v>
      </c>
      <c r="D424" t="s">
        <v>1806</v>
      </c>
      <c r="E424" t="s">
        <v>1589</v>
      </c>
    </row>
    <row r="425" spans="1:5" x14ac:dyDescent="0.15">
      <c r="A425" t="s">
        <v>6414</v>
      </c>
      <c r="B425" s="215" t="s">
        <v>7381</v>
      </c>
      <c r="C425" t="s">
        <v>1418</v>
      </c>
      <c r="D425" t="s">
        <v>1806</v>
      </c>
      <c r="E425" t="s">
        <v>2233</v>
      </c>
    </row>
    <row r="426" spans="1:5" x14ac:dyDescent="0.15">
      <c r="A426" t="s">
        <v>6415</v>
      </c>
      <c r="B426" t="s">
        <v>3500</v>
      </c>
      <c r="C426" t="s">
        <v>1246</v>
      </c>
      <c r="D426" t="s">
        <v>1806</v>
      </c>
      <c r="E426" t="s">
        <v>2236</v>
      </c>
    </row>
    <row r="427" spans="1:5" x14ac:dyDescent="0.15">
      <c r="A427" t="s">
        <v>4623</v>
      </c>
      <c r="B427" t="s">
        <v>376</v>
      </c>
      <c r="C427" t="s">
        <v>2239</v>
      </c>
      <c r="D427" t="s">
        <v>1806</v>
      </c>
      <c r="E427" t="s">
        <v>2244</v>
      </c>
    </row>
    <row r="428" spans="1:5" x14ac:dyDescent="0.15">
      <c r="A428" t="s">
        <v>5154</v>
      </c>
      <c r="B428" t="s">
        <v>1047</v>
      </c>
      <c r="C428" t="s">
        <v>1046</v>
      </c>
      <c r="D428" t="s">
        <v>1806</v>
      </c>
      <c r="E428" t="s">
        <v>2172</v>
      </c>
    </row>
    <row r="429" spans="1:5" x14ac:dyDescent="0.15">
      <c r="A429" t="s">
        <v>4603</v>
      </c>
      <c r="B429" t="s">
        <v>5171</v>
      </c>
      <c r="C429" t="s">
        <v>228</v>
      </c>
      <c r="D429" t="s">
        <v>1806</v>
      </c>
      <c r="E429" t="s">
        <v>2250</v>
      </c>
    </row>
    <row r="430" spans="1:5" x14ac:dyDescent="0.15">
      <c r="A430" t="s">
        <v>6416</v>
      </c>
      <c r="B430" t="s">
        <v>5173</v>
      </c>
      <c r="C430" t="s">
        <v>2254</v>
      </c>
      <c r="D430" t="s">
        <v>1806</v>
      </c>
      <c r="E430" t="s">
        <v>2256</v>
      </c>
    </row>
    <row r="431" spans="1:5" x14ac:dyDescent="0.15">
      <c r="A431" t="s">
        <v>6417</v>
      </c>
      <c r="B431" t="s">
        <v>1523</v>
      </c>
      <c r="C431" t="s">
        <v>2266</v>
      </c>
      <c r="D431" t="s">
        <v>1806</v>
      </c>
      <c r="E431" t="s">
        <v>2208</v>
      </c>
    </row>
    <row r="432" spans="1:5" x14ac:dyDescent="0.15">
      <c r="A432" t="s">
        <v>6418</v>
      </c>
      <c r="B432" t="s">
        <v>5175</v>
      </c>
      <c r="C432" t="s">
        <v>812</v>
      </c>
      <c r="D432" t="s">
        <v>1806</v>
      </c>
      <c r="E432" t="s">
        <v>361</v>
      </c>
    </row>
    <row r="433" spans="1:5" x14ac:dyDescent="0.15">
      <c r="A433" t="s">
        <v>2078</v>
      </c>
      <c r="B433" t="s">
        <v>5176</v>
      </c>
      <c r="C433" t="s">
        <v>1434</v>
      </c>
      <c r="D433" t="s">
        <v>1806</v>
      </c>
      <c r="E433" t="s">
        <v>2260</v>
      </c>
    </row>
    <row r="434" spans="1:5" x14ac:dyDescent="0.15">
      <c r="A434" t="s">
        <v>4364</v>
      </c>
      <c r="B434" t="s">
        <v>5178</v>
      </c>
      <c r="C434" t="s">
        <v>1828</v>
      </c>
      <c r="D434" t="s">
        <v>1806</v>
      </c>
      <c r="E434" t="s">
        <v>2267</v>
      </c>
    </row>
    <row r="435" spans="1:5" x14ac:dyDescent="0.15">
      <c r="A435" t="s">
        <v>6419</v>
      </c>
      <c r="B435" t="s">
        <v>4015</v>
      </c>
      <c r="C435" t="s">
        <v>2271</v>
      </c>
      <c r="D435" t="s">
        <v>1806</v>
      </c>
      <c r="E435" t="s">
        <v>2273</v>
      </c>
    </row>
    <row r="436" spans="1:5" x14ac:dyDescent="0.15">
      <c r="A436" t="s">
        <v>6420</v>
      </c>
      <c r="B436" t="s">
        <v>178</v>
      </c>
      <c r="C436" t="s">
        <v>1686</v>
      </c>
      <c r="D436" t="s">
        <v>1806</v>
      </c>
      <c r="E436" t="s">
        <v>167</v>
      </c>
    </row>
    <row r="437" spans="1:5" x14ac:dyDescent="0.15">
      <c r="A437" t="s">
        <v>3686</v>
      </c>
      <c r="B437" t="s">
        <v>5179</v>
      </c>
      <c r="C437" t="s">
        <v>2279</v>
      </c>
      <c r="D437" t="s">
        <v>1806</v>
      </c>
      <c r="E437" t="s">
        <v>2131</v>
      </c>
    </row>
    <row r="438" spans="1:5" x14ac:dyDescent="0.15">
      <c r="A438" t="s">
        <v>6223</v>
      </c>
      <c r="B438" t="s">
        <v>4967</v>
      </c>
      <c r="C438" t="s">
        <v>2283</v>
      </c>
      <c r="D438" t="s">
        <v>1806</v>
      </c>
      <c r="E438" t="s">
        <v>2212</v>
      </c>
    </row>
    <row r="439" spans="1:5" x14ac:dyDescent="0.15">
      <c r="A439" t="s">
        <v>6421</v>
      </c>
      <c r="B439" t="s">
        <v>4839</v>
      </c>
      <c r="C439" t="s">
        <v>2286</v>
      </c>
      <c r="D439" t="s">
        <v>1806</v>
      </c>
      <c r="E439" t="s">
        <v>2291</v>
      </c>
    </row>
    <row r="440" spans="1:5" x14ac:dyDescent="0.15">
      <c r="A440" t="s">
        <v>2</v>
      </c>
      <c r="B440" t="s">
        <v>3745</v>
      </c>
      <c r="C440" t="s">
        <v>2074</v>
      </c>
      <c r="D440" t="s">
        <v>1806</v>
      </c>
      <c r="E440" t="s">
        <v>2085</v>
      </c>
    </row>
    <row r="441" spans="1:5" x14ac:dyDescent="0.15">
      <c r="A441" t="s">
        <v>6422</v>
      </c>
      <c r="B441" t="s">
        <v>5180</v>
      </c>
      <c r="C441" t="s">
        <v>159</v>
      </c>
      <c r="D441" t="s">
        <v>1806</v>
      </c>
      <c r="E441" t="s">
        <v>1038</v>
      </c>
    </row>
    <row r="442" spans="1:5" x14ac:dyDescent="0.15">
      <c r="A442" t="s">
        <v>4545</v>
      </c>
      <c r="B442" t="s">
        <v>5181</v>
      </c>
      <c r="C442" t="s">
        <v>2295</v>
      </c>
      <c r="D442" t="s">
        <v>1806</v>
      </c>
      <c r="E442" t="s">
        <v>2300</v>
      </c>
    </row>
    <row r="443" spans="1:5" x14ac:dyDescent="0.15">
      <c r="A443" t="s">
        <v>6423</v>
      </c>
      <c r="B443" t="s">
        <v>2762</v>
      </c>
      <c r="C443" t="s">
        <v>1283</v>
      </c>
      <c r="D443" t="s">
        <v>1806</v>
      </c>
      <c r="E443" t="s">
        <v>1481</v>
      </c>
    </row>
    <row r="444" spans="1:5" x14ac:dyDescent="0.15">
      <c r="A444" t="s">
        <v>6424</v>
      </c>
      <c r="B444" t="s">
        <v>5183</v>
      </c>
      <c r="C444" t="s">
        <v>70</v>
      </c>
      <c r="D444" t="s">
        <v>1806</v>
      </c>
      <c r="E444" t="s">
        <v>2127</v>
      </c>
    </row>
    <row r="445" spans="1:5" x14ac:dyDescent="0.15">
      <c r="A445" t="s">
        <v>6425</v>
      </c>
      <c r="B445" t="s">
        <v>5184</v>
      </c>
      <c r="C445" t="s">
        <v>2060</v>
      </c>
      <c r="D445" t="s">
        <v>1806</v>
      </c>
      <c r="E445" t="s">
        <v>1114</v>
      </c>
    </row>
    <row r="446" spans="1:5" x14ac:dyDescent="0.15">
      <c r="A446" t="s">
        <v>460</v>
      </c>
      <c r="B446" t="s">
        <v>1928</v>
      </c>
      <c r="C446" t="s">
        <v>2113</v>
      </c>
      <c r="D446" t="s">
        <v>1806</v>
      </c>
      <c r="E446" t="s">
        <v>288</v>
      </c>
    </row>
    <row r="447" spans="1:5" x14ac:dyDescent="0.15">
      <c r="A447" t="s">
        <v>6145</v>
      </c>
      <c r="B447" t="s">
        <v>569</v>
      </c>
      <c r="C447" t="s">
        <v>2301</v>
      </c>
      <c r="D447" t="s">
        <v>1806</v>
      </c>
      <c r="E447" t="s">
        <v>918</v>
      </c>
    </row>
    <row r="448" spans="1:5" x14ac:dyDescent="0.15">
      <c r="A448" t="s">
        <v>6427</v>
      </c>
      <c r="B448" t="s">
        <v>5185</v>
      </c>
      <c r="C448" t="s">
        <v>2304</v>
      </c>
      <c r="D448" t="s">
        <v>1806</v>
      </c>
      <c r="E448" t="s">
        <v>1432</v>
      </c>
    </row>
    <row r="449" spans="1:5" x14ac:dyDescent="0.15">
      <c r="A449" t="s">
        <v>5513</v>
      </c>
      <c r="B449" t="s">
        <v>1478</v>
      </c>
      <c r="C449" t="s">
        <v>1848</v>
      </c>
      <c r="D449" t="s">
        <v>1806</v>
      </c>
      <c r="E449" t="s">
        <v>2311</v>
      </c>
    </row>
    <row r="450" spans="1:5" x14ac:dyDescent="0.15">
      <c r="A450" t="s">
        <v>6428</v>
      </c>
      <c r="B450" t="s">
        <v>5186</v>
      </c>
      <c r="C450" t="s">
        <v>2316</v>
      </c>
      <c r="D450" t="s">
        <v>1806</v>
      </c>
      <c r="E450" t="s">
        <v>2317</v>
      </c>
    </row>
    <row r="451" spans="1:5" x14ac:dyDescent="0.15">
      <c r="A451" t="s">
        <v>6429</v>
      </c>
      <c r="B451" t="s">
        <v>5187</v>
      </c>
      <c r="C451" t="s">
        <v>2320</v>
      </c>
      <c r="D451" t="s">
        <v>1806</v>
      </c>
      <c r="E451" t="s">
        <v>808</v>
      </c>
    </row>
    <row r="452" spans="1:5" x14ac:dyDescent="0.15">
      <c r="A452" t="s">
        <v>6430</v>
      </c>
      <c r="B452" t="s">
        <v>3307</v>
      </c>
      <c r="C452" t="s">
        <v>909</v>
      </c>
      <c r="D452" t="s">
        <v>1806</v>
      </c>
      <c r="E452" t="s">
        <v>2322</v>
      </c>
    </row>
    <row r="453" spans="1:5" x14ac:dyDescent="0.15">
      <c r="A453" t="s">
        <v>280</v>
      </c>
      <c r="B453" t="s">
        <v>1311</v>
      </c>
      <c r="C453" t="s">
        <v>2324</v>
      </c>
      <c r="D453" t="s">
        <v>1806</v>
      </c>
      <c r="E453" t="s">
        <v>2082</v>
      </c>
    </row>
    <row r="454" spans="1:5" x14ac:dyDescent="0.15">
      <c r="A454" t="s">
        <v>6432</v>
      </c>
      <c r="B454" t="s">
        <v>2310</v>
      </c>
      <c r="C454" t="s">
        <v>2327</v>
      </c>
      <c r="D454" t="s">
        <v>1806</v>
      </c>
      <c r="E454" t="s">
        <v>879</v>
      </c>
    </row>
    <row r="455" spans="1:5" x14ac:dyDescent="0.15">
      <c r="A455" t="s">
        <v>5083</v>
      </c>
      <c r="B455" t="s">
        <v>5188</v>
      </c>
      <c r="C455" t="s">
        <v>1993</v>
      </c>
      <c r="D455" t="s">
        <v>1806</v>
      </c>
      <c r="E455" t="s">
        <v>855</v>
      </c>
    </row>
    <row r="456" spans="1:5" x14ac:dyDescent="0.15">
      <c r="A456" t="s">
        <v>6434</v>
      </c>
      <c r="B456" t="s">
        <v>2797</v>
      </c>
      <c r="C456" t="s">
        <v>2314</v>
      </c>
      <c r="D456" t="s">
        <v>1806</v>
      </c>
      <c r="E456" t="s">
        <v>1922</v>
      </c>
    </row>
    <row r="457" spans="1:5" x14ac:dyDescent="0.15">
      <c r="A457" t="s">
        <v>6435</v>
      </c>
      <c r="B457" t="s">
        <v>637</v>
      </c>
      <c r="C457" t="s">
        <v>2333</v>
      </c>
      <c r="D457" t="s">
        <v>1806</v>
      </c>
      <c r="E457" t="s">
        <v>2335</v>
      </c>
    </row>
    <row r="458" spans="1:5" x14ac:dyDescent="0.15">
      <c r="A458" t="s">
        <v>6436</v>
      </c>
      <c r="B458" t="s">
        <v>5189</v>
      </c>
      <c r="C458" t="s">
        <v>2337</v>
      </c>
      <c r="D458" t="s">
        <v>1806</v>
      </c>
      <c r="E458" t="s">
        <v>2338</v>
      </c>
    </row>
    <row r="459" spans="1:5" x14ac:dyDescent="0.15">
      <c r="A459" t="s">
        <v>6437</v>
      </c>
      <c r="B459" t="s">
        <v>1470</v>
      </c>
      <c r="C459" t="s">
        <v>2154</v>
      </c>
      <c r="D459" t="s">
        <v>1806</v>
      </c>
      <c r="E459" t="s">
        <v>2342</v>
      </c>
    </row>
    <row r="460" spans="1:5" x14ac:dyDescent="0.15">
      <c r="A460" t="s">
        <v>1237</v>
      </c>
      <c r="B460" t="s">
        <v>7087</v>
      </c>
      <c r="C460" t="s">
        <v>6127</v>
      </c>
      <c r="D460" t="s">
        <v>1237</v>
      </c>
    </row>
    <row r="461" spans="1:5" x14ac:dyDescent="0.15">
      <c r="A461" t="s">
        <v>6100</v>
      </c>
      <c r="B461" t="s">
        <v>1291</v>
      </c>
      <c r="C461" t="s">
        <v>800</v>
      </c>
      <c r="D461" t="s">
        <v>1237</v>
      </c>
      <c r="E461" t="s">
        <v>2343</v>
      </c>
    </row>
    <row r="462" spans="1:5" x14ac:dyDescent="0.15">
      <c r="A462" t="s">
        <v>3111</v>
      </c>
      <c r="B462" t="s">
        <v>5190</v>
      </c>
      <c r="C462" t="s">
        <v>1354</v>
      </c>
      <c r="D462" t="s">
        <v>1237</v>
      </c>
      <c r="E462" t="s">
        <v>1521</v>
      </c>
    </row>
    <row r="463" spans="1:5" x14ac:dyDescent="0.15">
      <c r="A463" t="s">
        <v>6438</v>
      </c>
      <c r="B463" t="s">
        <v>5191</v>
      </c>
      <c r="C463" t="s">
        <v>2347</v>
      </c>
      <c r="D463" t="s">
        <v>1237</v>
      </c>
      <c r="E463" t="s">
        <v>1052</v>
      </c>
    </row>
    <row r="464" spans="1:5" x14ac:dyDescent="0.15">
      <c r="A464" t="s">
        <v>6439</v>
      </c>
      <c r="B464" t="s">
        <v>5193</v>
      </c>
      <c r="C464" t="s">
        <v>2352</v>
      </c>
      <c r="D464" t="s">
        <v>1237</v>
      </c>
      <c r="E464" t="s">
        <v>2355</v>
      </c>
    </row>
    <row r="465" spans="1:5" x14ac:dyDescent="0.15">
      <c r="A465" t="s">
        <v>6440</v>
      </c>
      <c r="B465" t="s">
        <v>470</v>
      </c>
      <c r="C465" t="s">
        <v>2179</v>
      </c>
      <c r="D465" t="s">
        <v>1237</v>
      </c>
      <c r="E465" t="s">
        <v>2361</v>
      </c>
    </row>
    <row r="466" spans="1:5" x14ac:dyDescent="0.15">
      <c r="A466" t="s">
        <v>6441</v>
      </c>
      <c r="B466" t="s">
        <v>5194</v>
      </c>
      <c r="C466" t="s">
        <v>1045</v>
      </c>
      <c r="D466" t="s">
        <v>1237</v>
      </c>
      <c r="E466" t="s">
        <v>2363</v>
      </c>
    </row>
    <row r="467" spans="1:5" x14ac:dyDescent="0.15">
      <c r="A467" t="s">
        <v>6442</v>
      </c>
      <c r="B467" t="s">
        <v>1263</v>
      </c>
      <c r="C467" t="s">
        <v>1697</v>
      </c>
      <c r="D467" t="s">
        <v>1237</v>
      </c>
      <c r="E467" t="s">
        <v>2365</v>
      </c>
    </row>
    <row r="468" spans="1:5" x14ac:dyDescent="0.15">
      <c r="A468" t="s">
        <v>2714</v>
      </c>
      <c r="B468" t="s">
        <v>5195</v>
      </c>
      <c r="C468" t="s">
        <v>2366</v>
      </c>
      <c r="D468" t="s">
        <v>1237</v>
      </c>
      <c r="E468" t="s">
        <v>998</v>
      </c>
    </row>
    <row r="469" spans="1:5" x14ac:dyDescent="0.15">
      <c r="A469" t="s">
        <v>6443</v>
      </c>
      <c r="B469" t="s">
        <v>5197</v>
      </c>
      <c r="C469" t="s">
        <v>2368</v>
      </c>
      <c r="D469" t="s">
        <v>1237</v>
      </c>
      <c r="E469" t="s">
        <v>2370</v>
      </c>
    </row>
    <row r="470" spans="1:5" x14ac:dyDescent="0.15">
      <c r="A470" t="s">
        <v>2211</v>
      </c>
      <c r="B470" t="s">
        <v>5198</v>
      </c>
      <c r="C470" t="s">
        <v>2375</v>
      </c>
      <c r="D470" t="s">
        <v>1237</v>
      </c>
      <c r="E470" t="s">
        <v>1301</v>
      </c>
    </row>
    <row r="471" spans="1:5" x14ac:dyDescent="0.15">
      <c r="A471" t="s">
        <v>6444</v>
      </c>
      <c r="B471" t="s">
        <v>4309</v>
      </c>
      <c r="C471" t="s">
        <v>2381</v>
      </c>
      <c r="D471" t="s">
        <v>1237</v>
      </c>
      <c r="E471" t="s">
        <v>2383</v>
      </c>
    </row>
    <row r="472" spans="1:5" x14ac:dyDescent="0.15">
      <c r="A472" t="s">
        <v>1503</v>
      </c>
      <c r="B472" t="s">
        <v>1259</v>
      </c>
      <c r="C472" t="s">
        <v>1464</v>
      </c>
      <c r="D472" t="s">
        <v>1237</v>
      </c>
      <c r="E472" t="s">
        <v>295</v>
      </c>
    </row>
    <row r="473" spans="1:5" x14ac:dyDescent="0.15">
      <c r="A473" t="s">
        <v>6445</v>
      </c>
      <c r="B473" t="s">
        <v>2559</v>
      </c>
      <c r="C473" t="s">
        <v>2374</v>
      </c>
      <c r="D473" t="s">
        <v>1237</v>
      </c>
      <c r="E473" t="s">
        <v>2385</v>
      </c>
    </row>
    <row r="474" spans="1:5" x14ac:dyDescent="0.15">
      <c r="A474" t="s">
        <v>6446</v>
      </c>
      <c r="B474" t="s">
        <v>5200</v>
      </c>
      <c r="C474" t="s">
        <v>1357</v>
      </c>
      <c r="D474" t="s">
        <v>1237</v>
      </c>
      <c r="E474" t="s">
        <v>1480</v>
      </c>
    </row>
    <row r="475" spans="1:5" x14ac:dyDescent="0.15">
      <c r="A475" t="s">
        <v>6448</v>
      </c>
      <c r="B475" t="s">
        <v>759</v>
      </c>
      <c r="C475" t="s">
        <v>1317</v>
      </c>
      <c r="D475" t="s">
        <v>1237</v>
      </c>
      <c r="E475" t="s">
        <v>1622</v>
      </c>
    </row>
    <row r="476" spans="1:5" x14ac:dyDescent="0.15">
      <c r="A476" t="s">
        <v>2289</v>
      </c>
      <c r="B476" t="s">
        <v>3705</v>
      </c>
      <c r="C476" t="s">
        <v>2388</v>
      </c>
      <c r="D476" t="s">
        <v>1237</v>
      </c>
      <c r="E476" t="s">
        <v>2390</v>
      </c>
    </row>
    <row r="477" spans="1:5" x14ac:dyDescent="0.15">
      <c r="A477" t="s">
        <v>6449</v>
      </c>
      <c r="B477" t="s">
        <v>2840</v>
      </c>
      <c r="C477" t="s">
        <v>1807</v>
      </c>
      <c r="D477" t="s">
        <v>1237</v>
      </c>
      <c r="E477" t="s">
        <v>1410</v>
      </c>
    </row>
    <row r="478" spans="1:5" x14ac:dyDescent="0.15">
      <c r="A478" t="s">
        <v>5860</v>
      </c>
      <c r="B478" t="s">
        <v>5150</v>
      </c>
      <c r="C478" t="s">
        <v>2393</v>
      </c>
      <c r="D478" t="s">
        <v>1237</v>
      </c>
      <c r="E478" t="s">
        <v>2398</v>
      </c>
    </row>
    <row r="479" spans="1:5" x14ac:dyDescent="0.15">
      <c r="A479" t="s">
        <v>5247</v>
      </c>
      <c r="B479" t="s">
        <v>2242</v>
      </c>
      <c r="C479" t="s">
        <v>2141</v>
      </c>
      <c r="D479" t="s">
        <v>1237</v>
      </c>
      <c r="E479" t="s">
        <v>272</v>
      </c>
    </row>
    <row r="480" spans="1:5" x14ac:dyDescent="0.15">
      <c r="A480" t="s">
        <v>6451</v>
      </c>
      <c r="B480" t="s">
        <v>5201</v>
      </c>
      <c r="C480" t="s">
        <v>65</v>
      </c>
      <c r="D480" t="s">
        <v>1237</v>
      </c>
      <c r="E480" t="s">
        <v>2357</v>
      </c>
    </row>
    <row r="481" spans="1:5" x14ac:dyDescent="0.15">
      <c r="A481" t="s">
        <v>3982</v>
      </c>
      <c r="B481" t="s">
        <v>5203</v>
      </c>
      <c r="C481" t="s">
        <v>489</v>
      </c>
      <c r="D481" t="s">
        <v>1237</v>
      </c>
      <c r="E481" t="s">
        <v>826</v>
      </c>
    </row>
    <row r="482" spans="1:5" x14ac:dyDescent="0.15">
      <c r="A482" t="s">
        <v>5840</v>
      </c>
      <c r="B482" t="s">
        <v>5134</v>
      </c>
      <c r="C482" t="s">
        <v>2399</v>
      </c>
      <c r="D482" t="s">
        <v>1237</v>
      </c>
      <c r="E482" t="s">
        <v>1648</v>
      </c>
    </row>
    <row r="483" spans="1:5" x14ac:dyDescent="0.15">
      <c r="A483" t="s">
        <v>6452</v>
      </c>
      <c r="B483" t="s">
        <v>4053</v>
      </c>
      <c r="C483" t="s">
        <v>2403</v>
      </c>
      <c r="D483" t="s">
        <v>1237</v>
      </c>
      <c r="E483" t="s">
        <v>2409</v>
      </c>
    </row>
    <row r="484" spans="1:5" x14ac:dyDescent="0.15">
      <c r="A484" t="s">
        <v>5678</v>
      </c>
      <c r="B484" t="s">
        <v>1436</v>
      </c>
      <c r="C484" t="s">
        <v>576</v>
      </c>
      <c r="D484" t="s">
        <v>1237</v>
      </c>
      <c r="E484" t="s">
        <v>279</v>
      </c>
    </row>
    <row r="485" spans="1:5" x14ac:dyDescent="0.15">
      <c r="A485" t="s">
        <v>6453</v>
      </c>
      <c r="B485" t="s">
        <v>5204</v>
      </c>
      <c r="C485" t="s">
        <v>2411</v>
      </c>
      <c r="D485" t="s">
        <v>1237</v>
      </c>
      <c r="E485" t="s">
        <v>957</v>
      </c>
    </row>
    <row r="486" spans="1:5" x14ac:dyDescent="0.15">
      <c r="A486" t="s">
        <v>2421</v>
      </c>
      <c r="B486" t="s">
        <v>348</v>
      </c>
      <c r="C486" t="s">
        <v>5985</v>
      </c>
      <c r="D486" t="s">
        <v>2421</v>
      </c>
    </row>
    <row r="487" spans="1:5" x14ac:dyDescent="0.15">
      <c r="A487" t="s">
        <v>6454</v>
      </c>
      <c r="B487" t="s">
        <v>4585</v>
      </c>
      <c r="C487" t="s">
        <v>2415</v>
      </c>
      <c r="D487" t="s">
        <v>2421</v>
      </c>
      <c r="E487" t="s">
        <v>1235</v>
      </c>
    </row>
    <row r="488" spans="1:5" x14ac:dyDescent="0.15">
      <c r="A488" t="s">
        <v>1442</v>
      </c>
      <c r="B488" t="s">
        <v>2339</v>
      </c>
      <c r="C488" t="s">
        <v>2111</v>
      </c>
      <c r="D488" t="s">
        <v>2421</v>
      </c>
      <c r="E488" t="s">
        <v>2424</v>
      </c>
    </row>
    <row r="489" spans="1:5" x14ac:dyDescent="0.15">
      <c r="A489" t="s">
        <v>6455</v>
      </c>
      <c r="B489" t="s">
        <v>1721</v>
      </c>
      <c r="C489" t="s">
        <v>1304</v>
      </c>
      <c r="D489" t="s">
        <v>2421</v>
      </c>
      <c r="E489" t="s">
        <v>1794</v>
      </c>
    </row>
    <row r="490" spans="1:5" x14ac:dyDescent="0.15">
      <c r="A490" t="s">
        <v>3823</v>
      </c>
      <c r="B490" t="s">
        <v>1349</v>
      </c>
      <c r="C490" t="s">
        <v>2425</v>
      </c>
      <c r="D490" t="s">
        <v>2421</v>
      </c>
      <c r="E490" t="s">
        <v>2430</v>
      </c>
    </row>
    <row r="491" spans="1:5" x14ac:dyDescent="0.15">
      <c r="A491" t="s">
        <v>2132</v>
      </c>
      <c r="B491" t="s">
        <v>585</v>
      </c>
      <c r="C491" t="s">
        <v>2434</v>
      </c>
      <c r="D491" t="s">
        <v>2421</v>
      </c>
      <c r="E491" t="s">
        <v>2437</v>
      </c>
    </row>
    <row r="492" spans="1:5" x14ac:dyDescent="0.15">
      <c r="A492" t="s">
        <v>6457</v>
      </c>
      <c r="B492" t="s">
        <v>3680</v>
      </c>
      <c r="C492" t="s">
        <v>2203</v>
      </c>
      <c r="D492" t="s">
        <v>2421</v>
      </c>
      <c r="E492" t="s">
        <v>888</v>
      </c>
    </row>
    <row r="493" spans="1:5" x14ac:dyDescent="0.15">
      <c r="A493" t="s">
        <v>6458</v>
      </c>
      <c r="B493" t="s">
        <v>3963</v>
      </c>
      <c r="C493" t="s">
        <v>21</v>
      </c>
      <c r="D493" t="s">
        <v>2421</v>
      </c>
      <c r="E493" t="s">
        <v>2441</v>
      </c>
    </row>
    <row r="494" spans="1:5" x14ac:dyDescent="0.15">
      <c r="A494" t="s">
        <v>6459</v>
      </c>
      <c r="B494" t="s">
        <v>3120</v>
      </c>
      <c r="C494" t="s">
        <v>28</v>
      </c>
      <c r="D494" t="s">
        <v>2421</v>
      </c>
      <c r="E494" t="s">
        <v>2056</v>
      </c>
    </row>
    <row r="495" spans="1:5" x14ac:dyDescent="0.15">
      <c r="A495" t="s">
        <v>6460</v>
      </c>
      <c r="B495" t="s">
        <v>5205</v>
      </c>
      <c r="C495" t="s">
        <v>2449</v>
      </c>
      <c r="D495" t="s">
        <v>2421</v>
      </c>
      <c r="E495" t="s">
        <v>354</v>
      </c>
    </row>
    <row r="496" spans="1:5" x14ac:dyDescent="0.15">
      <c r="A496" t="s">
        <v>4905</v>
      </c>
      <c r="B496" t="s">
        <v>4287</v>
      </c>
      <c r="C496" t="s">
        <v>140</v>
      </c>
      <c r="D496" t="s">
        <v>2421</v>
      </c>
      <c r="E496" t="s">
        <v>2453</v>
      </c>
    </row>
    <row r="497" spans="1:5" x14ac:dyDescent="0.15">
      <c r="A497" t="s">
        <v>6461</v>
      </c>
      <c r="B497" t="s">
        <v>1592</v>
      </c>
      <c r="C497" t="s">
        <v>429</v>
      </c>
      <c r="D497" t="s">
        <v>2421</v>
      </c>
      <c r="E497" t="s">
        <v>2235</v>
      </c>
    </row>
    <row r="498" spans="1:5" x14ac:dyDescent="0.15">
      <c r="A498" t="s">
        <v>2788</v>
      </c>
      <c r="B498" t="s">
        <v>5206</v>
      </c>
      <c r="C498" t="s">
        <v>2207</v>
      </c>
      <c r="D498" t="s">
        <v>2421</v>
      </c>
      <c r="E498" t="s">
        <v>2457</v>
      </c>
    </row>
    <row r="499" spans="1:5" x14ac:dyDescent="0.15">
      <c r="A499" t="s">
        <v>1203</v>
      </c>
      <c r="B499" t="s">
        <v>5168</v>
      </c>
      <c r="C499" t="s">
        <v>476</v>
      </c>
      <c r="D499" t="s">
        <v>2421</v>
      </c>
      <c r="E499" t="s">
        <v>2460</v>
      </c>
    </row>
    <row r="500" spans="1:5" x14ac:dyDescent="0.15">
      <c r="A500" t="s">
        <v>6462</v>
      </c>
      <c r="B500" t="s">
        <v>3485</v>
      </c>
      <c r="C500" t="s">
        <v>2466</v>
      </c>
      <c r="D500" t="s">
        <v>2421</v>
      </c>
      <c r="E500" t="s">
        <v>2468</v>
      </c>
    </row>
    <row r="501" spans="1:5" x14ac:dyDescent="0.15">
      <c r="A501" t="s">
        <v>1681</v>
      </c>
      <c r="B501" t="s">
        <v>5207</v>
      </c>
      <c r="C501" t="s">
        <v>2470</v>
      </c>
      <c r="D501" t="s">
        <v>2421</v>
      </c>
      <c r="E501" t="s">
        <v>156</v>
      </c>
    </row>
    <row r="502" spans="1:5" x14ac:dyDescent="0.15">
      <c r="A502" t="s">
        <v>6463</v>
      </c>
      <c r="B502" t="s">
        <v>5209</v>
      </c>
      <c r="C502" t="s">
        <v>2463</v>
      </c>
      <c r="D502" t="s">
        <v>2421</v>
      </c>
      <c r="E502" t="s">
        <v>2259</v>
      </c>
    </row>
    <row r="503" spans="1:5" x14ac:dyDescent="0.15">
      <c r="A503" t="s">
        <v>6464</v>
      </c>
      <c r="B503" t="s">
        <v>5211</v>
      </c>
      <c r="C503" t="s">
        <v>2473</v>
      </c>
      <c r="D503" t="s">
        <v>2421</v>
      </c>
      <c r="E503" t="s">
        <v>2476</v>
      </c>
    </row>
    <row r="504" spans="1:5" x14ac:dyDescent="0.15">
      <c r="A504" t="s">
        <v>5683</v>
      </c>
      <c r="B504" t="s">
        <v>5213</v>
      </c>
      <c r="C504" t="s">
        <v>2479</v>
      </c>
      <c r="D504" t="s">
        <v>2421</v>
      </c>
      <c r="E504" t="s">
        <v>1812</v>
      </c>
    </row>
    <row r="505" spans="1:5" x14ac:dyDescent="0.15">
      <c r="A505" t="s">
        <v>6465</v>
      </c>
      <c r="B505" t="s">
        <v>2994</v>
      </c>
      <c r="C505" t="s">
        <v>1757</v>
      </c>
      <c r="D505" t="s">
        <v>2421</v>
      </c>
      <c r="E505" t="s">
        <v>1159</v>
      </c>
    </row>
    <row r="506" spans="1:5" x14ac:dyDescent="0.15">
      <c r="A506" t="s">
        <v>6466</v>
      </c>
      <c r="B506" t="s">
        <v>583</v>
      </c>
      <c r="C506" t="s">
        <v>1835</v>
      </c>
      <c r="D506" t="s">
        <v>2421</v>
      </c>
      <c r="E506" t="s">
        <v>229</v>
      </c>
    </row>
    <row r="507" spans="1:5" x14ac:dyDescent="0.15">
      <c r="A507" t="s">
        <v>3198</v>
      </c>
      <c r="B507" t="s">
        <v>3539</v>
      </c>
      <c r="C507" t="s">
        <v>2481</v>
      </c>
      <c r="D507" t="s">
        <v>2421</v>
      </c>
      <c r="E507" t="s">
        <v>2486</v>
      </c>
    </row>
    <row r="508" spans="1:5" x14ac:dyDescent="0.15">
      <c r="A508" t="s">
        <v>6067</v>
      </c>
      <c r="B508" t="s">
        <v>5214</v>
      </c>
      <c r="C508" t="s">
        <v>2488</v>
      </c>
      <c r="D508" t="s">
        <v>2421</v>
      </c>
      <c r="E508" t="s">
        <v>1823</v>
      </c>
    </row>
    <row r="509" spans="1:5" x14ac:dyDescent="0.15">
      <c r="A509" t="s">
        <v>2186</v>
      </c>
      <c r="B509" t="s">
        <v>4146</v>
      </c>
      <c r="C509" t="s">
        <v>2493</v>
      </c>
      <c r="D509" t="s">
        <v>2421</v>
      </c>
      <c r="E509" t="s">
        <v>56</v>
      </c>
    </row>
    <row r="510" spans="1:5" x14ac:dyDescent="0.15">
      <c r="A510" t="s">
        <v>1377</v>
      </c>
      <c r="B510" t="s">
        <v>2657</v>
      </c>
      <c r="C510" t="s">
        <v>1859</v>
      </c>
      <c r="D510" t="s">
        <v>2421</v>
      </c>
      <c r="E510" t="s">
        <v>2017</v>
      </c>
    </row>
    <row r="511" spans="1:5" x14ac:dyDescent="0.15">
      <c r="A511" t="s">
        <v>4461</v>
      </c>
      <c r="B511" t="s">
        <v>2407</v>
      </c>
      <c r="C511" t="s">
        <v>676</v>
      </c>
      <c r="D511" t="s">
        <v>2421</v>
      </c>
      <c r="E511" t="s">
        <v>2495</v>
      </c>
    </row>
    <row r="512" spans="1:5" x14ac:dyDescent="0.15">
      <c r="A512" t="s">
        <v>3255</v>
      </c>
      <c r="B512" t="s">
        <v>1437</v>
      </c>
      <c r="C512" t="s">
        <v>1970</v>
      </c>
      <c r="D512" t="s">
        <v>2421</v>
      </c>
      <c r="E512" t="s">
        <v>2496</v>
      </c>
    </row>
    <row r="513" spans="1:5" x14ac:dyDescent="0.15">
      <c r="A513" t="s">
        <v>6467</v>
      </c>
      <c r="B513" t="s">
        <v>5215</v>
      </c>
      <c r="C513" t="s">
        <v>2007</v>
      </c>
      <c r="D513" t="s">
        <v>2421</v>
      </c>
      <c r="E513" t="s">
        <v>2501</v>
      </c>
    </row>
    <row r="514" spans="1:5" x14ac:dyDescent="0.15">
      <c r="A514" t="s">
        <v>6468</v>
      </c>
      <c r="B514" t="s">
        <v>834</v>
      </c>
      <c r="C514" t="s">
        <v>6037</v>
      </c>
      <c r="D514" t="s">
        <v>2421</v>
      </c>
      <c r="E514" t="s">
        <v>1723</v>
      </c>
    </row>
    <row r="515" spans="1:5" x14ac:dyDescent="0.15">
      <c r="A515" t="s">
        <v>6469</v>
      </c>
      <c r="B515" t="s">
        <v>5216</v>
      </c>
      <c r="C515" t="s">
        <v>2503</v>
      </c>
      <c r="D515" t="s">
        <v>2421</v>
      </c>
      <c r="E515" t="s">
        <v>2364</v>
      </c>
    </row>
    <row r="516" spans="1:5" x14ac:dyDescent="0.15">
      <c r="A516" t="s">
        <v>6470</v>
      </c>
      <c r="B516" t="s">
        <v>1777</v>
      </c>
      <c r="C516" t="s">
        <v>2505</v>
      </c>
      <c r="D516" t="s">
        <v>2421</v>
      </c>
      <c r="E516" t="s">
        <v>2121</v>
      </c>
    </row>
    <row r="517" spans="1:5" x14ac:dyDescent="0.15">
      <c r="A517" t="s">
        <v>2420</v>
      </c>
      <c r="B517" t="s">
        <v>1968</v>
      </c>
      <c r="C517" t="s">
        <v>2428</v>
      </c>
      <c r="D517" t="s">
        <v>2421</v>
      </c>
      <c r="E517" t="s">
        <v>1975</v>
      </c>
    </row>
    <row r="518" spans="1:5" x14ac:dyDescent="0.15">
      <c r="A518" t="s">
        <v>1894</v>
      </c>
      <c r="B518" t="s">
        <v>4894</v>
      </c>
      <c r="C518" t="s">
        <v>2021</v>
      </c>
      <c r="D518" t="s">
        <v>2421</v>
      </c>
      <c r="E518" t="s">
        <v>1737</v>
      </c>
    </row>
    <row r="519" spans="1:5" x14ac:dyDescent="0.15">
      <c r="A519" t="s">
        <v>6471</v>
      </c>
      <c r="B519" t="s">
        <v>2101</v>
      </c>
      <c r="C519" t="s">
        <v>2382</v>
      </c>
      <c r="D519" t="s">
        <v>2421</v>
      </c>
      <c r="E519" t="s">
        <v>1509</v>
      </c>
    </row>
    <row r="520" spans="1:5" x14ac:dyDescent="0.15">
      <c r="A520" t="s">
        <v>6472</v>
      </c>
      <c r="B520" t="s">
        <v>4398</v>
      </c>
      <c r="C520" t="s">
        <v>2509</v>
      </c>
      <c r="D520" t="s">
        <v>2421</v>
      </c>
      <c r="E520" t="s">
        <v>2510</v>
      </c>
    </row>
    <row r="521" spans="1:5" x14ac:dyDescent="0.15">
      <c r="A521" t="s">
        <v>6474</v>
      </c>
      <c r="B521" t="s">
        <v>1272</v>
      </c>
      <c r="C521" t="s">
        <v>2512</v>
      </c>
      <c r="D521" t="s">
        <v>2421</v>
      </c>
      <c r="E521" t="s">
        <v>2514</v>
      </c>
    </row>
    <row r="522" spans="1:5" x14ac:dyDescent="0.15">
      <c r="A522" t="s">
        <v>2522</v>
      </c>
      <c r="B522" t="s">
        <v>5996</v>
      </c>
      <c r="C522" t="s">
        <v>5259</v>
      </c>
      <c r="D522" t="s">
        <v>2522</v>
      </c>
    </row>
    <row r="523" spans="1:5" x14ac:dyDescent="0.15">
      <c r="A523" t="s">
        <v>5371</v>
      </c>
      <c r="B523" t="s">
        <v>3820</v>
      </c>
      <c r="C523" t="s">
        <v>2518</v>
      </c>
      <c r="D523" t="s">
        <v>2522</v>
      </c>
      <c r="E523" t="s">
        <v>2526</v>
      </c>
    </row>
    <row r="524" spans="1:5" x14ac:dyDescent="0.15">
      <c r="A524" t="s">
        <v>6475</v>
      </c>
      <c r="B524" t="s">
        <v>5217</v>
      </c>
      <c r="C524" t="s">
        <v>2528</v>
      </c>
      <c r="D524" t="s">
        <v>2522</v>
      </c>
      <c r="E524" t="s">
        <v>2529</v>
      </c>
    </row>
    <row r="525" spans="1:5" x14ac:dyDescent="0.15">
      <c r="A525" t="s">
        <v>3217</v>
      </c>
      <c r="B525" t="s">
        <v>5220</v>
      </c>
      <c r="C525" t="s">
        <v>1641</v>
      </c>
      <c r="D525" t="s">
        <v>2522</v>
      </c>
      <c r="E525" t="s">
        <v>2530</v>
      </c>
    </row>
    <row r="526" spans="1:5" x14ac:dyDescent="0.15">
      <c r="A526" t="s">
        <v>865</v>
      </c>
      <c r="B526" t="s">
        <v>2567</v>
      </c>
      <c r="C526" t="s">
        <v>2535</v>
      </c>
      <c r="D526" t="s">
        <v>2522</v>
      </c>
      <c r="E526" t="s">
        <v>2532</v>
      </c>
    </row>
    <row r="527" spans="1:5" x14ac:dyDescent="0.15">
      <c r="A527" t="s">
        <v>6476</v>
      </c>
      <c r="B527" t="s">
        <v>3827</v>
      </c>
      <c r="C527" t="s">
        <v>2539</v>
      </c>
      <c r="D527" t="s">
        <v>2522</v>
      </c>
      <c r="E527" t="s">
        <v>2456</v>
      </c>
    </row>
    <row r="528" spans="1:5" x14ac:dyDescent="0.15">
      <c r="A528" t="s">
        <v>1871</v>
      </c>
      <c r="B528" t="s">
        <v>1417</v>
      </c>
      <c r="C528" t="s">
        <v>2542</v>
      </c>
      <c r="D528" t="s">
        <v>2522</v>
      </c>
      <c r="E528" t="s">
        <v>2548</v>
      </c>
    </row>
    <row r="529" spans="1:5" x14ac:dyDescent="0.15">
      <c r="A529" t="s">
        <v>6477</v>
      </c>
      <c r="B529" t="s">
        <v>5221</v>
      </c>
      <c r="C529" t="s">
        <v>2550</v>
      </c>
      <c r="D529" t="s">
        <v>2522</v>
      </c>
      <c r="E529" t="s">
        <v>2553</v>
      </c>
    </row>
    <row r="530" spans="1:5" x14ac:dyDescent="0.15">
      <c r="A530" t="s">
        <v>4238</v>
      </c>
      <c r="B530" t="s">
        <v>5222</v>
      </c>
      <c r="C530" t="s">
        <v>2555</v>
      </c>
      <c r="D530" t="s">
        <v>2522</v>
      </c>
      <c r="E530" t="s">
        <v>2220</v>
      </c>
    </row>
    <row r="531" spans="1:5" x14ac:dyDescent="0.15">
      <c r="A531" t="s">
        <v>6479</v>
      </c>
      <c r="B531" t="s">
        <v>5223</v>
      </c>
      <c r="C531" t="s">
        <v>2556</v>
      </c>
      <c r="D531" t="s">
        <v>2522</v>
      </c>
      <c r="E531" t="s">
        <v>2558</v>
      </c>
    </row>
    <row r="532" spans="1:5" x14ac:dyDescent="0.15">
      <c r="A532" t="s">
        <v>4960</v>
      </c>
      <c r="B532" t="s">
        <v>3101</v>
      </c>
      <c r="C532" t="s">
        <v>2452</v>
      </c>
      <c r="D532" t="s">
        <v>2522</v>
      </c>
      <c r="E532" t="s">
        <v>2561</v>
      </c>
    </row>
    <row r="533" spans="1:5" x14ac:dyDescent="0.15">
      <c r="A533" t="s">
        <v>3071</v>
      </c>
      <c r="B533" t="s">
        <v>1358</v>
      </c>
      <c r="C533" t="s">
        <v>2063</v>
      </c>
      <c r="D533" t="s">
        <v>2522</v>
      </c>
      <c r="E533" t="s">
        <v>2564</v>
      </c>
    </row>
    <row r="534" spans="1:5" x14ac:dyDescent="0.15">
      <c r="A534" t="s">
        <v>5901</v>
      </c>
      <c r="B534" t="s">
        <v>3605</v>
      </c>
      <c r="C534" t="s">
        <v>990</v>
      </c>
      <c r="D534" t="s">
        <v>2522</v>
      </c>
      <c r="E534" t="s">
        <v>822</v>
      </c>
    </row>
    <row r="535" spans="1:5" x14ac:dyDescent="0.15">
      <c r="A535" t="s">
        <v>1520</v>
      </c>
      <c r="B535" t="s">
        <v>5226</v>
      </c>
      <c r="C535" t="s">
        <v>2566</v>
      </c>
      <c r="D535" t="s">
        <v>2522</v>
      </c>
      <c r="E535" t="s">
        <v>2568</v>
      </c>
    </row>
    <row r="536" spans="1:5" x14ac:dyDescent="0.15">
      <c r="A536" t="s">
        <v>5432</v>
      </c>
      <c r="B536" t="s">
        <v>1930</v>
      </c>
      <c r="C536" t="s">
        <v>2570</v>
      </c>
      <c r="D536" t="s">
        <v>2522</v>
      </c>
      <c r="E536" t="s">
        <v>2573</v>
      </c>
    </row>
    <row r="537" spans="1:5" x14ac:dyDescent="0.15">
      <c r="A537" t="s">
        <v>6480</v>
      </c>
      <c r="B537" t="s">
        <v>5228</v>
      </c>
      <c r="C537" t="s">
        <v>2576</v>
      </c>
      <c r="D537" t="s">
        <v>2522</v>
      </c>
      <c r="E537" t="s">
        <v>2581</v>
      </c>
    </row>
    <row r="538" spans="1:5" x14ac:dyDescent="0.15">
      <c r="A538" t="s">
        <v>5139</v>
      </c>
      <c r="B538" t="s">
        <v>2717</v>
      </c>
      <c r="C538" t="s">
        <v>2585</v>
      </c>
      <c r="D538" t="s">
        <v>2522</v>
      </c>
      <c r="E538" t="s">
        <v>2586</v>
      </c>
    </row>
    <row r="539" spans="1:5" x14ac:dyDescent="0.15">
      <c r="A539" t="s">
        <v>1309</v>
      </c>
      <c r="B539" t="s">
        <v>5229</v>
      </c>
      <c r="C539" t="s">
        <v>1477</v>
      </c>
      <c r="D539" t="s">
        <v>2522</v>
      </c>
      <c r="E539" t="s">
        <v>522</v>
      </c>
    </row>
    <row r="540" spans="1:5" x14ac:dyDescent="0.15">
      <c r="A540" t="s">
        <v>3683</v>
      </c>
      <c r="B540" t="s">
        <v>3799</v>
      </c>
      <c r="C540" t="s">
        <v>2591</v>
      </c>
      <c r="D540" t="s">
        <v>2522</v>
      </c>
      <c r="E540" t="s">
        <v>1856</v>
      </c>
    </row>
    <row r="541" spans="1:5" x14ac:dyDescent="0.15">
      <c r="A541" t="s">
        <v>5361</v>
      </c>
      <c r="B541" t="s">
        <v>1984</v>
      </c>
      <c r="C541" t="s">
        <v>2595</v>
      </c>
      <c r="D541" t="s">
        <v>2522</v>
      </c>
      <c r="E541" t="s">
        <v>1269</v>
      </c>
    </row>
    <row r="542" spans="1:5" x14ac:dyDescent="0.15">
      <c r="A542" t="s">
        <v>6481</v>
      </c>
      <c r="B542" t="s">
        <v>5231</v>
      </c>
      <c r="C542" t="s">
        <v>2600</v>
      </c>
      <c r="D542" t="s">
        <v>2522</v>
      </c>
      <c r="E542" t="s">
        <v>741</v>
      </c>
    </row>
    <row r="543" spans="1:5" x14ac:dyDescent="0.15">
      <c r="A543" t="s">
        <v>5441</v>
      </c>
      <c r="B543" t="s">
        <v>3311</v>
      </c>
      <c r="C543" t="s">
        <v>2604</v>
      </c>
      <c r="D543" t="s">
        <v>2522</v>
      </c>
      <c r="E543" t="s">
        <v>2609</v>
      </c>
    </row>
    <row r="544" spans="1:5" x14ac:dyDescent="0.15">
      <c r="A544" t="s">
        <v>6482</v>
      </c>
      <c r="B544" t="s">
        <v>2798</v>
      </c>
      <c r="C544" t="s">
        <v>2610</v>
      </c>
      <c r="D544" t="s">
        <v>2522</v>
      </c>
      <c r="E544" t="s">
        <v>2612</v>
      </c>
    </row>
    <row r="545" spans="1:5" x14ac:dyDescent="0.15">
      <c r="A545" t="s">
        <v>6483</v>
      </c>
      <c r="B545" t="s">
        <v>1884</v>
      </c>
      <c r="C545" t="s">
        <v>2619</v>
      </c>
      <c r="D545" t="s">
        <v>2522</v>
      </c>
      <c r="E545" t="s">
        <v>2620</v>
      </c>
    </row>
    <row r="546" spans="1:5" x14ac:dyDescent="0.15">
      <c r="A546" t="s">
        <v>2588</v>
      </c>
      <c r="B546" t="s">
        <v>5233</v>
      </c>
      <c r="C546" t="s">
        <v>2622</v>
      </c>
      <c r="D546" t="s">
        <v>2522</v>
      </c>
      <c r="E546" t="s">
        <v>2450</v>
      </c>
    </row>
    <row r="547" spans="1:5" x14ac:dyDescent="0.15">
      <c r="A547" t="s">
        <v>680</v>
      </c>
      <c r="B547" t="s">
        <v>5234</v>
      </c>
      <c r="C547" t="s">
        <v>630</v>
      </c>
      <c r="D547" t="s">
        <v>2522</v>
      </c>
      <c r="E547" t="s">
        <v>2624</v>
      </c>
    </row>
    <row r="548" spans="1:5" x14ac:dyDescent="0.15">
      <c r="A548" t="s">
        <v>6485</v>
      </c>
      <c r="B548" t="s">
        <v>252</v>
      </c>
      <c r="C548" t="s">
        <v>324</v>
      </c>
      <c r="D548" t="s">
        <v>2522</v>
      </c>
      <c r="E548" t="s">
        <v>1967</v>
      </c>
    </row>
    <row r="549" spans="1:5" x14ac:dyDescent="0.15">
      <c r="A549" t="s">
        <v>6488</v>
      </c>
      <c r="B549" t="s">
        <v>5235</v>
      </c>
      <c r="C549" t="s">
        <v>1149</v>
      </c>
      <c r="D549" t="s">
        <v>2522</v>
      </c>
      <c r="E549" t="s">
        <v>2458</v>
      </c>
    </row>
    <row r="550" spans="1:5" x14ac:dyDescent="0.15">
      <c r="A550" t="s">
        <v>4871</v>
      </c>
      <c r="B550" t="s">
        <v>5237</v>
      </c>
      <c r="C550" t="s">
        <v>2627</v>
      </c>
      <c r="D550" t="s">
        <v>2522</v>
      </c>
      <c r="E550" t="s">
        <v>2631</v>
      </c>
    </row>
    <row r="551" spans="1:5" x14ac:dyDescent="0.15">
      <c r="A551" t="s">
        <v>201</v>
      </c>
      <c r="B551" t="s">
        <v>5239</v>
      </c>
      <c r="C551" t="s">
        <v>1633</v>
      </c>
      <c r="D551" t="s">
        <v>2522</v>
      </c>
      <c r="E551" t="s">
        <v>182</v>
      </c>
    </row>
    <row r="552" spans="1:5" x14ac:dyDescent="0.15">
      <c r="A552" t="s">
        <v>5457</v>
      </c>
      <c r="B552" t="s">
        <v>2777</v>
      </c>
      <c r="C552" t="s">
        <v>2633</v>
      </c>
      <c r="D552" t="s">
        <v>2522</v>
      </c>
      <c r="E552" t="s">
        <v>2639</v>
      </c>
    </row>
    <row r="553" spans="1:5" x14ac:dyDescent="0.15">
      <c r="A553" t="s">
        <v>6406</v>
      </c>
      <c r="B553" t="s">
        <v>4327</v>
      </c>
      <c r="C553" t="s">
        <v>1355</v>
      </c>
      <c r="D553" t="s">
        <v>2522</v>
      </c>
      <c r="E553" t="s">
        <v>203</v>
      </c>
    </row>
    <row r="554" spans="1:5" x14ac:dyDescent="0.15">
      <c r="A554" t="s">
        <v>6489</v>
      </c>
      <c r="B554" t="s">
        <v>1039</v>
      </c>
      <c r="C554" t="s">
        <v>2640</v>
      </c>
      <c r="D554" t="s">
        <v>2522</v>
      </c>
      <c r="E554" t="s">
        <v>2644</v>
      </c>
    </row>
    <row r="555" spans="1:5" x14ac:dyDescent="0.15">
      <c r="A555" t="s">
        <v>3920</v>
      </c>
      <c r="B555" t="s">
        <v>1487</v>
      </c>
      <c r="C555" t="s">
        <v>2646</v>
      </c>
      <c r="D555" t="s">
        <v>2522</v>
      </c>
      <c r="E555" t="s">
        <v>2647</v>
      </c>
    </row>
    <row r="556" spans="1:5" x14ac:dyDescent="0.15">
      <c r="A556" t="s">
        <v>1482</v>
      </c>
      <c r="B556" t="s">
        <v>5240</v>
      </c>
      <c r="C556" t="s">
        <v>1747</v>
      </c>
      <c r="D556" t="s">
        <v>2522</v>
      </c>
      <c r="E556" t="s">
        <v>2648</v>
      </c>
    </row>
    <row r="557" spans="1:5" x14ac:dyDescent="0.15">
      <c r="A557" t="s">
        <v>6490</v>
      </c>
      <c r="B557" t="s">
        <v>5242</v>
      </c>
      <c r="C557" t="s">
        <v>2297</v>
      </c>
      <c r="D557" t="s">
        <v>2522</v>
      </c>
      <c r="E557" t="s">
        <v>2650</v>
      </c>
    </row>
    <row r="558" spans="1:5" x14ac:dyDescent="0.15">
      <c r="A558" t="s">
        <v>5227</v>
      </c>
      <c r="B558" t="s">
        <v>5243</v>
      </c>
      <c r="C558" t="s">
        <v>2653</v>
      </c>
      <c r="D558" t="s">
        <v>2522</v>
      </c>
      <c r="E558" t="s">
        <v>1779</v>
      </c>
    </row>
    <row r="559" spans="1:5" x14ac:dyDescent="0.15">
      <c r="A559" t="s">
        <v>6491</v>
      </c>
      <c r="B559" t="s">
        <v>5014</v>
      </c>
      <c r="C559" t="s">
        <v>539</v>
      </c>
      <c r="D559" t="s">
        <v>2522</v>
      </c>
      <c r="E559" t="s">
        <v>2655</v>
      </c>
    </row>
    <row r="560" spans="1:5" x14ac:dyDescent="0.15">
      <c r="A560" t="s">
        <v>5341</v>
      </c>
      <c r="B560" t="s">
        <v>3699</v>
      </c>
      <c r="C560" t="s">
        <v>2659</v>
      </c>
      <c r="D560" t="s">
        <v>2522</v>
      </c>
      <c r="E560" t="s">
        <v>734</v>
      </c>
    </row>
    <row r="561" spans="1:5" x14ac:dyDescent="0.15">
      <c r="A561" t="s">
        <v>3876</v>
      </c>
      <c r="B561" t="s">
        <v>3873</v>
      </c>
      <c r="C561" t="s">
        <v>2354</v>
      </c>
      <c r="D561" t="s">
        <v>2522</v>
      </c>
      <c r="E561" t="s">
        <v>2663</v>
      </c>
    </row>
    <row r="562" spans="1:5" x14ac:dyDescent="0.15">
      <c r="A562" t="s">
        <v>6492</v>
      </c>
      <c r="B562" t="s">
        <v>5245</v>
      </c>
      <c r="C562" t="s">
        <v>5199</v>
      </c>
      <c r="D562" t="s">
        <v>2522</v>
      </c>
      <c r="E562" t="s">
        <v>4800</v>
      </c>
    </row>
    <row r="563" spans="1:5" x14ac:dyDescent="0.15">
      <c r="A563" t="s">
        <v>5106</v>
      </c>
      <c r="B563" t="s">
        <v>5246</v>
      </c>
      <c r="C563" t="s">
        <v>1339</v>
      </c>
      <c r="D563" t="s">
        <v>2522</v>
      </c>
      <c r="E563" t="s">
        <v>243</v>
      </c>
    </row>
    <row r="564" spans="1:5" x14ac:dyDescent="0.15">
      <c r="A564" t="s">
        <v>6493</v>
      </c>
      <c r="B564" t="s">
        <v>593</v>
      </c>
      <c r="C564" t="s">
        <v>2665</v>
      </c>
      <c r="D564" t="s">
        <v>2522</v>
      </c>
      <c r="E564" t="s">
        <v>502</v>
      </c>
    </row>
    <row r="565" spans="1:5" x14ac:dyDescent="0.15">
      <c r="A565" t="s">
        <v>6494</v>
      </c>
      <c r="B565" t="s">
        <v>2881</v>
      </c>
      <c r="C565" t="s">
        <v>1264</v>
      </c>
      <c r="D565" t="s">
        <v>2522</v>
      </c>
      <c r="E565" t="s">
        <v>2666</v>
      </c>
    </row>
    <row r="566" spans="1:5" x14ac:dyDescent="0.15">
      <c r="A566" t="s">
        <v>6495</v>
      </c>
      <c r="B566" t="s">
        <v>4524</v>
      </c>
      <c r="C566" t="s">
        <v>848</v>
      </c>
      <c r="D566" t="s">
        <v>2522</v>
      </c>
      <c r="E566" t="s">
        <v>975</v>
      </c>
    </row>
    <row r="567" spans="1:5" x14ac:dyDescent="0.15">
      <c r="A567" t="s">
        <v>6496</v>
      </c>
      <c r="B567" t="s">
        <v>4773</v>
      </c>
      <c r="C567" t="s">
        <v>2669</v>
      </c>
      <c r="D567" t="s">
        <v>2522</v>
      </c>
      <c r="E567" t="s">
        <v>2673</v>
      </c>
    </row>
    <row r="568" spans="1:5" x14ac:dyDescent="0.15">
      <c r="A568" t="s">
        <v>1546</v>
      </c>
      <c r="B568" t="s">
        <v>5248</v>
      </c>
      <c r="C568" t="s">
        <v>2674</v>
      </c>
      <c r="D568" t="s">
        <v>2522</v>
      </c>
      <c r="E568" t="s">
        <v>2675</v>
      </c>
    </row>
    <row r="569" spans="1:5" x14ac:dyDescent="0.15">
      <c r="A569" t="s">
        <v>2830</v>
      </c>
      <c r="B569" t="s">
        <v>5253</v>
      </c>
      <c r="C569" t="s">
        <v>2677</v>
      </c>
      <c r="D569" t="s">
        <v>2522</v>
      </c>
      <c r="E569" t="s">
        <v>791</v>
      </c>
    </row>
    <row r="570" spans="1:5" x14ac:dyDescent="0.15">
      <c r="A570" t="s">
        <v>6497</v>
      </c>
      <c r="B570" t="s">
        <v>1461</v>
      </c>
      <c r="C570" t="s">
        <v>2679</v>
      </c>
      <c r="D570" t="s">
        <v>2522</v>
      </c>
      <c r="E570" t="s">
        <v>2681</v>
      </c>
    </row>
    <row r="571" spans="1:5" x14ac:dyDescent="0.15">
      <c r="A571" t="s">
        <v>6498</v>
      </c>
      <c r="B571" t="s">
        <v>688</v>
      </c>
      <c r="C571" t="s">
        <v>2683</v>
      </c>
      <c r="D571" t="s">
        <v>2522</v>
      </c>
      <c r="E571" t="s">
        <v>2685</v>
      </c>
    </row>
    <row r="572" spans="1:5" x14ac:dyDescent="0.15">
      <c r="A572" t="s">
        <v>91</v>
      </c>
      <c r="B572" t="s">
        <v>5254</v>
      </c>
      <c r="C572" t="s">
        <v>903</v>
      </c>
      <c r="D572" t="s">
        <v>2522</v>
      </c>
      <c r="E572" t="s">
        <v>2690</v>
      </c>
    </row>
    <row r="573" spans="1:5" x14ac:dyDescent="0.15">
      <c r="A573" t="s">
        <v>6500</v>
      </c>
      <c r="B573" t="s">
        <v>5256</v>
      </c>
      <c r="C573" t="s">
        <v>445</v>
      </c>
      <c r="D573" t="s">
        <v>2522</v>
      </c>
      <c r="E573" t="s">
        <v>1367</v>
      </c>
    </row>
    <row r="574" spans="1:5" x14ac:dyDescent="0.15">
      <c r="A574" t="s">
        <v>2323</v>
      </c>
      <c r="B574" t="s">
        <v>5258</v>
      </c>
      <c r="C574" t="s">
        <v>2691</v>
      </c>
      <c r="D574" t="s">
        <v>2522</v>
      </c>
      <c r="E574" t="s">
        <v>420</v>
      </c>
    </row>
    <row r="575" spans="1:5" x14ac:dyDescent="0.15">
      <c r="A575" t="s">
        <v>2353</v>
      </c>
      <c r="B575" t="s">
        <v>5260</v>
      </c>
      <c r="C575" t="s">
        <v>2692</v>
      </c>
      <c r="D575" t="s">
        <v>2522</v>
      </c>
      <c r="E575" t="s">
        <v>2693</v>
      </c>
    </row>
    <row r="576" spans="1:5" x14ac:dyDescent="0.15">
      <c r="A576" t="s">
        <v>4432</v>
      </c>
      <c r="B576" t="s">
        <v>4963</v>
      </c>
      <c r="C576" t="s">
        <v>202</v>
      </c>
      <c r="D576" t="s">
        <v>2522</v>
      </c>
      <c r="E576" t="s">
        <v>1505</v>
      </c>
    </row>
    <row r="577" spans="1:5" x14ac:dyDescent="0.15">
      <c r="A577" t="s">
        <v>6501</v>
      </c>
      <c r="B577" t="s">
        <v>5262</v>
      </c>
      <c r="C577" t="s">
        <v>2695</v>
      </c>
      <c r="D577" t="s">
        <v>2522</v>
      </c>
      <c r="E577" t="s">
        <v>2699</v>
      </c>
    </row>
    <row r="578" spans="1:5" x14ac:dyDescent="0.15">
      <c r="A578" t="s">
        <v>2696</v>
      </c>
      <c r="B578" t="s">
        <v>746</v>
      </c>
      <c r="C578" t="s">
        <v>2701</v>
      </c>
      <c r="D578" t="s">
        <v>2522</v>
      </c>
      <c r="E578" t="s">
        <v>2704</v>
      </c>
    </row>
    <row r="579" spans="1:5" x14ac:dyDescent="0.15">
      <c r="A579" t="s">
        <v>6502</v>
      </c>
      <c r="B579" t="s">
        <v>7088</v>
      </c>
      <c r="C579" t="s">
        <v>5788</v>
      </c>
      <c r="D579" t="s">
        <v>2522</v>
      </c>
      <c r="E579" t="s">
        <v>1844</v>
      </c>
    </row>
    <row r="580" spans="1:5" x14ac:dyDescent="0.15">
      <c r="A580" t="s">
        <v>6504</v>
      </c>
      <c r="B580" t="s">
        <v>5263</v>
      </c>
      <c r="C580" t="s">
        <v>2705</v>
      </c>
      <c r="D580" t="s">
        <v>2522</v>
      </c>
      <c r="E580" t="s">
        <v>1905</v>
      </c>
    </row>
    <row r="581" spans="1:5" x14ac:dyDescent="0.15">
      <c r="A581" t="s">
        <v>3682</v>
      </c>
      <c r="B581" t="s">
        <v>5264</v>
      </c>
      <c r="C581" t="s">
        <v>952</v>
      </c>
      <c r="D581" t="s">
        <v>2522</v>
      </c>
      <c r="E581" t="s">
        <v>2709</v>
      </c>
    </row>
    <row r="582" spans="1:5" x14ac:dyDescent="0.15">
      <c r="A582" t="s">
        <v>6505</v>
      </c>
      <c r="B582" t="s">
        <v>1797</v>
      </c>
      <c r="C582" t="s">
        <v>292</v>
      </c>
      <c r="D582" t="s">
        <v>2522</v>
      </c>
      <c r="E582" t="s">
        <v>2713</v>
      </c>
    </row>
    <row r="583" spans="1:5" x14ac:dyDescent="0.15">
      <c r="A583" t="s">
        <v>863</v>
      </c>
      <c r="B583" t="s">
        <v>5267</v>
      </c>
      <c r="C583" t="s">
        <v>1573</v>
      </c>
      <c r="D583" t="s">
        <v>2522</v>
      </c>
      <c r="E583" t="s">
        <v>2719</v>
      </c>
    </row>
    <row r="584" spans="1:5" x14ac:dyDescent="0.15">
      <c r="A584" t="s">
        <v>6055</v>
      </c>
      <c r="B584" t="s">
        <v>5268</v>
      </c>
      <c r="C584" t="s">
        <v>2723</v>
      </c>
      <c r="D584" t="s">
        <v>2522</v>
      </c>
      <c r="E584" t="s">
        <v>1901</v>
      </c>
    </row>
    <row r="585" spans="1:5" x14ac:dyDescent="0.15">
      <c r="A585" t="s">
        <v>6507</v>
      </c>
      <c r="B585" t="s">
        <v>5269</v>
      </c>
      <c r="C585" t="s">
        <v>1385</v>
      </c>
      <c r="D585" t="s">
        <v>2522</v>
      </c>
      <c r="E585" t="s">
        <v>2440</v>
      </c>
    </row>
    <row r="586" spans="1:5" x14ac:dyDescent="0.15">
      <c r="A586" t="s">
        <v>1594</v>
      </c>
      <c r="B586" t="s">
        <v>7089</v>
      </c>
      <c r="C586" t="s">
        <v>536</v>
      </c>
      <c r="D586" t="s">
        <v>1594</v>
      </c>
    </row>
    <row r="587" spans="1:5" x14ac:dyDescent="0.15">
      <c r="A587" t="s">
        <v>6508</v>
      </c>
      <c r="B587" t="s">
        <v>4164</v>
      </c>
      <c r="C587" t="s">
        <v>1759</v>
      </c>
      <c r="D587" t="s">
        <v>1594</v>
      </c>
      <c r="E587" t="s">
        <v>2724</v>
      </c>
    </row>
    <row r="588" spans="1:5" x14ac:dyDescent="0.15">
      <c r="A588" t="s">
        <v>5803</v>
      </c>
      <c r="B588" t="s">
        <v>5270</v>
      </c>
      <c r="C588" t="s">
        <v>2727</v>
      </c>
      <c r="D588" t="s">
        <v>1594</v>
      </c>
      <c r="E588" t="s">
        <v>2733</v>
      </c>
    </row>
    <row r="589" spans="1:5" x14ac:dyDescent="0.15">
      <c r="A589" t="s">
        <v>3115</v>
      </c>
      <c r="B589" t="s">
        <v>5273</v>
      </c>
      <c r="C589" t="s">
        <v>191</v>
      </c>
      <c r="D589" t="s">
        <v>1594</v>
      </c>
      <c r="E589" t="s">
        <v>2734</v>
      </c>
    </row>
    <row r="590" spans="1:5" x14ac:dyDescent="0.15">
      <c r="A590" t="s">
        <v>5356</v>
      </c>
      <c r="B590" t="s">
        <v>3012</v>
      </c>
      <c r="C590" t="s">
        <v>538</v>
      </c>
      <c r="D590" t="s">
        <v>1594</v>
      </c>
      <c r="E590" t="s">
        <v>2737</v>
      </c>
    </row>
    <row r="591" spans="1:5" x14ac:dyDescent="0.15">
      <c r="A591" t="s">
        <v>4752</v>
      </c>
      <c r="B591" t="s">
        <v>4613</v>
      </c>
      <c r="C591" t="s">
        <v>2741</v>
      </c>
      <c r="D591" t="s">
        <v>1594</v>
      </c>
      <c r="E591" t="s">
        <v>2003</v>
      </c>
    </row>
    <row r="592" spans="1:5" x14ac:dyDescent="0.15">
      <c r="A592" t="s">
        <v>6509</v>
      </c>
      <c r="B592" t="s">
        <v>5274</v>
      </c>
      <c r="C592" t="s">
        <v>1831</v>
      </c>
      <c r="D592" t="s">
        <v>1594</v>
      </c>
      <c r="E592" t="s">
        <v>2744</v>
      </c>
    </row>
    <row r="593" spans="1:5" x14ac:dyDescent="0.15">
      <c r="A593" t="s">
        <v>6510</v>
      </c>
      <c r="B593" t="s">
        <v>5275</v>
      </c>
      <c r="C593" t="s">
        <v>2748</v>
      </c>
      <c r="D593" t="s">
        <v>1594</v>
      </c>
      <c r="E593" t="s">
        <v>2753</v>
      </c>
    </row>
    <row r="594" spans="1:5" x14ac:dyDescent="0.15">
      <c r="A594" t="s">
        <v>6111</v>
      </c>
      <c r="B594" t="s">
        <v>5276</v>
      </c>
      <c r="C594" t="s">
        <v>2754</v>
      </c>
      <c r="D594" t="s">
        <v>1594</v>
      </c>
      <c r="E594" t="s">
        <v>2756</v>
      </c>
    </row>
    <row r="595" spans="1:5" x14ac:dyDescent="0.15">
      <c r="A595" t="s">
        <v>6511</v>
      </c>
      <c r="B595" t="s">
        <v>2451</v>
      </c>
      <c r="C595" t="s">
        <v>1936</v>
      </c>
      <c r="D595" t="s">
        <v>1594</v>
      </c>
      <c r="E595" t="s">
        <v>2758</v>
      </c>
    </row>
    <row r="596" spans="1:5" x14ac:dyDescent="0.15">
      <c r="A596" t="s">
        <v>5686</v>
      </c>
      <c r="B596" t="s">
        <v>5277</v>
      </c>
      <c r="C596" t="s">
        <v>256</v>
      </c>
      <c r="D596" t="s">
        <v>1594</v>
      </c>
      <c r="E596" t="s">
        <v>2188</v>
      </c>
    </row>
    <row r="597" spans="1:5" x14ac:dyDescent="0.15">
      <c r="A597" t="s">
        <v>5218</v>
      </c>
      <c r="B597" t="s">
        <v>5272</v>
      </c>
      <c r="C597" t="s">
        <v>2765</v>
      </c>
      <c r="D597" t="s">
        <v>1594</v>
      </c>
      <c r="E597" t="s">
        <v>2766</v>
      </c>
    </row>
    <row r="598" spans="1:5" x14ac:dyDescent="0.15">
      <c r="A598" t="s">
        <v>6513</v>
      </c>
      <c r="B598" t="s">
        <v>3811</v>
      </c>
      <c r="C598" t="s">
        <v>2767</v>
      </c>
      <c r="D598" t="s">
        <v>1594</v>
      </c>
      <c r="E598" t="s">
        <v>2771</v>
      </c>
    </row>
    <row r="599" spans="1:5" x14ac:dyDescent="0.15">
      <c r="A599" t="s">
        <v>6514</v>
      </c>
      <c r="B599" t="s">
        <v>97</v>
      </c>
      <c r="C599" t="s">
        <v>807</v>
      </c>
      <c r="D599" t="s">
        <v>1594</v>
      </c>
      <c r="E599" t="s">
        <v>2447</v>
      </c>
    </row>
    <row r="600" spans="1:5" x14ac:dyDescent="0.15">
      <c r="A600" t="s">
        <v>6515</v>
      </c>
      <c r="B600" t="s">
        <v>391</v>
      </c>
      <c r="C600" t="s">
        <v>2772</v>
      </c>
      <c r="D600" t="s">
        <v>1594</v>
      </c>
      <c r="E600" t="s">
        <v>2773</v>
      </c>
    </row>
    <row r="601" spans="1:5" x14ac:dyDescent="0.15">
      <c r="A601" t="s">
        <v>1336</v>
      </c>
      <c r="B601" t="s">
        <v>5279</v>
      </c>
      <c r="C601" t="s">
        <v>379</v>
      </c>
      <c r="D601" t="s">
        <v>1594</v>
      </c>
      <c r="E601" t="s">
        <v>545</v>
      </c>
    </row>
    <row r="602" spans="1:5" x14ac:dyDescent="0.15">
      <c r="A602" t="s">
        <v>6473</v>
      </c>
      <c r="B602" t="s">
        <v>3212</v>
      </c>
      <c r="C602" t="s">
        <v>2776</v>
      </c>
      <c r="D602" t="s">
        <v>1594</v>
      </c>
      <c r="E602" t="s">
        <v>2779</v>
      </c>
    </row>
    <row r="603" spans="1:5" x14ac:dyDescent="0.15">
      <c r="A603" t="s">
        <v>6516</v>
      </c>
      <c r="B603" t="s">
        <v>5281</v>
      </c>
      <c r="C603" t="s">
        <v>2780</v>
      </c>
      <c r="D603" t="s">
        <v>1594</v>
      </c>
      <c r="E603" t="s">
        <v>2783</v>
      </c>
    </row>
    <row r="604" spans="1:5" x14ac:dyDescent="0.15">
      <c r="A604" t="s">
        <v>3530</v>
      </c>
      <c r="B604" t="s">
        <v>5283</v>
      </c>
      <c r="C604" t="s">
        <v>2073</v>
      </c>
      <c r="D604" t="s">
        <v>1594</v>
      </c>
      <c r="E604" t="s">
        <v>2785</v>
      </c>
    </row>
    <row r="605" spans="1:5" x14ac:dyDescent="0.15">
      <c r="A605" t="s">
        <v>959</v>
      </c>
      <c r="B605" t="s">
        <v>5284</v>
      </c>
      <c r="C605" t="s">
        <v>2787</v>
      </c>
      <c r="D605" t="s">
        <v>1594</v>
      </c>
      <c r="E605" t="s">
        <v>2334</v>
      </c>
    </row>
    <row r="606" spans="1:5" x14ac:dyDescent="0.15">
      <c r="A606" t="s">
        <v>6517</v>
      </c>
      <c r="B606" t="s">
        <v>5121</v>
      </c>
      <c r="C606" t="s">
        <v>2789</v>
      </c>
      <c r="D606" t="s">
        <v>1594</v>
      </c>
      <c r="E606" t="s">
        <v>2792</v>
      </c>
    </row>
    <row r="607" spans="1:5" x14ac:dyDescent="0.15">
      <c r="A607" t="s">
        <v>6348</v>
      </c>
      <c r="B607" t="s">
        <v>1756</v>
      </c>
      <c r="C607" t="s">
        <v>2795</v>
      </c>
      <c r="D607" t="s">
        <v>1594</v>
      </c>
      <c r="E607" t="s">
        <v>2332</v>
      </c>
    </row>
    <row r="608" spans="1:5" x14ac:dyDescent="0.15">
      <c r="A608" t="s">
        <v>5366</v>
      </c>
      <c r="B608" t="s">
        <v>5287</v>
      </c>
      <c r="C608" t="s">
        <v>2801</v>
      </c>
      <c r="D608" t="s">
        <v>1594</v>
      </c>
      <c r="E608" t="s">
        <v>2802</v>
      </c>
    </row>
    <row r="609" spans="1:5" x14ac:dyDescent="0.15">
      <c r="A609" t="s">
        <v>6387</v>
      </c>
      <c r="B609" t="s">
        <v>5289</v>
      </c>
      <c r="C609" t="s">
        <v>2804</v>
      </c>
      <c r="D609" t="s">
        <v>1594</v>
      </c>
      <c r="E609" t="s">
        <v>2807</v>
      </c>
    </row>
    <row r="610" spans="1:5" x14ac:dyDescent="0.15">
      <c r="A610" t="s">
        <v>4750</v>
      </c>
      <c r="B610" t="s">
        <v>5291</v>
      </c>
      <c r="C610" t="s">
        <v>411</v>
      </c>
      <c r="D610" t="s">
        <v>1594</v>
      </c>
      <c r="E610" t="s">
        <v>2694</v>
      </c>
    </row>
    <row r="611" spans="1:5" x14ac:dyDescent="0.15">
      <c r="A611" t="s">
        <v>3857</v>
      </c>
      <c r="B611" t="s">
        <v>5293</v>
      </c>
      <c r="C611" t="s">
        <v>2817</v>
      </c>
      <c r="D611" t="s">
        <v>1594</v>
      </c>
      <c r="E611" t="s">
        <v>2818</v>
      </c>
    </row>
    <row r="612" spans="1:5" x14ac:dyDescent="0.15">
      <c r="A612" t="s">
        <v>6518</v>
      </c>
      <c r="B612" t="s">
        <v>3904</v>
      </c>
      <c r="C612" t="s">
        <v>2823</v>
      </c>
      <c r="D612" t="s">
        <v>1594</v>
      </c>
      <c r="E612" t="s">
        <v>768</v>
      </c>
    </row>
    <row r="613" spans="1:5" x14ac:dyDescent="0.15">
      <c r="A613" t="s">
        <v>2268</v>
      </c>
      <c r="B613" t="s">
        <v>5295</v>
      </c>
      <c r="C613" t="s">
        <v>2160</v>
      </c>
      <c r="D613" t="s">
        <v>1594</v>
      </c>
      <c r="E613" t="s">
        <v>2824</v>
      </c>
    </row>
    <row r="614" spans="1:5" x14ac:dyDescent="0.15">
      <c r="A614" t="s">
        <v>478</v>
      </c>
      <c r="B614" t="s">
        <v>5297</v>
      </c>
      <c r="C614" t="s">
        <v>2831</v>
      </c>
      <c r="D614" t="s">
        <v>1594</v>
      </c>
      <c r="E614" t="s">
        <v>2834</v>
      </c>
    </row>
    <row r="615" spans="1:5" x14ac:dyDescent="0.15">
      <c r="A615" t="s">
        <v>486</v>
      </c>
      <c r="B615" t="s">
        <v>5298</v>
      </c>
      <c r="C615" t="s">
        <v>2837</v>
      </c>
      <c r="D615" t="s">
        <v>1594</v>
      </c>
      <c r="E615" t="s">
        <v>1683</v>
      </c>
    </row>
    <row r="616" spans="1:5" x14ac:dyDescent="0.15">
      <c r="A616" t="s">
        <v>2569</v>
      </c>
      <c r="B616" t="s">
        <v>3018</v>
      </c>
      <c r="C616" t="s">
        <v>1977</v>
      </c>
      <c r="D616" t="s">
        <v>1594</v>
      </c>
      <c r="E616" t="s">
        <v>2842</v>
      </c>
    </row>
    <row r="617" spans="1:5" x14ac:dyDescent="0.15">
      <c r="A617" t="s">
        <v>3957</v>
      </c>
      <c r="B617" t="s">
        <v>5299</v>
      </c>
      <c r="C617" t="s">
        <v>2847</v>
      </c>
      <c r="D617" t="s">
        <v>1594</v>
      </c>
      <c r="E617" t="s">
        <v>1945</v>
      </c>
    </row>
    <row r="618" spans="1:5" x14ac:dyDescent="0.15">
      <c r="A618" t="s">
        <v>2098</v>
      </c>
      <c r="B618" t="s">
        <v>5300</v>
      </c>
      <c r="C618" t="s">
        <v>2397</v>
      </c>
      <c r="D618" t="s">
        <v>1594</v>
      </c>
      <c r="E618" t="s">
        <v>491</v>
      </c>
    </row>
    <row r="619" spans="1:5" x14ac:dyDescent="0.15">
      <c r="A619" t="s">
        <v>1384</v>
      </c>
      <c r="B619" t="s">
        <v>5302</v>
      </c>
      <c r="C619" t="s">
        <v>2850</v>
      </c>
      <c r="D619" t="s">
        <v>1594</v>
      </c>
      <c r="E619" t="s">
        <v>2854</v>
      </c>
    </row>
    <row r="620" spans="1:5" x14ac:dyDescent="0.15">
      <c r="A620" t="s">
        <v>6519</v>
      </c>
      <c r="B620" t="s">
        <v>5303</v>
      </c>
      <c r="C620" t="s">
        <v>2855</v>
      </c>
      <c r="D620" t="s">
        <v>1594</v>
      </c>
      <c r="E620" t="s">
        <v>1486</v>
      </c>
    </row>
    <row r="621" spans="1:5" x14ac:dyDescent="0.15">
      <c r="A621" t="s">
        <v>62</v>
      </c>
      <c r="B621" t="s">
        <v>5305</v>
      </c>
      <c r="C621" t="s">
        <v>2856</v>
      </c>
      <c r="D621" t="s">
        <v>1594</v>
      </c>
      <c r="E621" t="s">
        <v>2857</v>
      </c>
    </row>
    <row r="622" spans="1:5" x14ac:dyDescent="0.15">
      <c r="A622" t="s">
        <v>2844</v>
      </c>
      <c r="B622" t="s">
        <v>2525</v>
      </c>
      <c r="C622" t="s">
        <v>2764</v>
      </c>
      <c r="D622" t="s">
        <v>1594</v>
      </c>
      <c r="E622" t="s">
        <v>2858</v>
      </c>
    </row>
    <row r="623" spans="1:5" x14ac:dyDescent="0.15">
      <c r="A623" t="s">
        <v>6520</v>
      </c>
      <c r="B623" t="s">
        <v>5308</v>
      </c>
      <c r="C623" t="s">
        <v>2234</v>
      </c>
      <c r="D623" t="s">
        <v>1594</v>
      </c>
      <c r="E623" t="s">
        <v>6128</v>
      </c>
    </row>
    <row r="624" spans="1:5" x14ac:dyDescent="0.15">
      <c r="A624" t="s">
        <v>6319</v>
      </c>
      <c r="B624" t="s">
        <v>5309</v>
      </c>
      <c r="C624" t="s">
        <v>2861</v>
      </c>
      <c r="D624" t="s">
        <v>1594</v>
      </c>
      <c r="E624" t="s">
        <v>2863</v>
      </c>
    </row>
    <row r="625" spans="1:5" x14ac:dyDescent="0.15">
      <c r="A625" t="s">
        <v>6522</v>
      </c>
      <c r="B625" t="s">
        <v>5310</v>
      </c>
      <c r="C625" t="s">
        <v>884</v>
      </c>
      <c r="D625" t="s">
        <v>1594</v>
      </c>
      <c r="E625" t="s">
        <v>2865</v>
      </c>
    </row>
    <row r="626" spans="1:5" x14ac:dyDescent="0.15">
      <c r="A626" t="s">
        <v>6523</v>
      </c>
      <c r="B626" t="s">
        <v>3039</v>
      </c>
      <c r="C626" t="s">
        <v>1204</v>
      </c>
      <c r="D626" t="s">
        <v>1594</v>
      </c>
      <c r="E626" t="s">
        <v>2866</v>
      </c>
    </row>
    <row r="627" spans="1:5" x14ac:dyDescent="0.15">
      <c r="A627" t="s">
        <v>2034</v>
      </c>
      <c r="B627" t="s">
        <v>3803</v>
      </c>
      <c r="C627" t="s">
        <v>2747</v>
      </c>
      <c r="D627" t="s">
        <v>1594</v>
      </c>
      <c r="E627" t="s">
        <v>236</v>
      </c>
    </row>
    <row r="628" spans="1:5" x14ac:dyDescent="0.15">
      <c r="A628" t="s">
        <v>4817</v>
      </c>
      <c r="B628" t="s">
        <v>1987</v>
      </c>
      <c r="C628" t="s">
        <v>517</v>
      </c>
      <c r="D628" t="s">
        <v>1594</v>
      </c>
      <c r="E628" t="s">
        <v>895</v>
      </c>
    </row>
    <row r="629" spans="1:5" x14ac:dyDescent="0.15">
      <c r="A629" t="s">
        <v>3284</v>
      </c>
      <c r="B629" t="s">
        <v>5312</v>
      </c>
      <c r="C629" t="s">
        <v>2875</v>
      </c>
      <c r="D629" t="s">
        <v>1594</v>
      </c>
      <c r="E629" t="s">
        <v>2877</v>
      </c>
    </row>
    <row r="630" spans="1:5" x14ac:dyDescent="0.15">
      <c r="A630" t="s">
        <v>3519</v>
      </c>
      <c r="B630" t="s">
        <v>5314</v>
      </c>
      <c r="C630" t="s">
        <v>2879</v>
      </c>
      <c r="D630" t="s">
        <v>1594</v>
      </c>
      <c r="E630" t="s">
        <v>755</v>
      </c>
    </row>
    <row r="631" spans="1:5" x14ac:dyDescent="0.15">
      <c r="A631" t="s">
        <v>6524</v>
      </c>
      <c r="B631" t="s">
        <v>5315</v>
      </c>
      <c r="C631" t="s">
        <v>2880</v>
      </c>
      <c r="D631" t="s">
        <v>1594</v>
      </c>
      <c r="E631" t="s">
        <v>2775</v>
      </c>
    </row>
    <row r="632" spans="1:5" x14ac:dyDescent="0.15">
      <c r="A632" t="s">
        <v>4615</v>
      </c>
      <c r="B632" t="s">
        <v>5316</v>
      </c>
      <c r="C632" t="s">
        <v>2882</v>
      </c>
      <c r="D632" t="s">
        <v>1594</v>
      </c>
      <c r="E632" t="s">
        <v>282</v>
      </c>
    </row>
    <row r="633" spans="1:5" x14ac:dyDescent="0.15">
      <c r="A633" t="s">
        <v>4338</v>
      </c>
      <c r="B633" t="s">
        <v>5317</v>
      </c>
      <c r="C633" t="s">
        <v>432</v>
      </c>
      <c r="D633" t="s">
        <v>1594</v>
      </c>
      <c r="E633" t="s">
        <v>2884</v>
      </c>
    </row>
    <row r="634" spans="1:5" x14ac:dyDescent="0.15">
      <c r="A634" t="s">
        <v>6525</v>
      </c>
      <c r="B634" t="s">
        <v>5318</v>
      </c>
      <c r="C634" t="s">
        <v>2885</v>
      </c>
      <c r="D634" t="s">
        <v>1594</v>
      </c>
      <c r="E634" t="s">
        <v>2887</v>
      </c>
    </row>
    <row r="635" spans="1:5" x14ac:dyDescent="0.15">
      <c r="A635" t="s">
        <v>6526</v>
      </c>
      <c r="B635" t="s">
        <v>1815</v>
      </c>
      <c r="C635" t="s">
        <v>2697</v>
      </c>
      <c r="D635" t="s">
        <v>1594</v>
      </c>
      <c r="E635" t="s">
        <v>1535</v>
      </c>
    </row>
    <row r="636" spans="1:5" x14ac:dyDescent="0.15">
      <c r="A636" t="s">
        <v>6527</v>
      </c>
      <c r="B636" t="s">
        <v>5319</v>
      </c>
      <c r="C636" t="s">
        <v>2890</v>
      </c>
      <c r="D636" t="s">
        <v>1594</v>
      </c>
      <c r="E636" t="s">
        <v>2895</v>
      </c>
    </row>
    <row r="637" spans="1:5" x14ac:dyDescent="0.15">
      <c r="A637" t="s">
        <v>138</v>
      </c>
      <c r="B637" t="s">
        <v>5320</v>
      </c>
      <c r="C637" t="s">
        <v>1647</v>
      </c>
      <c r="D637" t="s">
        <v>1594</v>
      </c>
      <c r="E637" t="s">
        <v>299</v>
      </c>
    </row>
    <row r="638" spans="1:5" x14ac:dyDescent="0.15">
      <c r="A638" t="s">
        <v>6528</v>
      </c>
      <c r="B638" t="s">
        <v>5322</v>
      </c>
      <c r="C638" t="s">
        <v>2897</v>
      </c>
      <c r="D638" t="s">
        <v>1594</v>
      </c>
      <c r="E638" t="s">
        <v>1034</v>
      </c>
    </row>
    <row r="639" spans="1:5" x14ac:dyDescent="0.15">
      <c r="A639" t="s">
        <v>1808</v>
      </c>
      <c r="B639" t="s">
        <v>527</v>
      </c>
      <c r="C639" t="s">
        <v>2898</v>
      </c>
      <c r="D639" t="s">
        <v>1594</v>
      </c>
      <c r="E639" t="s">
        <v>1708</v>
      </c>
    </row>
    <row r="640" spans="1:5" x14ac:dyDescent="0.15">
      <c r="A640" t="s">
        <v>5015</v>
      </c>
      <c r="B640" t="s">
        <v>3534</v>
      </c>
      <c r="C640" t="s">
        <v>49</v>
      </c>
      <c r="D640" t="s">
        <v>1594</v>
      </c>
      <c r="E640" t="s">
        <v>45</v>
      </c>
    </row>
    <row r="641" spans="1:5" x14ac:dyDescent="0.15">
      <c r="A641" t="s">
        <v>40</v>
      </c>
      <c r="B641" t="s">
        <v>5479</v>
      </c>
      <c r="C641" t="s">
        <v>6029</v>
      </c>
      <c r="D641" t="s">
        <v>40</v>
      </c>
    </row>
    <row r="642" spans="1:5" x14ac:dyDescent="0.15">
      <c r="A642" t="s">
        <v>6529</v>
      </c>
      <c r="B642" t="s">
        <v>5323</v>
      </c>
      <c r="C642" t="s">
        <v>2900</v>
      </c>
      <c r="D642" t="s">
        <v>40</v>
      </c>
      <c r="E642" t="s">
        <v>1193</v>
      </c>
    </row>
    <row r="643" spans="1:5" x14ac:dyDescent="0.15">
      <c r="A643" t="s">
        <v>1619</v>
      </c>
      <c r="B643" t="s">
        <v>830</v>
      </c>
      <c r="C643" t="s">
        <v>2380</v>
      </c>
      <c r="D643" t="s">
        <v>40</v>
      </c>
      <c r="E643" t="s">
        <v>2902</v>
      </c>
    </row>
    <row r="644" spans="1:5" x14ac:dyDescent="0.15">
      <c r="A644" t="s">
        <v>3304</v>
      </c>
      <c r="B644" t="s">
        <v>5325</v>
      </c>
      <c r="C644" t="s">
        <v>956</v>
      </c>
      <c r="D644" t="s">
        <v>40</v>
      </c>
      <c r="E644" t="s">
        <v>2432</v>
      </c>
    </row>
    <row r="645" spans="1:5" x14ac:dyDescent="0.15">
      <c r="A645" t="s">
        <v>5035</v>
      </c>
      <c r="B645" t="s">
        <v>5326</v>
      </c>
      <c r="C645" t="s">
        <v>2904</v>
      </c>
      <c r="D645" t="s">
        <v>40</v>
      </c>
      <c r="E645" t="s">
        <v>2908</v>
      </c>
    </row>
    <row r="646" spans="1:5" x14ac:dyDescent="0.15">
      <c r="A646" t="s">
        <v>6530</v>
      </c>
      <c r="B646" t="s">
        <v>5327</v>
      </c>
      <c r="C646" t="s">
        <v>2913</v>
      </c>
      <c r="D646" t="s">
        <v>40</v>
      </c>
      <c r="E646" t="s">
        <v>579</v>
      </c>
    </row>
    <row r="647" spans="1:5" x14ac:dyDescent="0.15">
      <c r="A647" t="s">
        <v>2702</v>
      </c>
      <c r="B647" t="s">
        <v>5328</v>
      </c>
      <c r="C647" t="s">
        <v>2914</v>
      </c>
      <c r="D647" t="s">
        <v>40</v>
      </c>
      <c r="E647" t="s">
        <v>587</v>
      </c>
    </row>
    <row r="648" spans="1:5" x14ac:dyDescent="0.15">
      <c r="A648" t="s">
        <v>5145</v>
      </c>
      <c r="B648" t="s">
        <v>5329</v>
      </c>
      <c r="C648" t="s">
        <v>1083</v>
      </c>
      <c r="D648" t="s">
        <v>40</v>
      </c>
      <c r="E648" t="s">
        <v>2915</v>
      </c>
    </row>
    <row r="649" spans="1:5" x14ac:dyDescent="0.15">
      <c r="A649" t="s">
        <v>3810</v>
      </c>
      <c r="B649" t="s">
        <v>5092</v>
      </c>
      <c r="C649" t="s">
        <v>2736</v>
      </c>
      <c r="D649" t="s">
        <v>40</v>
      </c>
      <c r="E649" t="s">
        <v>2917</v>
      </c>
    </row>
    <row r="650" spans="1:5" x14ac:dyDescent="0.15">
      <c r="A650" t="s">
        <v>3700</v>
      </c>
      <c r="B650" t="s">
        <v>1479</v>
      </c>
      <c r="C650" t="s">
        <v>2919</v>
      </c>
      <c r="D650" t="s">
        <v>40</v>
      </c>
      <c r="E650" t="s">
        <v>2922</v>
      </c>
    </row>
    <row r="651" spans="1:5" x14ac:dyDescent="0.15">
      <c r="A651" t="s">
        <v>6531</v>
      </c>
      <c r="B651" t="s">
        <v>102</v>
      </c>
      <c r="C651" t="s">
        <v>2924</v>
      </c>
      <c r="D651" t="s">
        <v>40</v>
      </c>
      <c r="E651" t="s">
        <v>2927</v>
      </c>
    </row>
    <row r="652" spans="1:5" x14ac:dyDescent="0.15">
      <c r="A652" t="s">
        <v>5208</v>
      </c>
      <c r="B652" t="s">
        <v>5330</v>
      </c>
      <c r="C652" t="s">
        <v>2520</v>
      </c>
      <c r="D652" t="s">
        <v>40</v>
      </c>
      <c r="E652" t="s">
        <v>1566</v>
      </c>
    </row>
    <row r="653" spans="1:5" x14ac:dyDescent="0.15">
      <c r="A653" t="s">
        <v>2839</v>
      </c>
      <c r="B653" t="s">
        <v>5332</v>
      </c>
      <c r="C653" t="s">
        <v>2928</v>
      </c>
      <c r="D653" t="s">
        <v>40</v>
      </c>
      <c r="E653" t="s">
        <v>2929</v>
      </c>
    </row>
    <row r="654" spans="1:5" x14ac:dyDescent="0.15">
      <c r="A654" t="s">
        <v>3874</v>
      </c>
      <c r="B654" t="s">
        <v>5333</v>
      </c>
      <c r="C654" t="s">
        <v>2932</v>
      </c>
      <c r="D654" t="s">
        <v>40</v>
      </c>
      <c r="E654" t="s">
        <v>2934</v>
      </c>
    </row>
    <row r="655" spans="1:5" x14ac:dyDescent="0.15">
      <c r="A655" t="s">
        <v>4937</v>
      </c>
      <c r="B655" t="s">
        <v>4012</v>
      </c>
      <c r="C655" t="s">
        <v>2939</v>
      </c>
      <c r="D655" t="s">
        <v>40</v>
      </c>
      <c r="E655" t="s">
        <v>2941</v>
      </c>
    </row>
    <row r="656" spans="1:5" x14ac:dyDescent="0.15">
      <c r="A656" t="s">
        <v>6087</v>
      </c>
      <c r="B656" t="s">
        <v>108</v>
      </c>
      <c r="C656" t="s">
        <v>2944</v>
      </c>
      <c r="D656" t="s">
        <v>40</v>
      </c>
      <c r="E656" t="s">
        <v>2947</v>
      </c>
    </row>
    <row r="657" spans="1:5" x14ac:dyDescent="0.15">
      <c r="A657" t="s">
        <v>6532</v>
      </c>
      <c r="B657" t="s">
        <v>5334</v>
      </c>
      <c r="C657" t="s">
        <v>2948</v>
      </c>
      <c r="D657" t="s">
        <v>40</v>
      </c>
      <c r="E657" t="s">
        <v>2949</v>
      </c>
    </row>
    <row r="658" spans="1:5" x14ac:dyDescent="0.15">
      <c r="A658" t="s">
        <v>6534</v>
      </c>
      <c r="B658" t="s">
        <v>5335</v>
      </c>
      <c r="C658" t="s">
        <v>2221</v>
      </c>
      <c r="D658" t="s">
        <v>40</v>
      </c>
      <c r="E658" t="s">
        <v>2162</v>
      </c>
    </row>
    <row r="659" spans="1:5" x14ac:dyDescent="0.15">
      <c r="A659" t="s">
        <v>6385</v>
      </c>
      <c r="B659" t="s">
        <v>2319</v>
      </c>
      <c r="C659" t="s">
        <v>2952</v>
      </c>
      <c r="D659" t="s">
        <v>40</v>
      </c>
      <c r="E659" t="s">
        <v>2956</v>
      </c>
    </row>
    <row r="660" spans="1:5" x14ac:dyDescent="0.15">
      <c r="A660" t="s">
        <v>6535</v>
      </c>
      <c r="B660" t="s">
        <v>4518</v>
      </c>
      <c r="C660" t="s">
        <v>2957</v>
      </c>
      <c r="D660" t="s">
        <v>40</v>
      </c>
      <c r="E660" t="s">
        <v>2726</v>
      </c>
    </row>
    <row r="661" spans="1:5" x14ac:dyDescent="0.15">
      <c r="A661" t="s">
        <v>3971</v>
      </c>
      <c r="B661" t="s">
        <v>913</v>
      </c>
      <c r="C661" t="s">
        <v>2960</v>
      </c>
      <c r="D661" t="s">
        <v>40</v>
      </c>
      <c r="E661" t="s">
        <v>2963</v>
      </c>
    </row>
    <row r="662" spans="1:5" x14ac:dyDescent="0.15">
      <c r="A662" t="s">
        <v>6536</v>
      </c>
      <c r="B662" t="s">
        <v>5336</v>
      </c>
      <c r="C662" t="s">
        <v>2290</v>
      </c>
      <c r="D662" t="s">
        <v>40</v>
      </c>
      <c r="E662" t="s">
        <v>2966</v>
      </c>
    </row>
    <row r="663" spans="1:5" x14ac:dyDescent="0.15">
      <c r="A663" t="s">
        <v>5331</v>
      </c>
      <c r="B663" t="s">
        <v>5338</v>
      </c>
      <c r="C663" t="s">
        <v>235</v>
      </c>
      <c r="D663" t="s">
        <v>40</v>
      </c>
      <c r="E663" t="s">
        <v>2971</v>
      </c>
    </row>
    <row r="664" spans="1:5" x14ac:dyDescent="0.15">
      <c r="A664" t="s">
        <v>1306</v>
      </c>
      <c r="B664" t="s">
        <v>4417</v>
      </c>
      <c r="C664" t="s">
        <v>2028</v>
      </c>
      <c r="D664" t="s">
        <v>40</v>
      </c>
      <c r="E664" t="s">
        <v>323</v>
      </c>
    </row>
    <row r="665" spans="1:5" x14ac:dyDescent="0.15">
      <c r="A665" t="s">
        <v>6410</v>
      </c>
      <c r="B665" t="s">
        <v>5057</v>
      </c>
      <c r="C665" t="s">
        <v>2973</v>
      </c>
      <c r="D665" t="s">
        <v>40</v>
      </c>
      <c r="E665" t="s">
        <v>2975</v>
      </c>
    </row>
    <row r="666" spans="1:5" x14ac:dyDescent="0.15">
      <c r="A666" t="s">
        <v>4863</v>
      </c>
      <c r="B666" t="s">
        <v>162</v>
      </c>
      <c r="C666" t="s">
        <v>2978</v>
      </c>
      <c r="D666" t="s">
        <v>40</v>
      </c>
      <c r="E666" t="s">
        <v>1157</v>
      </c>
    </row>
    <row r="667" spans="1:5" x14ac:dyDescent="0.15">
      <c r="A667" t="s">
        <v>2173</v>
      </c>
      <c r="B667" t="s">
        <v>5339</v>
      </c>
      <c r="C667" t="s">
        <v>327</v>
      </c>
      <c r="D667" t="s">
        <v>40</v>
      </c>
      <c r="E667" t="s">
        <v>2508</v>
      </c>
    </row>
    <row r="668" spans="1:5" x14ac:dyDescent="0.15">
      <c r="A668" t="s">
        <v>3489</v>
      </c>
      <c r="B668" t="s">
        <v>5340</v>
      </c>
      <c r="C668" t="s">
        <v>2979</v>
      </c>
      <c r="D668" t="s">
        <v>40</v>
      </c>
      <c r="E668" t="s">
        <v>2985</v>
      </c>
    </row>
    <row r="669" spans="1:5" x14ac:dyDescent="0.15">
      <c r="A669" t="s">
        <v>6537</v>
      </c>
      <c r="B669" t="s">
        <v>5343</v>
      </c>
      <c r="C669" t="s">
        <v>2986</v>
      </c>
      <c r="D669" t="s">
        <v>40</v>
      </c>
      <c r="E669" t="s">
        <v>186</v>
      </c>
    </row>
    <row r="670" spans="1:5" x14ac:dyDescent="0.15">
      <c r="A670" t="s">
        <v>2471</v>
      </c>
      <c r="B670" t="s">
        <v>440</v>
      </c>
      <c r="C670" t="s">
        <v>2988</v>
      </c>
      <c r="D670" t="s">
        <v>40</v>
      </c>
      <c r="E670" t="s">
        <v>555</v>
      </c>
    </row>
    <row r="671" spans="1:5" x14ac:dyDescent="0.15">
      <c r="A671" t="s">
        <v>6538</v>
      </c>
      <c r="B671" t="s">
        <v>1379</v>
      </c>
      <c r="C671" t="s">
        <v>1388</v>
      </c>
      <c r="D671" t="s">
        <v>40</v>
      </c>
      <c r="E671" t="s">
        <v>2992</v>
      </c>
    </row>
    <row r="672" spans="1:5" x14ac:dyDescent="0.15">
      <c r="A672" t="s">
        <v>5096</v>
      </c>
      <c r="B672" t="s">
        <v>5345</v>
      </c>
      <c r="C672" t="s">
        <v>2995</v>
      </c>
      <c r="D672" t="s">
        <v>40</v>
      </c>
      <c r="E672" t="s">
        <v>2998</v>
      </c>
    </row>
    <row r="673" spans="1:5" x14ac:dyDescent="0.15">
      <c r="A673" t="s">
        <v>5271</v>
      </c>
      <c r="B673" t="s">
        <v>5346</v>
      </c>
      <c r="C673" t="s">
        <v>716</v>
      </c>
      <c r="D673" t="s">
        <v>40</v>
      </c>
      <c r="E673" t="s">
        <v>1331</v>
      </c>
    </row>
    <row r="674" spans="1:5" x14ac:dyDescent="0.15">
      <c r="A674" t="s">
        <v>6539</v>
      </c>
      <c r="B674" t="s">
        <v>5347</v>
      </c>
      <c r="C674" t="s">
        <v>3000</v>
      </c>
      <c r="D674" t="s">
        <v>40</v>
      </c>
      <c r="E674" t="s">
        <v>1763</v>
      </c>
    </row>
    <row r="675" spans="1:5" x14ac:dyDescent="0.15">
      <c r="A675" t="s">
        <v>6540</v>
      </c>
      <c r="B675" t="s">
        <v>5348</v>
      </c>
      <c r="C675" t="s">
        <v>2951</v>
      </c>
      <c r="D675" t="s">
        <v>40</v>
      </c>
      <c r="E675" t="s">
        <v>172</v>
      </c>
    </row>
    <row r="676" spans="1:5" x14ac:dyDescent="0.15">
      <c r="A676" t="s">
        <v>2667</v>
      </c>
      <c r="B676" t="s">
        <v>378</v>
      </c>
      <c r="C676" t="s">
        <v>3003</v>
      </c>
      <c r="D676" t="s">
        <v>40</v>
      </c>
      <c r="E676" t="s">
        <v>410</v>
      </c>
    </row>
    <row r="677" spans="1:5" x14ac:dyDescent="0.15">
      <c r="A677" t="s">
        <v>3196</v>
      </c>
      <c r="B677" t="s">
        <v>5350</v>
      </c>
      <c r="C677" t="s">
        <v>2128</v>
      </c>
      <c r="D677" t="s">
        <v>40</v>
      </c>
      <c r="E677" t="s">
        <v>144</v>
      </c>
    </row>
    <row r="678" spans="1:5" x14ac:dyDescent="0.15">
      <c r="A678" t="s">
        <v>4819</v>
      </c>
      <c r="B678" t="s">
        <v>5351</v>
      </c>
      <c r="C678" t="s">
        <v>3004</v>
      </c>
      <c r="D678" t="s">
        <v>40</v>
      </c>
      <c r="E678" t="s">
        <v>1771</v>
      </c>
    </row>
    <row r="679" spans="1:5" x14ac:dyDescent="0.15">
      <c r="A679" t="s">
        <v>6541</v>
      </c>
      <c r="B679" t="s">
        <v>1933</v>
      </c>
      <c r="C679" t="s">
        <v>514</v>
      </c>
      <c r="D679" t="s">
        <v>40</v>
      </c>
      <c r="E679" t="s">
        <v>3009</v>
      </c>
    </row>
    <row r="680" spans="1:5" x14ac:dyDescent="0.15">
      <c r="A680" t="s">
        <v>4404</v>
      </c>
      <c r="B680" t="s">
        <v>5352</v>
      </c>
      <c r="C680" t="s">
        <v>1103</v>
      </c>
      <c r="D680" t="s">
        <v>40</v>
      </c>
      <c r="E680" t="s">
        <v>601</v>
      </c>
    </row>
    <row r="681" spans="1:5" x14ac:dyDescent="0.15">
      <c r="A681" t="s">
        <v>5012</v>
      </c>
      <c r="B681" t="s">
        <v>5353</v>
      </c>
      <c r="C681" t="s">
        <v>3011</v>
      </c>
      <c r="D681" t="s">
        <v>40</v>
      </c>
      <c r="E681" t="s">
        <v>2732</v>
      </c>
    </row>
    <row r="682" spans="1:5" x14ac:dyDescent="0.15">
      <c r="A682" t="s">
        <v>6542</v>
      </c>
      <c r="B682" t="s">
        <v>5355</v>
      </c>
      <c r="C682" t="s">
        <v>2819</v>
      </c>
      <c r="D682" t="s">
        <v>40</v>
      </c>
      <c r="E682" t="s">
        <v>3013</v>
      </c>
    </row>
    <row r="683" spans="1:5" x14ac:dyDescent="0.15">
      <c r="A683" t="s">
        <v>4375</v>
      </c>
      <c r="B683" t="s">
        <v>5357</v>
      </c>
      <c r="C683" t="s">
        <v>3016</v>
      </c>
      <c r="D683" t="s">
        <v>40</v>
      </c>
      <c r="E683" t="s">
        <v>364</v>
      </c>
    </row>
    <row r="684" spans="1:5" x14ac:dyDescent="0.15">
      <c r="A684" t="s">
        <v>6543</v>
      </c>
      <c r="B684" t="s">
        <v>5359</v>
      </c>
      <c r="C684" t="s">
        <v>2849</v>
      </c>
      <c r="D684" t="s">
        <v>40</v>
      </c>
      <c r="E684" t="s">
        <v>2027</v>
      </c>
    </row>
    <row r="685" spans="1:5" x14ac:dyDescent="0.15">
      <c r="A685" t="s">
        <v>6545</v>
      </c>
      <c r="B685" t="s">
        <v>1344</v>
      </c>
      <c r="C685" t="s">
        <v>3019</v>
      </c>
      <c r="D685" t="s">
        <v>40</v>
      </c>
      <c r="E685" t="s">
        <v>1659</v>
      </c>
    </row>
    <row r="686" spans="1:5" x14ac:dyDescent="0.15">
      <c r="A686" t="s">
        <v>6547</v>
      </c>
      <c r="B686" t="s">
        <v>5362</v>
      </c>
      <c r="C686" t="s">
        <v>935</v>
      </c>
      <c r="D686" t="s">
        <v>40</v>
      </c>
      <c r="E686" t="s">
        <v>3023</v>
      </c>
    </row>
    <row r="687" spans="1:5" x14ac:dyDescent="0.15">
      <c r="A687" t="s">
        <v>6548</v>
      </c>
      <c r="B687" t="s">
        <v>5363</v>
      </c>
      <c r="C687" t="s">
        <v>3025</v>
      </c>
      <c r="D687" t="s">
        <v>40</v>
      </c>
      <c r="E687" t="s">
        <v>2541</v>
      </c>
    </row>
    <row r="688" spans="1:5" x14ac:dyDescent="0.15">
      <c r="A688" t="s">
        <v>1397</v>
      </c>
      <c r="B688" t="s">
        <v>312</v>
      </c>
      <c r="C688" t="s">
        <v>985</v>
      </c>
      <c r="D688" t="s">
        <v>40</v>
      </c>
      <c r="E688" t="s">
        <v>3026</v>
      </c>
    </row>
    <row r="689" spans="1:5" x14ac:dyDescent="0.15">
      <c r="A689" t="s">
        <v>6549</v>
      </c>
      <c r="B689" t="s">
        <v>5192</v>
      </c>
      <c r="C689" t="s">
        <v>3027</v>
      </c>
      <c r="D689" t="s">
        <v>40</v>
      </c>
      <c r="E689" t="s">
        <v>3029</v>
      </c>
    </row>
    <row r="690" spans="1:5" x14ac:dyDescent="0.15">
      <c r="A690" t="s">
        <v>3021</v>
      </c>
      <c r="B690" t="s">
        <v>5232</v>
      </c>
      <c r="C690" t="s">
        <v>3032</v>
      </c>
      <c r="D690" t="s">
        <v>40</v>
      </c>
      <c r="E690" t="s">
        <v>2482</v>
      </c>
    </row>
    <row r="691" spans="1:5" x14ac:dyDescent="0.15">
      <c r="A691" t="s">
        <v>4970</v>
      </c>
      <c r="B691" t="s">
        <v>1850</v>
      </c>
      <c r="C691" t="s">
        <v>1852</v>
      </c>
      <c r="D691" t="s">
        <v>40</v>
      </c>
      <c r="E691" t="s">
        <v>2803</v>
      </c>
    </row>
    <row r="692" spans="1:5" x14ac:dyDescent="0.15">
      <c r="A692" t="s">
        <v>1508</v>
      </c>
      <c r="B692" t="s">
        <v>3377</v>
      </c>
      <c r="C692" t="s">
        <v>3035</v>
      </c>
      <c r="D692" t="s">
        <v>40</v>
      </c>
      <c r="E692" t="s">
        <v>3036</v>
      </c>
    </row>
    <row r="693" spans="1:5" x14ac:dyDescent="0.15">
      <c r="A693" t="s">
        <v>6550</v>
      </c>
      <c r="B693" t="s">
        <v>4353</v>
      </c>
      <c r="C693" t="s">
        <v>3040</v>
      </c>
      <c r="D693" t="s">
        <v>40</v>
      </c>
      <c r="E693" t="s">
        <v>3041</v>
      </c>
    </row>
    <row r="694" spans="1:5" x14ac:dyDescent="0.15">
      <c r="A694" t="s">
        <v>4987</v>
      </c>
      <c r="B694" t="s">
        <v>1347</v>
      </c>
      <c r="C694" t="s">
        <v>2599</v>
      </c>
      <c r="D694" t="s">
        <v>40</v>
      </c>
      <c r="E694" t="s">
        <v>3043</v>
      </c>
    </row>
    <row r="695" spans="1:5" x14ac:dyDescent="0.15">
      <c r="A695" t="s">
        <v>6551</v>
      </c>
      <c r="B695" t="s">
        <v>5364</v>
      </c>
      <c r="C695" t="s">
        <v>2660</v>
      </c>
      <c r="D695" t="s">
        <v>40</v>
      </c>
      <c r="E695" t="s">
        <v>3047</v>
      </c>
    </row>
    <row r="696" spans="1:5" x14ac:dyDescent="0.15">
      <c r="A696" t="s">
        <v>6170</v>
      </c>
      <c r="B696" t="s">
        <v>5365</v>
      </c>
      <c r="C696" t="s">
        <v>2874</v>
      </c>
      <c r="D696" t="s">
        <v>40</v>
      </c>
      <c r="E696" t="s">
        <v>3049</v>
      </c>
    </row>
    <row r="697" spans="1:5" x14ac:dyDescent="0.15">
      <c r="A697" t="s">
        <v>1424</v>
      </c>
      <c r="B697" t="s">
        <v>5367</v>
      </c>
      <c r="C697" t="s">
        <v>675</v>
      </c>
      <c r="D697" t="s">
        <v>40</v>
      </c>
      <c r="E697" t="s">
        <v>2708</v>
      </c>
    </row>
    <row r="698" spans="1:5" x14ac:dyDescent="0.15">
      <c r="A698" t="s">
        <v>2485</v>
      </c>
      <c r="B698" t="s">
        <v>5368</v>
      </c>
      <c r="C698" t="s">
        <v>3050</v>
      </c>
      <c r="D698" t="s">
        <v>40</v>
      </c>
      <c r="E698" t="s">
        <v>3052</v>
      </c>
    </row>
    <row r="699" spans="1:5" x14ac:dyDescent="0.15">
      <c r="A699" t="s">
        <v>6552</v>
      </c>
      <c r="B699" t="s">
        <v>3305</v>
      </c>
      <c r="C699" t="s">
        <v>2658</v>
      </c>
      <c r="D699" t="s">
        <v>40</v>
      </c>
      <c r="E699" t="s">
        <v>3057</v>
      </c>
    </row>
    <row r="700" spans="1:5" x14ac:dyDescent="0.15">
      <c r="A700" t="s">
        <v>2942</v>
      </c>
      <c r="B700" t="s">
        <v>5369</v>
      </c>
      <c r="C700" t="s">
        <v>2649</v>
      </c>
      <c r="D700" t="s">
        <v>40</v>
      </c>
      <c r="E700" t="s">
        <v>1231</v>
      </c>
    </row>
    <row r="701" spans="1:5" x14ac:dyDescent="0.15">
      <c r="A701" t="s">
        <v>4468</v>
      </c>
      <c r="B701" t="s">
        <v>3668</v>
      </c>
      <c r="C701" t="s">
        <v>683</v>
      </c>
      <c r="D701" t="s">
        <v>40</v>
      </c>
      <c r="E701" t="s">
        <v>3060</v>
      </c>
    </row>
    <row r="702" spans="1:5" x14ac:dyDescent="0.15">
      <c r="A702" t="s">
        <v>3087</v>
      </c>
      <c r="B702" t="s">
        <v>5358</v>
      </c>
      <c r="C702" t="s">
        <v>3062</v>
      </c>
      <c r="D702" t="s">
        <v>40</v>
      </c>
      <c r="E702" t="s">
        <v>3064</v>
      </c>
    </row>
    <row r="703" spans="1:5" x14ac:dyDescent="0.15">
      <c r="A703" t="s">
        <v>6553</v>
      </c>
      <c r="B703" t="s">
        <v>4286</v>
      </c>
      <c r="C703" t="s">
        <v>3067</v>
      </c>
      <c r="D703" t="s">
        <v>40</v>
      </c>
      <c r="E703" t="s">
        <v>2119</v>
      </c>
    </row>
    <row r="704" spans="1:5" x14ac:dyDescent="0.15">
      <c r="A704" t="s">
        <v>3070</v>
      </c>
      <c r="B704" t="s">
        <v>7090</v>
      </c>
      <c r="C704" t="s">
        <v>6129</v>
      </c>
      <c r="D704" t="s">
        <v>3070</v>
      </c>
    </row>
    <row r="705" spans="1:5" x14ac:dyDescent="0.15">
      <c r="A705" t="s">
        <v>6431</v>
      </c>
      <c r="B705" t="s">
        <v>5372</v>
      </c>
      <c r="C705" t="s">
        <v>3069</v>
      </c>
      <c r="D705" t="s">
        <v>3070</v>
      </c>
      <c r="E705" t="s">
        <v>2608</v>
      </c>
    </row>
    <row r="706" spans="1:5" x14ac:dyDescent="0.15">
      <c r="A706" t="s">
        <v>6028</v>
      </c>
      <c r="B706" t="s">
        <v>5374</v>
      </c>
      <c r="C706" t="s">
        <v>2784</v>
      </c>
      <c r="D706" t="s">
        <v>3070</v>
      </c>
      <c r="E706" t="s">
        <v>1328</v>
      </c>
    </row>
    <row r="707" spans="1:5" x14ac:dyDescent="0.15">
      <c r="A707" t="s">
        <v>1491</v>
      </c>
      <c r="B707" t="s">
        <v>5225</v>
      </c>
      <c r="C707" t="s">
        <v>2853</v>
      </c>
      <c r="D707" t="s">
        <v>3070</v>
      </c>
      <c r="E707" t="s">
        <v>3072</v>
      </c>
    </row>
    <row r="708" spans="1:5" x14ac:dyDescent="0.15">
      <c r="A708" t="s">
        <v>3346</v>
      </c>
      <c r="B708" t="s">
        <v>331</v>
      </c>
      <c r="C708" t="s">
        <v>3073</v>
      </c>
      <c r="D708" t="s">
        <v>3070</v>
      </c>
      <c r="E708" t="s">
        <v>3075</v>
      </c>
    </row>
    <row r="709" spans="1:5" x14ac:dyDescent="0.15">
      <c r="A709" t="s">
        <v>6103</v>
      </c>
      <c r="B709" t="s">
        <v>5375</v>
      </c>
      <c r="C709" t="s">
        <v>3077</v>
      </c>
      <c r="D709" t="s">
        <v>3070</v>
      </c>
      <c r="E709" t="s">
        <v>504</v>
      </c>
    </row>
    <row r="710" spans="1:5" x14ac:dyDescent="0.15">
      <c r="A710" t="s">
        <v>693</v>
      </c>
      <c r="B710" t="s">
        <v>5376</v>
      </c>
      <c r="C710" t="s">
        <v>3080</v>
      </c>
      <c r="D710" t="s">
        <v>3070</v>
      </c>
      <c r="E710" t="s">
        <v>543</v>
      </c>
    </row>
    <row r="711" spans="1:5" x14ac:dyDescent="0.15">
      <c r="A711" t="s">
        <v>6554</v>
      </c>
      <c r="B711" t="s">
        <v>5377</v>
      </c>
      <c r="C711" t="s">
        <v>2305</v>
      </c>
      <c r="D711" t="s">
        <v>3070</v>
      </c>
      <c r="E711" t="s">
        <v>1800</v>
      </c>
    </row>
    <row r="712" spans="1:5" x14ac:dyDescent="0.15">
      <c r="A712" t="s">
        <v>5644</v>
      </c>
      <c r="B712" t="s">
        <v>3034</v>
      </c>
      <c r="C712" t="s">
        <v>255</v>
      </c>
      <c r="D712" t="s">
        <v>3070</v>
      </c>
      <c r="E712" t="s">
        <v>1086</v>
      </c>
    </row>
    <row r="713" spans="1:5" x14ac:dyDescent="0.15">
      <c r="A713" t="s">
        <v>6350</v>
      </c>
      <c r="B713" t="s">
        <v>5378</v>
      </c>
      <c r="C713" t="s">
        <v>871</v>
      </c>
      <c r="D713" t="s">
        <v>3070</v>
      </c>
      <c r="E713" t="s">
        <v>692</v>
      </c>
    </row>
    <row r="714" spans="1:5" x14ac:dyDescent="0.15">
      <c r="A714" t="s">
        <v>6555</v>
      </c>
      <c r="B714" t="s">
        <v>449</v>
      </c>
      <c r="C714" t="s">
        <v>3081</v>
      </c>
      <c r="D714" t="s">
        <v>3070</v>
      </c>
      <c r="E714" t="s">
        <v>3082</v>
      </c>
    </row>
    <row r="715" spans="1:5" x14ac:dyDescent="0.15">
      <c r="A715" t="s">
        <v>3708</v>
      </c>
      <c r="B715" t="s">
        <v>5380</v>
      </c>
      <c r="C715" t="s">
        <v>3088</v>
      </c>
      <c r="D715" t="s">
        <v>3070</v>
      </c>
      <c r="E715" t="s">
        <v>3089</v>
      </c>
    </row>
    <row r="716" spans="1:5" x14ac:dyDescent="0.15">
      <c r="A716" t="s">
        <v>6556</v>
      </c>
      <c r="B716" t="s">
        <v>2827</v>
      </c>
      <c r="C716" t="s">
        <v>3092</v>
      </c>
      <c r="D716" t="s">
        <v>3070</v>
      </c>
      <c r="E716" t="s">
        <v>3095</v>
      </c>
    </row>
    <row r="717" spans="1:5" x14ac:dyDescent="0.15">
      <c r="A717" t="s">
        <v>6557</v>
      </c>
      <c r="B717" t="s">
        <v>5381</v>
      </c>
      <c r="C717" t="s">
        <v>3098</v>
      </c>
      <c r="D717" t="s">
        <v>3070</v>
      </c>
      <c r="E717" t="s">
        <v>3103</v>
      </c>
    </row>
    <row r="718" spans="1:5" x14ac:dyDescent="0.15">
      <c r="A718" t="s">
        <v>6559</v>
      </c>
      <c r="B718" t="s">
        <v>5383</v>
      </c>
      <c r="C718" t="s">
        <v>3105</v>
      </c>
      <c r="D718" t="s">
        <v>3070</v>
      </c>
      <c r="E718" t="s">
        <v>3108</v>
      </c>
    </row>
    <row r="719" spans="1:5" x14ac:dyDescent="0.15">
      <c r="A719" t="s">
        <v>1627</v>
      </c>
      <c r="B719" t="s">
        <v>5384</v>
      </c>
      <c r="C719" t="s">
        <v>3110</v>
      </c>
      <c r="D719" t="s">
        <v>3070</v>
      </c>
      <c r="E719" t="s">
        <v>3056</v>
      </c>
    </row>
    <row r="720" spans="1:5" x14ac:dyDescent="0.15">
      <c r="A720" t="s">
        <v>5960</v>
      </c>
      <c r="B720" t="s">
        <v>5385</v>
      </c>
      <c r="C720" t="s">
        <v>967</v>
      </c>
      <c r="D720" t="s">
        <v>3070</v>
      </c>
      <c r="E720" t="s">
        <v>938</v>
      </c>
    </row>
    <row r="721" spans="1:5" x14ac:dyDescent="0.15">
      <c r="A721" t="s">
        <v>711</v>
      </c>
      <c r="B721" t="s">
        <v>5386</v>
      </c>
      <c r="C721" t="s">
        <v>3112</v>
      </c>
      <c r="D721" t="s">
        <v>3070</v>
      </c>
      <c r="E721" t="s">
        <v>1400</v>
      </c>
    </row>
    <row r="722" spans="1:5" x14ac:dyDescent="0.15">
      <c r="A722" t="s">
        <v>2417</v>
      </c>
      <c r="B722" t="s">
        <v>349</v>
      </c>
      <c r="C722" t="s">
        <v>3113</v>
      </c>
      <c r="D722" t="s">
        <v>3070</v>
      </c>
      <c r="E722" t="s">
        <v>563</v>
      </c>
    </row>
    <row r="723" spans="1:5" x14ac:dyDescent="0.15">
      <c r="A723" t="s">
        <v>3334</v>
      </c>
      <c r="B723" t="s">
        <v>5388</v>
      </c>
      <c r="C723" t="s">
        <v>3114</v>
      </c>
      <c r="D723" t="s">
        <v>3070</v>
      </c>
      <c r="E723" t="s">
        <v>3063</v>
      </c>
    </row>
    <row r="724" spans="1:5" x14ac:dyDescent="0.15">
      <c r="A724" t="s">
        <v>6560</v>
      </c>
      <c r="B724" t="s">
        <v>5389</v>
      </c>
      <c r="C724" t="s">
        <v>2560</v>
      </c>
      <c r="D724" t="s">
        <v>3070</v>
      </c>
      <c r="E724" t="s">
        <v>2414</v>
      </c>
    </row>
    <row r="725" spans="1:5" x14ac:dyDescent="0.15">
      <c r="A725" t="s">
        <v>6561</v>
      </c>
      <c r="B725" t="s">
        <v>5391</v>
      </c>
      <c r="C725" t="s">
        <v>434</v>
      </c>
      <c r="D725" t="s">
        <v>3070</v>
      </c>
      <c r="E725" t="s">
        <v>3116</v>
      </c>
    </row>
    <row r="726" spans="1:5" x14ac:dyDescent="0.15">
      <c r="A726" t="s">
        <v>3553</v>
      </c>
      <c r="B726" t="s">
        <v>5392</v>
      </c>
      <c r="C726" t="s">
        <v>3117</v>
      </c>
      <c r="D726" t="s">
        <v>3070</v>
      </c>
      <c r="E726" t="s">
        <v>3121</v>
      </c>
    </row>
    <row r="727" spans="1:5" x14ac:dyDescent="0.15">
      <c r="A727" t="s">
        <v>6562</v>
      </c>
      <c r="B727" t="s">
        <v>5393</v>
      </c>
      <c r="C727" t="s">
        <v>1677</v>
      </c>
      <c r="D727" t="s">
        <v>3070</v>
      </c>
      <c r="E727" t="s">
        <v>198</v>
      </c>
    </row>
    <row r="728" spans="1:5" x14ac:dyDescent="0.15">
      <c r="A728" t="s">
        <v>5778</v>
      </c>
      <c r="B728" t="s">
        <v>5394</v>
      </c>
      <c r="C728" t="s">
        <v>3122</v>
      </c>
      <c r="D728" t="s">
        <v>3070</v>
      </c>
      <c r="E728" t="s">
        <v>3124</v>
      </c>
    </row>
    <row r="729" spans="1:5" x14ac:dyDescent="0.15">
      <c r="A729" t="s">
        <v>2097</v>
      </c>
      <c r="B729" t="s">
        <v>779</v>
      </c>
      <c r="C729" t="s">
        <v>1882</v>
      </c>
      <c r="D729" t="s">
        <v>3070</v>
      </c>
      <c r="E729" t="s">
        <v>3125</v>
      </c>
    </row>
    <row r="730" spans="1:5" x14ac:dyDescent="0.15">
      <c r="A730" t="s">
        <v>6499</v>
      </c>
      <c r="B730" t="s">
        <v>5395</v>
      </c>
      <c r="C730" t="s">
        <v>3128</v>
      </c>
      <c r="D730" t="s">
        <v>3070</v>
      </c>
      <c r="E730" t="s">
        <v>1527</v>
      </c>
    </row>
    <row r="731" spans="1:5" x14ac:dyDescent="0.15">
      <c r="A731" t="s">
        <v>6563</v>
      </c>
      <c r="B731" t="s">
        <v>5396</v>
      </c>
      <c r="C731" t="s">
        <v>3131</v>
      </c>
      <c r="D731" t="s">
        <v>3070</v>
      </c>
      <c r="E731" t="s">
        <v>3132</v>
      </c>
    </row>
    <row r="732" spans="1:5" x14ac:dyDescent="0.15">
      <c r="A732" t="s">
        <v>1912</v>
      </c>
      <c r="B732" t="s">
        <v>5397</v>
      </c>
      <c r="C732" t="s">
        <v>3134</v>
      </c>
      <c r="D732" t="s">
        <v>3070</v>
      </c>
      <c r="E732" t="s">
        <v>914</v>
      </c>
    </row>
    <row r="733" spans="1:5" x14ac:dyDescent="0.15">
      <c r="A733" t="s">
        <v>1206</v>
      </c>
      <c r="B733" t="s">
        <v>2641</v>
      </c>
      <c r="C733" t="s">
        <v>3135</v>
      </c>
      <c r="D733" t="s">
        <v>3070</v>
      </c>
      <c r="E733" t="s">
        <v>568</v>
      </c>
    </row>
    <row r="734" spans="1:5" x14ac:dyDescent="0.15">
      <c r="A734" t="s">
        <v>5212</v>
      </c>
      <c r="B734" t="s">
        <v>5400</v>
      </c>
      <c r="C734" t="s">
        <v>3137</v>
      </c>
      <c r="D734" t="s">
        <v>3070</v>
      </c>
      <c r="E734" t="s">
        <v>3138</v>
      </c>
    </row>
    <row r="735" spans="1:5" x14ac:dyDescent="0.15">
      <c r="A735" t="s">
        <v>1133</v>
      </c>
      <c r="B735" t="s">
        <v>5401</v>
      </c>
      <c r="C735" t="s">
        <v>1829</v>
      </c>
      <c r="D735" t="s">
        <v>3070</v>
      </c>
      <c r="E735" t="s">
        <v>3145</v>
      </c>
    </row>
    <row r="736" spans="1:5" x14ac:dyDescent="0.15">
      <c r="A736" t="s">
        <v>6564</v>
      </c>
      <c r="B736" t="s">
        <v>1579</v>
      </c>
      <c r="C736" t="s">
        <v>615</v>
      </c>
      <c r="D736" t="s">
        <v>3070</v>
      </c>
      <c r="E736" t="s">
        <v>3148</v>
      </c>
    </row>
    <row r="737" spans="1:5" x14ac:dyDescent="0.15">
      <c r="A737" t="s">
        <v>482</v>
      </c>
      <c r="B737" t="s">
        <v>5402</v>
      </c>
      <c r="C737" t="s">
        <v>321</v>
      </c>
      <c r="D737" t="s">
        <v>3070</v>
      </c>
      <c r="E737" t="s">
        <v>3150</v>
      </c>
    </row>
    <row r="738" spans="1:5" x14ac:dyDescent="0.15">
      <c r="A738" t="s">
        <v>3152</v>
      </c>
      <c r="B738" t="s">
        <v>132</v>
      </c>
      <c r="C738" t="s">
        <v>6131</v>
      </c>
      <c r="D738" t="s">
        <v>3152</v>
      </c>
    </row>
    <row r="739" spans="1:5" x14ac:dyDescent="0.15">
      <c r="A739" t="s">
        <v>2672</v>
      </c>
      <c r="B739" t="s">
        <v>5403</v>
      </c>
      <c r="C739" t="s">
        <v>3151</v>
      </c>
      <c r="D739" t="s">
        <v>3152</v>
      </c>
      <c r="E739" t="s">
        <v>2106</v>
      </c>
    </row>
    <row r="740" spans="1:5" x14ac:dyDescent="0.15">
      <c r="A740" t="s">
        <v>4671</v>
      </c>
      <c r="B740" t="s">
        <v>3055</v>
      </c>
      <c r="C740" t="s">
        <v>3154</v>
      </c>
      <c r="D740" t="s">
        <v>3152</v>
      </c>
      <c r="E740" t="s">
        <v>264</v>
      </c>
    </row>
    <row r="741" spans="1:5" x14ac:dyDescent="0.15">
      <c r="A741" t="s">
        <v>6565</v>
      </c>
      <c r="B741" t="s">
        <v>5404</v>
      </c>
      <c r="C741" t="s">
        <v>3158</v>
      </c>
      <c r="D741" t="s">
        <v>3152</v>
      </c>
      <c r="E741" t="s">
        <v>3159</v>
      </c>
    </row>
    <row r="742" spans="1:5" x14ac:dyDescent="0.15">
      <c r="A742" t="s">
        <v>4108</v>
      </c>
      <c r="B742" t="s">
        <v>5406</v>
      </c>
      <c r="C742" t="s">
        <v>3160</v>
      </c>
      <c r="D742" t="s">
        <v>3152</v>
      </c>
      <c r="E742" t="s">
        <v>968</v>
      </c>
    </row>
    <row r="743" spans="1:5" x14ac:dyDescent="0.15">
      <c r="A743" t="s">
        <v>6566</v>
      </c>
      <c r="B743" t="s">
        <v>4485</v>
      </c>
      <c r="C743" t="s">
        <v>3162</v>
      </c>
      <c r="D743" t="s">
        <v>3152</v>
      </c>
      <c r="E743" t="s">
        <v>1121</v>
      </c>
    </row>
    <row r="744" spans="1:5" x14ac:dyDescent="0.15">
      <c r="A744" t="s">
        <v>3966</v>
      </c>
      <c r="B744" t="s">
        <v>5407</v>
      </c>
      <c r="C744" t="s">
        <v>3163</v>
      </c>
      <c r="D744" t="s">
        <v>3152</v>
      </c>
      <c r="E744" t="s">
        <v>1640</v>
      </c>
    </row>
    <row r="745" spans="1:5" x14ac:dyDescent="0.15">
      <c r="A745" t="s">
        <v>1222</v>
      </c>
      <c r="B745" t="s">
        <v>5410</v>
      </c>
      <c r="C745" t="s">
        <v>3167</v>
      </c>
      <c r="D745" t="s">
        <v>3152</v>
      </c>
      <c r="E745" t="s">
        <v>3170</v>
      </c>
    </row>
    <row r="746" spans="1:5" x14ac:dyDescent="0.15">
      <c r="A746" t="s">
        <v>475</v>
      </c>
      <c r="B746" t="s">
        <v>5411</v>
      </c>
      <c r="C746" t="s">
        <v>2326</v>
      </c>
      <c r="D746" t="s">
        <v>3152</v>
      </c>
      <c r="E746" t="s">
        <v>1574</v>
      </c>
    </row>
    <row r="747" spans="1:5" x14ac:dyDescent="0.15">
      <c r="A747" t="s">
        <v>6567</v>
      </c>
      <c r="B747" t="s">
        <v>2191</v>
      </c>
      <c r="C747" t="s">
        <v>1458</v>
      </c>
      <c r="D747" t="s">
        <v>3152</v>
      </c>
      <c r="E747" t="s">
        <v>819</v>
      </c>
    </row>
    <row r="748" spans="1:5" x14ac:dyDescent="0.15">
      <c r="A748" t="s">
        <v>6568</v>
      </c>
      <c r="B748" t="s">
        <v>34</v>
      </c>
      <c r="C748" t="s">
        <v>1023</v>
      </c>
      <c r="D748" t="s">
        <v>3152</v>
      </c>
      <c r="E748" t="s">
        <v>2616</v>
      </c>
    </row>
    <row r="749" spans="1:5" x14ac:dyDescent="0.15">
      <c r="A749" t="s">
        <v>6569</v>
      </c>
      <c r="B749" t="s">
        <v>5412</v>
      </c>
      <c r="C749" t="s">
        <v>3176</v>
      </c>
      <c r="D749" t="s">
        <v>3152</v>
      </c>
      <c r="E749" t="s">
        <v>1250</v>
      </c>
    </row>
    <row r="750" spans="1:5" x14ac:dyDescent="0.15">
      <c r="A750" t="s">
        <v>6570</v>
      </c>
      <c r="B750" t="s">
        <v>2916</v>
      </c>
      <c r="C750" t="s">
        <v>769</v>
      </c>
      <c r="D750" t="s">
        <v>3152</v>
      </c>
      <c r="E750" t="s">
        <v>3178</v>
      </c>
    </row>
    <row r="751" spans="1:5" x14ac:dyDescent="0.15">
      <c r="A751" t="s">
        <v>5908</v>
      </c>
      <c r="B751" t="s">
        <v>5413</v>
      </c>
      <c r="C751" t="s">
        <v>3181</v>
      </c>
      <c r="D751" t="s">
        <v>3152</v>
      </c>
      <c r="E751" t="s">
        <v>3141</v>
      </c>
    </row>
    <row r="752" spans="1:5" x14ac:dyDescent="0.15">
      <c r="A752" t="s">
        <v>6571</v>
      </c>
      <c r="B752" t="s">
        <v>5307</v>
      </c>
      <c r="C752" t="s">
        <v>3182</v>
      </c>
      <c r="D752" t="s">
        <v>3152</v>
      </c>
      <c r="E752" t="s">
        <v>3184</v>
      </c>
    </row>
    <row r="753" spans="1:5" x14ac:dyDescent="0.15">
      <c r="A753" t="s">
        <v>6572</v>
      </c>
      <c r="B753" t="s">
        <v>5414</v>
      </c>
      <c r="C753" t="s">
        <v>225</v>
      </c>
      <c r="D753" t="s">
        <v>3152</v>
      </c>
      <c r="E753" t="s">
        <v>2742</v>
      </c>
    </row>
    <row r="754" spans="1:5" x14ac:dyDescent="0.15">
      <c r="A754" t="s">
        <v>6573</v>
      </c>
      <c r="B754" t="s">
        <v>5415</v>
      </c>
      <c r="C754" t="s">
        <v>3186</v>
      </c>
      <c r="D754" t="s">
        <v>3152</v>
      </c>
      <c r="E754" t="s">
        <v>3187</v>
      </c>
    </row>
    <row r="755" spans="1:5" x14ac:dyDescent="0.15">
      <c r="A755" t="s">
        <v>6487</v>
      </c>
      <c r="B755" t="s">
        <v>1704</v>
      </c>
      <c r="C755" t="s">
        <v>2444</v>
      </c>
      <c r="D755" t="s">
        <v>3152</v>
      </c>
      <c r="E755" t="s">
        <v>1299</v>
      </c>
    </row>
    <row r="756" spans="1:5" x14ac:dyDescent="0.15">
      <c r="A756" t="s">
        <v>5261</v>
      </c>
      <c r="B756" t="s">
        <v>936</v>
      </c>
      <c r="C756" t="s">
        <v>121</v>
      </c>
      <c r="D756" t="s">
        <v>3152</v>
      </c>
      <c r="E756" t="s">
        <v>656</v>
      </c>
    </row>
    <row r="757" spans="1:5" x14ac:dyDescent="0.15">
      <c r="A757" t="s">
        <v>2611</v>
      </c>
      <c r="B757" t="s">
        <v>87</v>
      </c>
      <c r="C757" t="s">
        <v>1751</v>
      </c>
      <c r="D757" t="s">
        <v>3152</v>
      </c>
      <c r="E757" t="s">
        <v>3190</v>
      </c>
    </row>
    <row r="758" spans="1:5" x14ac:dyDescent="0.15">
      <c r="A758" t="s">
        <v>6120</v>
      </c>
      <c r="B758" t="s">
        <v>5416</v>
      </c>
      <c r="C758" t="s">
        <v>3191</v>
      </c>
      <c r="D758" t="s">
        <v>3152</v>
      </c>
      <c r="E758" t="s">
        <v>3195</v>
      </c>
    </row>
    <row r="759" spans="1:5" x14ac:dyDescent="0.15">
      <c r="A759" t="s">
        <v>3482</v>
      </c>
      <c r="B759" t="s">
        <v>5174</v>
      </c>
      <c r="C759" t="s">
        <v>1326</v>
      </c>
      <c r="D759" t="s">
        <v>3152</v>
      </c>
      <c r="E759" t="s">
        <v>1071</v>
      </c>
    </row>
    <row r="760" spans="1:5" x14ac:dyDescent="0.15">
      <c r="A760" t="s">
        <v>6544</v>
      </c>
      <c r="B760" t="s">
        <v>5417</v>
      </c>
      <c r="C760" t="s">
        <v>809</v>
      </c>
      <c r="D760" t="s">
        <v>3152</v>
      </c>
      <c r="E760" t="s">
        <v>2635</v>
      </c>
    </row>
    <row r="761" spans="1:5" x14ac:dyDescent="0.15">
      <c r="A761" t="s">
        <v>5576</v>
      </c>
      <c r="B761" t="s">
        <v>5418</v>
      </c>
      <c r="C761" t="s">
        <v>3197</v>
      </c>
      <c r="D761" t="s">
        <v>3152</v>
      </c>
      <c r="E761" t="s">
        <v>3199</v>
      </c>
    </row>
    <row r="762" spans="1:5" x14ac:dyDescent="0.15">
      <c r="A762" t="s">
        <v>6574</v>
      </c>
      <c r="B762" t="s">
        <v>5419</v>
      </c>
      <c r="C762" t="s">
        <v>3201</v>
      </c>
      <c r="D762" t="s">
        <v>3152</v>
      </c>
      <c r="E762" t="s">
        <v>831</v>
      </c>
    </row>
    <row r="763" spans="1:5" x14ac:dyDescent="0.15">
      <c r="A763" t="s">
        <v>6575</v>
      </c>
      <c r="B763" t="s">
        <v>3880</v>
      </c>
      <c r="C763" t="s">
        <v>2043</v>
      </c>
      <c r="D763" t="s">
        <v>3152</v>
      </c>
      <c r="E763" t="s">
        <v>2086</v>
      </c>
    </row>
    <row r="764" spans="1:5" x14ac:dyDescent="0.15">
      <c r="A764" t="s">
        <v>2010</v>
      </c>
      <c r="B764" t="s">
        <v>3559</v>
      </c>
      <c r="C764" t="s">
        <v>1838</v>
      </c>
      <c r="D764" t="s">
        <v>3152</v>
      </c>
      <c r="E764" t="s">
        <v>3203</v>
      </c>
    </row>
    <row r="765" spans="1:5" x14ac:dyDescent="0.15">
      <c r="A765" t="s">
        <v>6576</v>
      </c>
      <c r="B765" t="s">
        <v>5420</v>
      </c>
      <c r="C765" t="s">
        <v>3209</v>
      </c>
      <c r="D765" t="s">
        <v>3152</v>
      </c>
      <c r="E765" t="s">
        <v>1855</v>
      </c>
    </row>
    <row r="766" spans="1:5" x14ac:dyDescent="0.15">
      <c r="A766" t="s">
        <v>6577</v>
      </c>
      <c r="B766" t="s">
        <v>5422</v>
      </c>
      <c r="C766" t="s">
        <v>1055</v>
      </c>
      <c r="D766" t="s">
        <v>3152</v>
      </c>
      <c r="E766" t="s">
        <v>788</v>
      </c>
    </row>
    <row r="767" spans="1:5" x14ac:dyDescent="0.15">
      <c r="A767" t="s">
        <v>2037</v>
      </c>
      <c r="B767" t="s">
        <v>5424</v>
      </c>
      <c r="C767" t="s">
        <v>737</v>
      </c>
      <c r="D767" t="s">
        <v>3152</v>
      </c>
      <c r="E767" t="s">
        <v>3210</v>
      </c>
    </row>
    <row r="768" spans="1:5" x14ac:dyDescent="0.15">
      <c r="A768" t="s">
        <v>2700</v>
      </c>
      <c r="B768" t="s">
        <v>4226</v>
      </c>
      <c r="C768" t="s">
        <v>2845</v>
      </c>
      <c r="D768" t="s">
        <v>3152</v>
      </c>
      <c r="E768" t="s">
        <v>3044</v>
      </c>
    </row>
    <row r="769" spans="1:5" x14ac:dyDescent="0.15">
      <c r="A769" t="s">
        <v>3215</v>
      </c>
      <c r="B769" t="s">
        <v>7091</v>
      </c>
      <c r="C769" t="s">
        <v>6132</v>
      </c>
      <c r="D769" t="s">
        <v>3215</v>
      </c>
    </row>
    <row r="770" spans="1:5" x14ac:dyDescent="0.15">
      <c r="A770" t="s">
        <v>2645</v>
      </c>
      <c r="B770" t="s">
        <v>5425</v>
      </c>
      <c r="C770" t="s">
        <v>3213</v>
      </c>
      <c r="D770" t="s">
        <v>3215</v>
      </c>
      <c r="E770" t="s">
        <v>3216</v>
      </c>
    </row>
    <row r="771" spans="1:5" x14ac:dyDescent="0.15">
      <c r="A771" t="s">
        <v>2443</v>
      </c>
      <c r="B771" t="s">
        <v>578</v>
      </c>
      <c r="C771" t="s">
        <v>2248</v>
      </c>
      <c r="D771" t="s">
        <v>3215</v>
      </c>
      <c r="E771" t="s">
        <v>2243</v>
      </c>
    </row>
    <row r="772" spans="1:5" x14ac:dyDescent="0.15">
      <c r="A772" t="s">
        <v>6578</v>
      </c>
      <c r="B772" t="s">
        <v>4656</v>
      </c>
      <c r="C772" t="s">
        <v>2546</v>
      </c>
      <c r="D772" t="s">
        <v>3215</v>
      </c>
      <c r="E772" t="s">
        <v>1995</v>
      </c>
    </row>
    <row r="773" spans="1:5" x14ac:dyDescent="0.15">
      <c r="A773" t="s">
        <v>1713</v>
      </c>
      <c r="B773" t="s">
        <v>3533</v>
      </c>
      <c r="C773" t="s">
        <v>3218</v>
      </c>
      <c r="D773" t="s">
        <v>3215</v>
      </c>
      <c r="E773" t="s">
        <v>3219</v>
      </c>
    </row>
    <row r="774" spans="1:5" x14ac:dyDescent="0.15">
      <c r="A774" t="s">
        <v>6579</v>
      </c>
      <c r="B774" t="s">
        <v>4712</v>
      </c>
      <c r="C774" t="s">
        <v>965</v>
      </c>
      <c r="D774" t="s">
        <v>3215</v>
      </c>
      <c r="E774" t="s">
        <v>678</v>
      </c>
    </row>
    <row r="775" spans="1:5" x14ac:dyDescent="0.15">
      <c r="A775" t="s">
        <v>6580</v>
      </c>
      <c r="B775" t="s">
        <v>3690</v>
      </c>
      <c r="C775" t="s">
        <v>1847</v>
      </c>
      <c r="D775" t="s">
        <v>3215</v>
      </c>
      <c r="E775" t="s">
        <v>2626</v>
      </c>
    </row>
    <row r="776" spans="1:5" x14ac:dyDescent="0.15">
      <c r="A776" t="s">
        <v>6083</v>
      </c>
      <c r="B776" t="s">
        <v>5426</v>
      </c>
      <c r="C776" t="s">
        <v>3119</v>
      </c>
      <c r="D776" t="s">
        <v>3215</v>
      </c>
      <c r="E776" t="s">
        <v>3220</v>
      </c>
    </row>
    <row r="777" spans="1:5" x14ac:dyDescent="0.15">
      <c r="A777" t="s">
        <v>2110</v>
      </c>
      <c r="B777" t="s">
        <v>1687</v>
      </c>
      <c r="C777" t="s">
        <v>649</v>
      </c>
      <c r="D777" t="s">
        <v>3215</v>
      </c>
      <c r="E777" t="s">
        <v>2686</v>
      </c>
    </row>
    <row r="778" spans="1:5" x14ac:dyDescent="0.15">
      <c r="A778" t="s">
        <v>5144</v>
      </c>
      <c r="B778" t="s">
        <v>2281</v>
      </c>
      <c r="C778" t="s">
        <v>2199</v>
      </c>
      <c r="D778" t="s">
        <v>3215</v>
      </c>
      <c r="E778" t="s">
        <v>1280</v>
      </c>
    </row>
    <row r="779" spans="1:5" x14ac:dyDescent="0.15">
      <c r="A779" t="s">
        <v>6581</v>
      </c>
      <c r="B779" t="s">
        <v>3205</v>
      </c>
      <c r="C779" t="s">
        <v>3177</v>
      </c>
      <c r="D779" t="s">
        <v>3215</v>
      </c>
      <c r="E779" t="s">
        <v>3221</v>
      </c>
    </row>
    <row r="780" spans="1:5" x14ac:dyDescent="0.15">
      <c r="A780" t="s">
        <v>6582</v>
      </c>
      <c r="B780" t="s">
        <v>5427</v>
      </c>
      <c r="C780" t="s">
        <v>3222</v>
      </c>
      <c r="D780" t="s">
        <v>3215</v>
      </c>
      <c r="E780" t="s">
        <v>3225</v>
      </c>
    </row>
    <row r="781" spans="1:5" x14ac:dyDescent="0.15">
      <c r="A781" t="s">
        <v>6583</v>
      </c>
      <c r="B781" t="s">
        <v>5429</v>
      </c>
      <c r="C781" t="s">
        <v>2517</v>
      </c>
      <c r="D781" t="s">
        <v>3215</v>
      </c>
      <c r="E781" t="s">
        <v>1545</v>
      </c>
    </row>
    <row r="782" spans="1:5" x14ac:dyDescent="0.15">
      <c r="A782" t="s">
        <v>6584</v>
      </c>
      <c r="B782" t="s">
        <v>4992</v>
      </c>
      <c r="C782" t="s">
        <v>3229</v>
      </c>
      <c r="D782" t="s">
        <v>3215</v>
      </c>
      <c r="E782" t="s">
        <v>1598</v>
      </c>
    </row>
    <row r="783" spans="1:5" x14ac:dyDescent="0.15">
      <c r="A783" t="s">
        <v>6242</v>
      </c>
      <c r="B783" t="s">
        <v>5430</v>
      </c>
      <c r="C783" t="s">
        <v>3230</v>
      </c>
      <c r="D783" t="s">
        <v>3215</v>
      </c>
      <c r="E783" t="s">
        <v>3157</v>
      </c>
    </row>
    <row r="784" spans="1:5" x14ac:dyDescent="0.15">
      <c r="A784" t="s">
        <v>6585</v>
      </c>
      <c r="B784" t="s">
        <v>7092</v>
      </c>
      <c r="C784" t="s">
        <v>6133</v>
      </c>
      <c r="D784" t="s">
        <v>3215</v>
      </c>
      <c r="E784" t="s">
        <v>1445</v>
      </c>
    </row>
    <row r="785" spans="1:5" x14ac:dyDescent="0.15">
      <c r="A785" t="s">
        <v>183</v>
      </c>
      <c r="B785" t="s">
        <v>4358</v>
      </c>
      <c r="C785" t="s">
        <v>3944</v>
      </c>
      <c r="D785" t="s">
        <v>183</v>
      </c>
    </row>
    <row r="786" spans="1:5" x14ac:dyDescent="0.15">
      <c r="A786" t="s">
        <v>6586</v>
      </c>
      <c r="B786" t="s">
        <v>5431</v>
      </c>
      <c r="C786" t="s">
        <v>2833</v>
      </c>
      <c r="D786" t="s">
        <v>183</v>
      </c>
      <c r="E786" t="s">
        <v>3231</v>
      </c>
    </row>
    <row r="787" spans="1:5" x14ac:dyDescent="0.15">
      <c r="A787" t="s">
        <v>250</v>
      </c>
      <c r="B787" t="s">
        <v>451</v>
      </c>
      <c r="C787" t="s">
        <v>3237</v>
      </c>
      <c r="D787" t="s">
        <v>183</v>
      </c>
      <c r="E787" t="s">
        <v>3238</v>
      </c>
    </row>
    <row r="788" spans="1:5" x14ac:dyDescent="0.15">
      <c r="A788" t="s">
        <v>6587</v>
      </c>
      <c r="B788" t="s">
        <v>5435</v>
      </c>
      <c r="C788" t="s">
        <v>1939</v>
      </c>
      <c r="D788" t="s">
        <v>183</v>
      </c>
      <c r="E788" t="s">
        <v>3240</v>
      </c>
    </row>
    <row r="789" spans="1:5" x14ac:dyDescent="0.15">
      <c r="A789" t="s">
        <v>6588</v>
      </c>
      <c r="B789" t="s">
        <v>644</v>
      </c>
      <c r="C789" t="s">
        <v>452</v>
      </c>
      <c r="D789" t="s">
        <v>183</v>
      </c>
      <c r="E789" t="s">
        <v>113</v>
      </c>
    </row>
    <row r="790" spans="1:5" x14ac:dyDescent="0.15">
      <c r="A790" t="s">
        <v>5707</v>
      </c>
      <c r="B790" t="s">
        <v>5437</v>
      </c>
      <c r="C790" t="s">
        <v>3245</v>
      </c>
      <c r="D790" t="s">
        <v>183</v>
      </c>
      <c r="E790" t="s">
        <v>3246</v>
      </c>
    </row>
    <row r="791" spans="1:5" x14ac:dyDescent="0.15">
      <c r="A791" t="s">
        <v>1210</v>
      </c>
      <c r="B791" t="s">
        <v>5438</v>
      </c>
      <c r="C791" t="s">
        <v>3247</v>
      </c>
      <c r="D791" t="s">
        <v>183</v>
      </c>
      <c r="E791" t="s">
        <v>3183</v>
      </c>
    </row>
    <row r="792" spans="1:5" x14ac:dyDescent="0.15">
      <c r="A792" t="s">
        <v>6589</v>
      </c>
      <c r="B792" t="s">
        <v>5439</v>
      </c>
      <c r="C792" t="s">
        <v>3224</v>
      </c>
      <c r="D792" t="s">
        <v>183</v>
      </c>
      <c r="E792" t="s">
        <v>3250</v>
      </c>
    </row>
    <row r="793" spans="1:5" x14ac:dyDescent="0.15">
      <c r="A793" t="s">
        <v>6590</v>
      </c>
      <c r="B793" t="s">
        <v>5440</v>
      </c>
      <c r="C793" t="s">
        <v>1128</v>
      </c>
      <c r="D793" t="s">
        <v>183</v>
      </c>
      <c r="E793" t="s">
        <v>3253</v>
      </c>
    </row>
    <row r="794" spans="1:5" x14ac:dyDescent="0.15">
      <c r="A794" t="s">
        <v>2499</v>
      </c>
      <c r="B794" t="s">
        <v>2272</v>
      </c>
      <c r="C794" t="s">
        <v>1077</v>
      </c>
      <c r="D794" t="s">
        <v>183</v>
      </c>
      <c r="E794" t="s">
        <v>1186</v>
      </c>
    </row>
    <row r="795" spans="1:5" x14ac:dyDescent="0.15">
      <c r="A795" t="s">
        <v>6591</v>
      </c>
      <c r="B795" t="s">
        <v>5442</v>
      </c>
      <c r="C795" t="s">
        <v>1874</v>
      </c>
      <c r="D795" t="s">
        <v>183</v>
      </c>
      <c r="E795" t="s">
        <v>925</v>
      </c>
    </row>
    <row r="796" spans="1:5" x14ac:dyDescent="0.15">
      <c r="A796" t="s">
        <v>5078</v>
      </c>
      <c r="B796" t="s">
        <v>5286</v>
      </c>
      <c r="C796" t="s">
        <v>3233</v>
      </c>
      <c r="D796" t="s">
        <v>183</v>
      </c>
      <c r="E796" t="s">
        <v>981</v>
      </c>
    </row>
    <row r="797" spans="1:5" x14ac:dyDescent="0.15">
      <c r="A797" t="s">
        <v>6592</v>
      </c>
      <c r="B797" t="s">
        <v>4022</v>
      </c>
      <c r="C797" t="s">
        <v>1256</v>
      </c>
      <c r="D797" t="s">
        <v>183</v>
      </c>
      <c r="E797" t="s">
        <v>2046</v>
      </c>
    </row>
    <row r="798" spans="1:5" x14ac:dyDescent="0.15">
      <c r="A798" t="s">
        <v>6593</v>
      </c>
      <c r="B798" t="s">
        <v>5444</v>
      </c>
      <c r="C798" t="s">
        <v>2387</v>
      </c>
      <c r="D798" t="s">
        <v>183</v>
      </c>
      <c r="E798" t="s">
        <v>3254</v>
      </c>
    </row>
    <row r="799" spans="1:5" x14ac:dyDescent="0.15">
      <c r="A799" t="s">
        <v>4070</v>
      </c>
      <c r="B799" t="s">
        <v>5446</v>
      </c>
      <c r="C799" t="s">
        <v>3235</v>
      </c>
      <c r="D799" t="s">
        <v>183</v>
      </c>
      <c r="E799" t="s">
        <v>3257</v>
      </c>
    </row>
    <row r="800" spans="1:5" x14ac:dyDescent="0.15">
      <c r="A800" t="s">
        <v>6594</v>
      </c>
      <c r="B800" t="s">
        <v>5172</v>
      </c>
      <c r="C800" t="s">
        <v>941</v>
      </c>
      <c r="D800" t="s">
        <v>183</v>
      </c>
      <c r="E800" t="s">
        <v>767</v>
      </c>
    </row>
    <row r="801" spans="1:5" x14ac:dyDescent="0.15">
      <c r="A801" t="s">
        <v>6595</v>
      </c>
      <c r="B801" t="s">
        <v>4597</v>
      </c>
      <c r="C801" t="s">
        <v>1675</v>
      </c>
      <c r="D801" t="s">
        <v>183</v>
      </c>
      <c r="E801" t="s">
        <v>2688</v>
      </c>
    </row>
    <row r="802" spans="1:5" x14ac:dyDescent="0.15">
      <c r="A802" t="s">
        <v>6596</v>
      </c>
      <c r="B802" t="s">
        <v>4543</v>
      </c>
      <c r="C802" t="s">
        <v>3262</v>
      </c>
      <c r="D802" t="s">
        <v>183</v>
      </c>
      <c r="E802" t="s">
        <v>1696</v>
      </c>
    </row>
    <row r="803" spans="1:5" x14ac:dyDescent="0.15">
      <c r="A803" t="s">
        <v>6230</v>
      </c>
      <c r="B803" t="s">
        <v>5448</v>
      </c>
      <c r="C803" t="s">
        <v>3263</v>
      </c>
      <c r="D803" t="s">
        <v>183</v>
      </c>
      <c r="E803" t="s">
        <v>3267</v>
      </c>
    </row>
    <row r="804" spans="1:5" x14ac:dyDescent="0.15">
      <c r="A804" t="s">
        <v>6597</v>
      </c>
      <c r="B804" t="s">
        <v>4487</v>
      </c>
      <c r="C804" t="s">
        <v>1591</v>
      </c>
      <c r="D804" t="s">
        <v>183</v>
      </c>
      <c r="E804" t="s">
        <v>1655</v>
      </c>
    </row>
    <row r="805" spans="1:5" x14ac:dyDescent="0.15">
      <c r="A805" t="s">
        <v>1570</v>
      </c>
      <c r="B805" t="s">
        <v>7074</v>
      </c>
      <c r="C805" t="s">
        <v>6134</v>
      </c>
      <c r="D805" t="s">
        <v>1570</v>
      </c>
    </row>
    <row r="806" spans="1:5" x14ac:dyDescent="0.15">
      <c r="A806" t="s">
        <v>385</v>
      </c>
      <c r="B806" t="s">
        <v>5449</v>
      </c>
      <c r="C806" t="s">
        <v>3271</v>
      </c>
      <c r="D806" t="s">
        <v>1570</v>
      </c>
      <c r="E806" t="s">
        <v>3022</v>
      </c>
    </row>
    <row r="807" spans="1:5" x14ac:dyDescent="0.15">
      <c r="A807" t="s">
        <v>6598</v>
      </c>
      <c r="B807" t="s">
        <v>5450</v>
      </c>
      <c r="C807" t="s">
        <v>2791</v>
      </c>
      <c r="D807" t="s">
        <v>1570</v>
      </c>
      <c r="E807" t="s">
        <v>2126</v>
      </c>
    </row>
    <row r="808" spans="1:5" x14ac:dyDescent="0.15">
      <c r="A808" t="s">
        <v>453</v>
      </c>
      <c r="B808" t="s">
        <v>5451</v>
      </c>
      <c r="C808" t="s">
        <v>392</v>
      </c>
      <c r="D808" t="s">
        <v>1570</v>
      </c>
      <c r="E808" t="s">
        <v>3273</v>
      </c>
    </row>
    <row r="809" spans="1:5" x14ac:dyDescent="0.15">
      <c r="A809" t="s">
        <v>259</v>
      </c>
      <c r="B809" t="s">
        <v>5452</v>
      </c>
      <c r="C809" t="s">
        <v>1406</v>
      </c>
      <c r="D809" t="s">
        <v>1570</v>
      </c>
      <c r="E809" t="s">
        <v>3259</v>
      </c>
    </row>
    <row r="810" spans="1:5" x14ac:dyDescent="0.15">
      <c r="A810" t="s">
        <v>4329</v>
      </c>
      <c r="B810" t="s">
        <v>4345</v>
      </c>
      <c r="C810" t="s">
        <v>1277</v>
      </c>
      <c r="D810" t="s">
        <v>1570</v>
      </c>
      <c r="E810" t="s">
        <v>1862</v>
      </c>
    </row>
    <row r="811" spans="1:5" x14ac:dyDescent="0.15">
      <c r="A811" t="s">
        <v>4574</v>
      </c>
      <c r="B811" t="s">
        <v>5453</v>
      </c>
      <c r="C811" t="s">
        <v>3277</v>
      </c>
      <c r="D811" t="s">
        <v>1570</v>
      </c>
      <c r="E811" t="s">
        <v>684</v>
      </c>
    </row>
    <row r="812" spans="1:5" x14ac:dyDescent="0.15">
      <c r="A812" t="s">
        <v>6371</v>
      </c>
      <c r="B812" t="s">
        <v>5454</v>
      </c>
      <c r="C812" t="s">
        <v>3278</v>
      </c>
      <c r="D812" t="s">
        <v>1570</v>
      </c>
      <c r="E812" t="s">
        <v>2786</v>
      </c>
    </row>
    <row r="813" spans="1:5" x14ac:dyDescent="0.15">
      <c r="A813" t="s">
        <v>6599</v>
      </c>
      <c r="B813" t="s">
        <v>5455</v>
      </c>
      <c r="C813" t="s">
        <v>3279</v>
      </c>
      <c r="D813" t="s">
        <v>1570</v>
      </c>
      <c r="E813" t="s">
        <v>3232</v>
      </c>
    </row>
    <row r="814" spans="1:5" x14ac:dyDescent="0.15">
      <c r="A814" t="s">
        <v>6218</v>
      </c>
      <c r="B814" t="s">
        <v>5456</v>
      </c>
      <c r="C814" t="s">
        <v>652</v>
      </c>
      <c r="D814" t="s">
        <v>1570</v>
      </c>
      <c r="E814" t="s">
        <v>3280</v>
      </c>
    </row>
    <row r="815" spans="1:5" x14ac:dyDescent="0.15">
      <c r="A815" t="s">
        <v>6600</v>
      </c>
      <c r="B815" t="s">
        <v>5458</v>
      </c>
      <c r="C815" t="s">
        <v>3282</v>
      </c>
      <c r="D815" t="s">
        <v>1570</v>
      </c>
      <c r="E815" t="s">
        <v>3283</v>
      </c>
    </row>
    <row r="816" spans="1:5" x14ac:dyDescent="0.15">
      <c r="A816" t="s">
        <v>6601</v>
      </c>
      <c r="B816" t="s">
        <v>7093</v>
      </c>
      <c r="C816" t="s">
        <v>6136</v>
      </c>
      <c r="D816" t="s">
        <v>1570</v>
      </c>
      <c r="E816" t="s">
        <v>1124</v>
      </c>
    </row>
    <row r="817" spans="1:5" x14ac:dyDescent="0.15">
      <c r="A817" t="s">
        <v>6602</v>
      </c>
      <c r="B817" t="s">
        <v>5459</v>
      </c>
      <c r="C817" t="s">
        <v>3286</v>
      </c>
      <c r="D817" t="s">
        <v>1570</v>
      </c>
      <c r="E817" t="s">
        <v>3287</v>
      </c>
    </row>
    <row r="818" spans="1:5" x14ac:dyDescent="0.15">
      <c r="A818" t="s">
        <v>5120</v>
      </c>
      <c r="B818" t="s">
        <v>606</v>
      </c>
      <c r="C818" t="s">
        <v>947</v>
      </c>
      <c r="D818" t="s">
        <v>1570</v>
      </c>
      <c r="E818" t="s">
        <v>736</v>
      </c>
    </row>
    <row r="819" spans="1:5" x14ac:dyDescent="0.15">
      <c r="A819" t="s">
        <v>6603</v>
      </c>
      <c r="B819" t="s">
        <v>3678</v>
      </c>
      <c r="C819" t="s">
        <v>2652</v>
      </c>
      <c r="D819" t="s">
        <v>1570</v>
      </c>
      <c r="E819" t="s">
        <v>3288</v>
      </c>
    </row>
    <row r="820" spans="1:5" x14ac:dyDescent="0.15">
      <c r="A820" t="s">
        <v>2892</v>
      </c>
      <c r="B820" t="s">
        <v>5460</v>
      </c>
      <c r="C820" t="s">
        <v>3289</v>
      </c>
      <c r="D820" t="s">
        <v>1570</v>
      </c>
      <c r="E820" t="s">
        <v>1215</v>
      </c>
    </row>
    <row r="821" spans="1:5" x14ac:dyDescent="0.15">
      <c r="A821" t="s">
        <v>6604</v>
      </c>
      <c r="B821" t="s">
        <v>3494</v>
      </c>
      <c r="C821" t="s">
        <v>2671</v>
      </c>
      <c r="D821" t="s">
        <v>1570</v>
      </c>
      <c r="E821" t="s">
        <v>749</v>
      </c>
    </row>
    <row r="822" spans="1:5" x14ac:dyDescent="0.15">
      <c r="A822" t="s">
        <v>6605</v>
      </c>
      <c r="B822" t="s">
        <v>5461</v>
      </c>
      <c r="C822" t="s">
        <v>1448</v>
      </c>
      <c r="D822" t="s">
        <v>1570</v>
      </c>
      <c r="E822" t="s">
        <v>3290</v>
      </c>
    </row>
    <row r="823" spans="1:5" x14ac:dyDescent="0.15">
      <c r="A823" t="s">
        <v>1680</v>
      </c>
      <c r="B823" t="s">
        <v>7094</v>
      </c>
      <c r="C823" t="s">
        <v>6137</v>
      </c>
      <c r="D823" t="s">
        <v>1680</v>
      </c>
    </row>
    <row r="824" spans="1:5" x14ac:dyDescent="0.15">
      <c r="A824" t="s">
        <v>6606</v>
      </c>
      <c r="B824" t="s">
        <v>5462</v>
      </c>
      <c r="C824" t="s">
        <v>2828</v>
      </c>
      <c r="D824" t="s">
        <v>1680</v>
      </c>
      <c r="E824" t="s">
        <v>1240</v>
      </c>
    </row>
    <row r="825" spans="1:5" x14ac:dyDescent="0.15">
      <c r="A825" t="s">
        <v>5063</v>
      </c>
      <c r="B825" t="s">
        <v>3161</v>
      </c>
      <c r="C825" t="s">
        <v>3292</v>
      </c>
      <c r="D825" t="s">
        <v>1680</v>
      </c>
      <c r="E825" t="s">
        <v>1108</v>
      </c>
    </row>
    <row r="826" spans="1:5" x14ac:dyDescent="0.15">
      <c r="A826" t="s">
        <v>6607</v>
      </c>
      <c r="B826" t="s">
        <v>4356</v>
      </c>
      <c r="C826" t="s">
        <v>3296</v>
      </c>
      <c r="D826" t="s">
        <v>1680</v>
      </c>
      <c r="E826" t="s">
        <v>3297</v>
      </c>
    </row>
    <row r="827" spans="1:5" x14ac:dyDescent="0.15">
      <c r="A827" t="s">
        <v>6363</v>
      </c>
      <c r="B827" t="s">
        <v>3877</v>
      </c>
      <c r="C827" t="s">
        <v>3300</v>
      </c>
      <c r="D827" t="s">
        <v>1680</v>
      </c>
      <c r="E827" t="s">
        <v>1656</v>
      </c>
    </row>
    <row r="828" spans="1:5" x14ac:dyDescent="0.15">
      <c r="A828" t="s">
        <v>6608</v>
      </c>
      <c r="B828" t="s">
        <v>5463</v>
      </c>
      <c r="C828" t="s">
        <v>2277</v>
      </c>
      <c r="D828" t="s">
        <v>1680</v>
      </c>
      <c r="E828" t="s">
        <v>2306</v>
      </c>
    </row>
    <row r="829" spans="1:5" x14ac:dyDescent="0.15">
      <c r="A829" t="s">
        <v>6609</v>
      </c>
      <c r="B829" t="s">
        <v>5464</v>
      </c>
      <c r="C829" t="s">
        <v>3301</v>
      </c>
      <c r="D829" t="s">
        <v>1680</v>
      </c>
      <c r="E829" t="s">
        <v>2442</v>
      </c>
    </row>
    <row r="830" spans="1:5" x14ac:dyDescent="0.15">
      <c r="A830" t="s">
        <v>4634</v>
      </c>
      <c r="B830" t="s">
        <v>5465</v>
      </c>
      <c r="C830" t="s">
        <v>3303</v>
      </c>
      <c r="D830" t="s">
        <v>1680</v>
      </c>
      <c r="E830" t="s">
        <v>3306</v>
      </c>
    </row>
    <row r="831" spans="1:5" x14ac:dyDescent="0.15">
      <c r="A831" t="s">
        <v>6610</v>
      </c>
      <c r="B831" t="s">
        <v>5466</v>
      </c>
      <c r="C831" t="s">
        <v>1313</v>
      </c>
      <c r="D831" t="s">
        <v>1680</v>
      </c>
      <c r="E831" t="s">
        <v>2065</v>
      </c>
    </row>
    <row r="832" spans="1:5" x14ac:dyDescent="0.15">
      <c r="A832" t="s">
        <v>4423</v>
      </c>
      <c r="B832" t="s">
        <v>5467</v>
      </c>
      <c r="C832" t="s">
        <v>2940</v>
      </c>
      <c r="D832" t="s">
        <v>1680</v>
      </c>
      <c r="E832" t="s">
        <v>3309</v>
      </c>
    </row>
    <row r="833" spans="1:5" x14ac:dyDescent="0.15">
      <c r="A833" t="s">
        <v>6399</v>
      </c>
      <c r="B833" t="s">
        <v>5469</v>
      </c>
      <c r="C833" t="s">
        <v>1145</v>
      </c>
      <c r="D833" t="s">
        <v>1680</v>
      </c>
      <c r="E833" t="s">
        <v>2313</v>
      </c>
    </row>
    <row r="834" spans="1:5" x14ac:dyDescent="0.15">
      <c r="A834" t="s">
        <v>6611</v>
      </c>
      <c r="B834" t="s">
        <v>2918</v>
      </c>
      <c r="C834" t="s">
        <v>3310</v>
      </c>
      <c r="D834" t="s">
        <v>1680</v>
      </c>
      <c r="E834" t="s">
        <v>170</v>
      </c>
    </row>
    <row r="835" spans="1:5" x14ac:dyDescent="0.15">
      <c r="A835" t="s">
        <v>6612</v>
      </c>
      <c r="B835" t="s">
        <v>5470</v>
      </c>
      <c r="C835" t="s">
        <v>979</v>
      </c>
      <c r="D835" t="s">
        <v>1680</v>
      </c>
      <c r="E835" t="s">
        <v>2682</v>
      </c>
    </row>
    <row r="836" spans="1:5" x14ac:dyDescent="0.15">
      <c r="A836" t="s">
        <v>2707</v>
      </c>
      <c r="B836" t="s">
        <v>5471</v>
      </c>
      <c r="C836" t="s">
        <v>3314</v>
      </c>
      <c r="D836" t="s">
        <v>1680</v>
      </c>
      <c r="E836" t="s">
        <v>278</v>
      </c>
    </row>
    <row r="837" spans="1:5" x14ac:dyDescent="0.15">
      <c r="A837" t="s">
        <v>6614</v>
      </c>
      <c r="B837" t="s">
        <v>2100</v>
      </c>
      <c r="C837" t="s">
        <v>924</v>
      </c>
      <c r="D837" t="s">
        <v>1680</v>
      </c>
      <c r="E837" t="s">
        <v>3256</v>
      </c>
    </row>
    <row r="838" spans="1:5" x14ac:dyDescent="0.15">
      <c r="A838" t="s">
        <v>6615</v>
      </c>
      <c r="B838" t="s">
        <v>5472</v>
      </c>
      <c r="C838" t="s">
        <v>3318</v>
      </c>
      <c r="D838" t="s">
        <v>1680</v>
      </c>
      <c r="E838" t="s">
        <v>3322</v>
      </c>
    </row>
    <row r="839" spans="1:5" x14ac:dyDescent="0.15">
      <c r="A839" t="s">
        <v>6616</v>
      </c>
      <c r="B839" t="s">
        <v>5474</v>
      </c>
      <c r="C839" t="s">
        <v>2340</v>
      </c>
      <c r="D839" t="s">
        <v>1680</v>
      </c>
      <c r="E839" t="s">
        <v>1076</v>
      </c>
    </row>
    <row r="840" spans="1:5" x14ac:dyDescent="0.15">
      <c r="A840" t="s">
        <v>2527</v>
      </c>
      <c r="B840" t="s">
        <v>2730</v>
      </c>
      <c r="C840" t="s">
        <v>2794</v>
      </c>
      <c r="D840" t="s">
        <v>1680</v>
      </c>
      <c r="E840" t="s">
        <v>1582</v>
      </c>
    </row>
    <row r="841" spans="1:5" x14ac:dyDescent="0.15">
      <c r="A841" t="s">
        <v>4249</v>
      </c>
      <c r="B841" t="s">
        <v>5475</v>
      </c>
      <c r="C841" t="s">
        <v>2298</v>
      </c>
      <c r="D841" t="s">
        <v>1680</v>
      </c>
      <c r="E841" t="s">
        <v>307</v>
      </c>
    </row>
    <row r="842" spans="1:5" x14ac:dyDescent="0.15">
      <c r="A842" t="s">
        <v>5603</v>
      </c>
      <c r="B842" t="s">
        <v>5476</v>
      </c>
      <c r="C842" t="s">
        <v>1727</v>
      </c>
      <c r="D842" t="s">
        <v>1680</v>
      </c>
      <c r="E842" t="s">
        <v>803</v>
      </c>
    </row>
    <row r="843" spans="1:5" x14ac:dyDescent="0.15">
      <c r="A843" t="s">
        <v>421</v>
      </c>
      <c r="B843" t="s">
        <v>3436</v>
      </c>
      <c r="C843" t="s">
        <v>3325</v>
      </c>
      <c r="D843" t="s">
        <v>1680</v>
      </c>
      <c r="E843" t="s">
        <v>3168</v>
      </c>
    </row>
    <row r="844" spans="1:5" x14ac:dyDescent="0.15">
      <c r="A844" t="s">
        <v>1140</v>
      </c>
      <c r="B844" t="s">
        <v>5477</v>
      </c>
      <c r="C844" t="s">
        <v>3328</v>
      </c>
      <c r="D844" t="s">
        <v>1680</v>
      </c>
      <c r="E844" t="s">
        <v>3330</v>
      </c>
    </row>
    <row r="845" spans="1:5" x14ac:dyDescent="0.15">
      <c r="A845" t="s">
        <v>6617</v>
      </c>
      <c r="B845" t="s">
        <v>5478</v>
      </c>
      <c r="C845" t="s">
        <v>2718</v>
      </c>
      <c r="D845" t="s">
        <v>1680</v>
      </c>
      <c r="E845" t="s">
        <v>3333</v>
      </c>
    </row>
    <row r="846" spans="1:5" x14ac:dyDescent="0.15">
      <c r="A846" t="s">
        <v>6618</v>
      </c>
      <c r="B846" t="s">
        <v>5480</v>
      </c>
      <c r="C846" t="s">
        <v>3335</v>
      </c>
      <c r="D846" t="s">
        <v>1680</v>
      </c>
      <c r="E846" t="s">
        <v>3265</v>
      </c>
    </row>
    <row r="847" spans="1:5" x14ac:dyDescent="0.15">
      <c r="A847" t="s">
        <v>6619</v>
      </c>
      <c r="B847" t="s">
        <v>5481</v>
      </c>
      <c r="C847" t="s">
        <v>3337</v>
      </c>
      <c r="D847" t="s">
        <v>1680</v>
      </c>
      <c r="E847" t="s">
        <v>960</v>
      </c>
    </row>
    <row r="848" spans="1:5" x14ac:dyDescent="0.15">
      <c r="A848" t="s">
        <v>6620</v>
      </c>
      <c r="B848" t="s">
        <v>5482</v>
      </c>
      <c r="C848" t="s">
        <v>1177</v>
      </c>
      <c r="D848" t="s">
        <v>1680</v>
      </c>
      <c r="E848" t="s">
        <v>1925</v>
      </c>
    </row>
    <row r="849" spans="1:5" x14ac:dyDescent="0.15">
      <c r="A849" t="s">
        <v>381</v>
      </c>
      <c r="B849" t="s">
        <v>5483</v>
      </c>
      <c r="C849" t="s">
        <v>3340</v>
      </c>
      <c r="D849" t="s">
        <v>1680</v>
      </c>
      <c r="E849" t="s">
        <v>3342</v>
      </c>
    </row>
    <row r="850" spans="1:5" x14ac:dyDescent="0.15">
      <c r="A850" t="s">
        <v>6621</v>
      </c>
      <c r="B850" t="s">
        <v>5485</v>
      </c>
      <c r="C850" t="s">
        <v>3343</v>
      </c>
      <c r="D850" t="s">
        <v>1680</v>
      </c>
      <c r="E850" t="s">
        <v>2848</v>
      </c>
    </row>
    <row r="851" spans="1:5" x14ac:dyDescent="0.15">
      <c r="A851" t="s">
        <v>2107</v>
      </c>
      <c r="B851" t="s">
        <v>7095</v>
      </c>
      <c r="C851" t="s">
        <v>6138</v>
      </c>
      <c r="D851" t="s">
        <v>2107</v>
      </c>
    </row>
    <row r="852" spans="1:5" x14ac:dyDescent="0.15">
      <c r="A852" t="s">
        <v>6622</v>
      </c>
      <c r="B852" t="s">
        <v>5487</v>
      </c>
      <c r="C852" t="s">
        <v>3347</v>
      </c>
      <c r="D852" t="s">
        <v>2107</v>
      </c>
      <c r="E852" t="s">
        <v>2091</v>
      </c>
    </row>
    <row r="853" spans="1:5" x14ac:dyDescent="0.15">
      <c r="A853" t="s">
        <v>1562</v>
      </c>
      <c r="B853" t="s">
        <v>5488</v>
      </c>
      <c r="C853" t="s">
        <v>3348</v>
      </c>
      <c r="D853" t="s">
        <v>2107</v>
      </c>
      <c r="E853" t="s">
        <v>2806</v>
      </c>
    </row>
    <row r="854" spans="1:5" x14ac:dyDescent="0.15">
      <c r="A854" t="s">
        <v>6623</v>
      </c>
      <c r="B854" t="s">
        <v>5489</v>
      </c>
      <c r="C854" t="s">
        <v>1914</v>
      </c>
      <c r="D854" t="s">
        <v>2107</v>
      </c>
      <c r="E854" t="s">
        <v>705</v>
      </c>
    </row>
    <row r="855" spans="1:5" x14ac:dyDescent="0.15">
      <c r="A855" t="s">
        <v>887</v>
      </c>
      <c r="B855" t="s">
        <v>63</v>
      </c>
      <c r="C855" t="s">
        <v>3349</v>
      </c>
      <c r="D855" t="s">
        <v>2107</v>
      </c>
      <c r="E855" t="s">
        <v>873</v>
      </c>
    </row>
    <row r="856" spans="1:5" x14ac:dyDescent="0.15">
      <c r="A856" t="s">
        <v>5734</v>
      </c>
      <c r="B856" t="s">
        <v>188</v>
      </c>
      <c r="C856" t="s">
        <v>3350</v>
      </c>
      <c r="D856" t="s">
        <v>2107</v>
      </c>
      <c r="E856" t="s">
        <v>744</v>
      </c>
    </row>
    <row r="857" spans="1:5" x14ac:dyDescent="0.15">
      <c r="A857" t="s">
        <v>1426</v>
      </c>
      <c r="B857" t="s">
        <v>5399</v>
      </c>
      <c r="C857" t="s">
        <v>1516</v>
      </c>
      <c r="D857" t="s">
        <v>2107</v>
      </c>
      <c r="E857" t="s">
        <v>3351</v>
      </c>
    </row>
    <row r="858" spans="1:5" x14ac:dyDescent="0.15">
      <c r="A858" t="s">
        <v>2404</v>
      </c>
      <c r="B858" t="s">
        <v>512</v>
      </c>
      <c r="C858" t="s">
        <v>3353</v>
      </c>
      <c r="D858" t="s">
        <v>2107</v>
      </c>
      <c r="E858" t="s">
        <v>2135</v>
      </c>
    </row>
    <row r="859" spans="1:5" x14ac:dyDescent="0.15">
      <c r="A859" t="s">
        <v>4695</v>
      </c>
      <c r="B859" t="s">
        <v>4033</v>
      </c>
      <c r="C859" t="s">
        <v>3354</v>
      </c>
      <c r="D859" t="s">
        <v>2107</v>
      </c>
      <c r="E859" t="s">
        <v>3355</v>
      </c>
    </row>
    <row r="860" spans="1:5" x14ac:dyDescent="0.15">
      <c r="A860" t="s">
        <v>3046</v>
      </c>
      <c r="B860" t="s">
        <v>5490</v>
      </c>
      <c r="C860" t="s">
        <v>3356</v>
      </c>
      <c r="D860" t="s">
        <v>2107</v>
      </c>
      <c r="E860" t="s">
        <v>181</v>
      </c>
    </row>
    <row r="861" spans="1:5" x14ac:dyDescent="0.15">
      <c r="A861" t="s">
        <v>6624</v>
      </c>
      <c r="B861" t="s">
        <v>4650</v>
      </c>
      <c r="C861" t="s">
        <v>3126</v>
      </c>
      <c r="D861" t="s">
        <v>2107</v>
      </c>
      <c r="E861" t="s">
        <v>2814</v>
      </c>
    </row>
    <row r="862" spans="1:5" x14ac:dyDescent="0.15">
      <c r="A862" t="s">
        <v>6625</v>
      </c>
      <c r="B862" t="s">
        <v>5491</v>
      </c>
      <c r="C862" t="s">
        <v>3361</v>
      </c>
      <c r="D862" t="s">
        <v>2107</v>
      </c>
      <c r="E862" t="s">
        <v>2405</v>
      </c>
    </row>
    <row r="863" spans="1:5" x14ac:dyDescent="0.15">
      <c r="A863" t="s">
        <v>2883</v>
      </c>
      <c r="B863" t="s">
        <v>211</v>
      </c>
      <c r="C863" t="s">
        <v>2740</v>
      </c>
      <c r="D863" t="s">
        <v>2107</v>
      </c>
      <c r="E863" t="s">
        <v>338</v>
      </c>
    </row>
    <row r="864" spans="1:5" x14ac:dyDescent="0.15">
      <c r="A864" t="s">
        <v>5280</v>
      </c>
      <c r="B864" t="s">
        <v>5492</v>
      </c>
      <c r="C864" t="s">
        <v>3362</v>
      </c>
      <c r="D864" t="s">
        <v>2107</v>
      </c>
      <c r="E864" t="s">
        <v>3363</v>
      </c>
    </row>
    <row r="865" spans="1:5" x14ac:dyDescent="0.15">
      <c r="A865" t="s">
        <v>1712</v>
      </c>
      <c r="B865" t="s">
        <v>5493</v>
      </c>
      <c r="C865" t="s">
        <v>3367</v>
      </c>
      <c r="D865" t="s">
        <v>2107</v>
      </c>
      <c r="E865" t="s">
        <v>2584</v>
      </c>
    </row>
    <row r="866" spans="1:5" x14ac:dyDescent="0.15">
      <c r="A866" t="s">
        <v>6408</v>
      </c>
      <c r="B866" t="s">
        <v>495</v>
      </c>
      <c r="C866" t="s">
        <v>2002</v>
      </c>
      <c r="D866" t="s">
        <v>2107</v>
      </c>
      <c r="E866" t="s">
        <v>1974</v>
      </c>
    </row>
    <row r="867" spans="1:5" x14ac:dyDescent="0.15">
      <c r="A867" t="s">
        <v>6626</v>
      </c>
      <c r="B867" t="s">
        <v>3925</v>
      </c>
      <c r="C867" t="s">
        <v>1593</v>
      </c>
      <c r="D867" t="s">
        <v>2107</v>
      </c>
      <c r="E867" t="s">
        <v>634</v>
      </c>
    </row>
    <row r="868" spans="1:5" x14ac:dyDescent="0.15">
      <c r="A868" t="s">
        <v>6627</v>
      </c>
      <c r="B868" t="s">
        <v>5494</v>
      </c>
      <c r="C868" t="s">
        <v>645</v>
      </c>
      <c r="D868" t="s">
        <v>2107</v>
      </c>
      <c r="E868" t="s">
        <v>3369</v>
      </c>
    </row>
    <row r="869" spans="1:5" x14ac:dyDescent="0.15">
      <c r="A869" t="s">
        <v>3703</v>
      </c>
      <c r="B869" t="s">
        <v>466</v>
      </c>
      <c r="C869" t="s">
        <v>2287</v>
      </c>
      <c r="D869" t="s">
        <v>2107</v>
      </c>
      <c r="E869" t="s">
        <v>3291</v>
      </c>
    </row>
    <row r="870" spans="1:5" x14ac:dyDescent="0.15">
      <c r="A870" t="s">
        <v>6628</v>
      </c>
      <c r="B870" t="s">
        <v>4371</v>
      </c>
      <c r="C870" t="s">
        <v>3371</v>
      </c>
      <c r="D870" t="s">
        <v>2107</v>
      </c>
      <c r="E870" t="s">
        <v>2384</v>
      </c>
    </row>
    <row r="871" spans="1:5" x14ac:dyDescent="0.15">
      <c r="A871" t="s">
        <v>6629</v>
      </c>
      <c r="B871" t="s">
        <v>4089</v>
      </c>
      <c r="C871" t="s">
        <v>3372</v>
      </c>
      <c r="D871" t="s">
        <v>2107</v>
      </c>
      <c r="E871" t="s">
        <v>1768</v>
      </c>
    </row>
    <row r="872" spans="1:5" x14ac:dyDescent="0.15">
      <c r="A872" t="s">
        <v>6630</v>
      </c>
      <c r="B872" t="s">
        <v>5495</v>
      </c>
      <c r="C872" t="s">
        <v>3376</v>
      </c>
      <c r="D872" t="s">
        <v>2107</v>
      </c>
      <c r="E872" t="s">
        <v>3380</v>
      </c>
    </row>
    <row r="873" spans="1:5" x14ac:dyDescent="0.15">
      <c r="A873" t="s">
        <v>6228</v>
      </c>
      <c r="B873" t="s">
        <v>7096</v>
      </c>
      <c r="C873" t="s">
        <v>6139</v>
      </c>
      <c r="D873" t="s">
        <v>2107</v>
      </c>
      <c r="E873" t="s">
        <v>1812</v>
      </c>
    </row>
    <row r="874" spans="1:5" x14ac:dyDescent="0.15">
      <c r="A874" t="s">
        <v>1176</v>
      </c>
      <c r="B874" t="s">
        <v>5496</v>
      </c>
      <c r="C874" t="s">
        <v>531</v>
      </c>
      <c r="D874" t="s">
        <v>2107</v>
      </c>
      <c r="E874" t="s">
        <v>1345</v>
      </c>
    </row>
    <row r="875" spans="1:5" x14ac:dyDescent="0.15">
      <c r="A875" t="s">
        <v>6631</v>
      </c>
      <c r="B875" t="s">
        <v>5497</v>
      </c>
      <c r="C875" t="s">
        <v>3382</v>
      </c>
      <c r="D875" t="s">
        <v>2107</v>
      </c>
      <c r="E875" t="s">
        <v>3384</v>
      </c>
    </row>
    <row r="876" spans="1:5" x14ac:dyDescent="0.15">
      <c r="A876" t="s">
        <v>6632</v>
      </c>
      <c r="B876" t="s">
        <v>5498</v>
      </c>
      <c r="C876" t="s">
        <v>513</v>
      </c>
      <c r="D876" t="s">
        <v>2107</v>
      </c>
      <c r="E876" t="s">
        <v>2811</v>
      </c>
    </row>
    <row r="877" spans="1:5" x14ac:dyDescent="0.15">
      <c r="A877" t="s">
        <v>6633</v>
      </c>
      <c r="B877" t="s">
        <v>4576</v>
      </c>
      <c r="C877" t="s">
        <v>3388</v>
      </c>
      <c r="D877" t="s">
        <v>2107</v>
      </c>
      <c r="E877" t="s">
        <v>3390</v>
      </c>
    </row>
    <row r="878" spans="1:5" x14ac:dyDescent="0.15">
      <c r="A878" t="s">
        <v>902</v>
      </c>
      <c r="B878" t="s">
        <v>5499</v>
      </c>
      <c r="C878" t="s">
        <v>224</v>
      </c>
      <c r="D878" t="s">
        <v>2107</v>
      </c>
      <c r="E878" t="s">
        <v>2265</v>
      </c>
    </row>
    <row r="879" spans="1:5" x14ac:dyDescent="0.15">
      <c r="A879" t="s">
        <v>6634</v>
      </c>
      <c r="B879" t="s">
        <v>5501</v>
      </c>
      <c r="C879" t="s">
        <v>3392</v>
      </c>
      <c r="D879" t="s">
        <v>2107</v>
      </c>
      <c r="E879" t="s">
        <v>2477</v>
      </c>
    </row>
    <row r="880" spans="1:5" x14ac:dyDescent="0.15">
      <c r="A880" t="s">
        <v>6636</v>
      </c>
      <c r="B880" t="s">
        <v>5503</v>
      </c>
      <c r="C880" t="s">
        <v>3393</v>
      </c>
      <c r="D880" t="s">
        <v>2107</v>
      </c>
      <c r="E880" t="s">
        <v>3395</v>
      </c>
    </row>
    <row r="881" spans="1:5" x14ac:dyDescent="0.15">
      <c r="A881" t="s">
        <v>6043</v>
      </c>
      <c r="B881" t="s">
        <v>5313</v>
      </c>
      <c r="C881" t="s">
        <v>3397</v>
      </c>
      <c r="D881" t="s">
        <v>2107</v>
      </c>
      <c r="E881" t="s">
        <v>1084</v>
      </c>
    </row>
    <row r="882" spans="1:5" x14ac:dyDescent="0.15">
      <c r="A882" t="s">
        <v>4724</v>
      </c>
      <c r="B882" t="s">
        <v>5504</v>
      </c>
      <c r="C882" t="s">
        <v>3251</v>
      </c>
      <c r="D882" t="s">
        <v>2107</v>
      </c>
      <c r="E882" t="s">
        <v>2893</v>
      </c>
    </row>
    <row r="883" spans="1:5" x14ac:dyDescent="0.15">
      <c r="A883" t="s">
        <v>2862</v>
      </c>
      <c r="B883" t="s">
        <v>5506</v>
      </c>
      <c r="C883" t="s">
        <v>3331</v>
      </c>
      <c r="D883" t="s">
        <v>2107</v>
      </c>
      <c r="E883" t="s">
        <v>2860</v>
      </c>
    </row>
    <row r="884" spans="1:5" x14ac:dyDescent="0.15">
      <c r="A884" t="s">
        <v>1534</v>
      </c>
      <c r="B884" t="s">
        <v>5507</v>
      </c>
      <c r="C884" t="s">
        <v>19</v>
      </c>
      <c r="D884" t="s">
        <v>2107</v>
      </c>
      <c r="E884" t="s">
        <v>776</v>
      </c>
    </row>
    <row r="885" spans="1:5" x14ac:dyDescent="0.15">
      <c r="A885" t="s">
        <v>6637</v>
      </c>
      <c r="B885" t="s">
        <v>5162</v>
      </c>
      <c r="C885" t="s">
        <v>3281</v>
      </c>
      <c r="D885" t="s">
        <v>2107</v>
      </c>
      <c r="E885" t="s">
        <v>3402</v>
      </c>
    </row>
    <row r="886" spans="1:5" x14ac:dyDescent="0.15">
      <c r="A886" t="s">
        <v>1383</v>
      </c>
      <c r="B886" t="s">
        <v>5508</v>
      </c>
      <c r="C886" t="s">
        <v>3404</v>
      </c>
      <c r="D886" t="s">
        <v>2107</v>
      </c>
      <c r="E886" t="s">
        <v>2180</v>
      </c>
    </row>
    <row r="887" spans="1:5" x14ac:dyDescent="0.15">
      <c r="A887" t="s">
        <v>6638</v>
      </c>
      <c r="B887" t="s">
        <v>552</v>
      </c>
      <c r="C887" t="s">
        <v>3406</v>
      </c>
      <c r="D887" t="s">
        <v>2107</v>
      </c>
      <c r="E887" t="s">
        <v>3407</v>
      </c>
    </row>
    <row r="888" spans="1:5" x14ac:dyDescent="0.15">
      <c r="A888" t="s">
        <v>2629</v>
      </c>
      <c r="B888" t="s">
        <v>5509</v>
      </c>
      <c r="C888" t="s">
        <v>3408</v>
      </c>
      <c r="D888" t="s">
        <v>2107</v>
      </c>
      <c r="E888" t="s">
        <v>1064</v>
      </c>
    </row>
    <row r="889" spans="1:5" x14ac:dyDescent="0.15">
      <c r="A889" t="s">
        <v>6080</v>
      </c>
      <c r="B889" t="s">
        <v>5511</v>
      </c>
      <c r="C889" t="s">
        <v>27</v>
      </c>
      <c r="D889" t="s">
        <v>2107</v>
      </c>
      <c r="E889" t="s">
        <v>3411</v>
      </c>
    </row>
    <row r="890" spans="1:5" x14ac:dyDescent="0.15">
      <c r="A890" t="s">
        <v>4169</v>
      </c>
      <c r="B890" t="s">
        <v>564</v>
      </c>
      <c r="C890" t="s">
        <v>2909</v>
      </c>
      <c r="D890" t="s">
        <v>2107</v>
      </c>
      <c r="E890" t="s">
        <v>3412</v>
      </c>
    </row>
    <row r="891" spans="1:5" x14ac:dyDescent="0.15">
      <c r="A891" t="s">
        <v>6639</v>
      </c>
      <c r="B891" t="s">
        <v>5443</v>
      </c>
      <c r="C891" t="s">
        <v>3008</v>
      </c>
      <c r="D891" t="s">
        <v>2107</v>
      </c>
      <c r="E891" t="s">
        <v>3414</v>
      </c>
    </row>
    <row r="892" spans="1:5" x14ac:dyDescent="0.15">
      <c r="A892" t="s">
        <v>726</v>
      </c>
      <c r="B892" t="s">
        <v>5512</v>
      </c>
      <c r="C892" t="s">
        <v>2813</v>
      </c>
      <c r="D892" t="s">
        <v>2107</v>
      </c>
      <c r="E892" t="s">
        <v>3415</v>
      </c>
    </row>
    <row r="893" spans="1:5" x14ac:dyDescent="0.15">
      <c r="A893" t="s">
        <v>4123</v>
      </c>
      <c r="B893" t="s">
        <v>304</v>
      </c>
      <c r="C893" t="s">
        <v>3418</v>
      </c>
      <c r="D893" t="s">
        <v>2107</v>
      </c>
      <c r="E893" t="s">
        <v>1564</v>
      </c>
    </row>
    <row r="894" spans="1:5" x14ac:dyDescent="0.15">
      <c r="A894" t="s">
        <v>6640</v>
      </c>
      <c r="B894" t="s">
        <v>1834</v>
      </c>
      <c r="C894" t="s">
        <v>1543</v>
      </c>
      <c r="D894" t="s">
        <v>2107</v>
      </c>
      <c r="E894" t="s">
        <v>712</v>
      </c>
    </row>
    <row r="895" spans="1:5" x14ac:dyDescent="0.15">
      <c r="A895" t="s">
        <v>3637</v>
      </c>
      <c r="B895" t="s">
        <v>195</v>
      </c>
      <c r="C895" t="s">
        <v>3419</v>
      </c>
      <c r="D895" t="s">
        <v>2107</v>
      </c>
      <c r="E895" t="s">
        <v>3420</v>
      </c>
    </row>
    <row r="896" spans="1:5" x14ac:dyDescent="0.15">
      <c r="A896" t="s">
        <v>6641</v>
      </c>
      <c r="B896" t="s">
        <v>5514</v>
      </c>
      <c r="C896" t="s">
        <v>3421</v>
      </c>
      <c r="D896" t="s">
        <v>2107</v>
      </c>
      <c r="E896" t="s">
        <v>2362</v>
      </c>
    </row>
    <row r="897" spans="1:5" x14ac:dyDescent="0.15">
      <c r="A897" t="s">
        <v>5732</v>
      </c>
      <c r="B897" t="s">
        <v>5515</v>
      </c>
      <c r="C897" t="s">
        <v>3423</v>
      </c>
      <c r="D897" t="s">
        <v>2107</v>
      </c>
      <c r="E897" t="s">
        <v>77</v>
      </c>
    </row>
    <row r="898" spans="1:5" x14ac:dyDescent="0.15">
      <c r="A898" t="s">
        <v>3204</v>
      </c>
      <c r="B898" t="s">
        <v>5517</v>
      </c>
      <c r="C898" t="s">
        <v>3426</v>
      </c>
      <c r="D898" t="s">
        <v>2107</v>
      </c>
      <c r="E898" t="s">
        <v>3427</v>
      </c>
    </row>
    <row r="899" spans="1:5" x14ac:dyDescent="0.15">
      <c r="A899" t="s">
        <v>5354</v>
      </c>
      <c r="B899" t="s">
        <v>5518</v>
      </c>
      <c r="C899" t="s">
        <v>984</v>
      </c>
      <c r="D899" t="s">
        <v>2107</v>
      </c>
      <c r="E899" t="s">
        <v>2296</v>
      </c>
    </row>
    <row r="900" spans="1:5" x14ac:dyDescent="0.15">
      <c r="A900" t="s">
        <v>6642</v>
      </c>
      <c r="B900" t="s">
        <v>5520</v>
      </c>
      <c r="C900" t="s">
        <v>3432</v>
      </c>
      <c r="D900" t="s">
        <v>2107</v>
      </c>
      <c r="E900" t="s">
        <v>702</v>
      </c>
    </row>
    <row r="901" spans="1:5" x14ac:dyDescent="0.15">
      <c r="A901" t="s">
        <v>4941</v>
      </c>
      <c r="B901" t="s">
        <v>3829</v>
      </c>
      <c r="C901" t="s">
        <v>2389</v>
      </c>
      <c r="D901" t="s">
        <v>2107</v>
      </c>
      <c r="E901" t="s">
        <v>3434</v>
      </c>
    </row>
    <row r="902" spans="1:5" x14ac:dyDescent="0.15">
      <c r="A902" t="s">
        <v>6645</v>
      </c>
      <c r="B902" t="s">
        <v>5521</v>
      </c>
      <c r="C902" t="s">
        <v>1109</v>
      </c>
      <c r="D902" t="s">
        <v>2107</v>
      </c>
      <c r="E902" t="s">
        <v>1947</v>
      </c>
    </row>
    <row r="903" spans="1:5" x14ac:dyDescent="0.15">
      <c r="A903" t="s">
        <v>4203</v>
      </c>
      <c r="B903" t="s">
        <v>5523</v>
      </c>
      <c r="C903" t="s">
        <v>2886</v>
      </c>
      <c r="D903" t="s">
        <v>2107</v>
      </c>
      <c r="E903" t="s">
        <v>562</v>
      </c>
    </row>
    <row r="904" spans="1:5" x14ac:dyDescent="0.15">
      <c r="A904" t="s">
        <v>2478</v>
      </c>
      <c r="B904" t="s">
        <v>5524</v>
      </c>
      <c r="C904" t="s">
        <v>2651</v>
      </c>
      <c r="D904" t="s">
        <v>2107</v>
      </c>
      <c r="E904" t="s">
        <v>3324</v>
      </c>
    </row>
    <row r="905" spans="1:5" x14ac:dyDescent="0.15">
      <c r="A905" t="s">
        <v>1094</v>
      </c>
      <c r="B905" t="s">
        <v>5525</v>
      </c>
      <c r="C905" t="s">
        <v>3435</v>
      </c>
      <c r="D905" t="s">
        <v>2107</v>
      </c>
      <c r="E905" t="s">
        <v>115</v>
      </c>
    </row>
    <row r="906" spans="1:5" x14ac:dyDescent="0.15">
      <c r="A906" t="s">
        <v>1238</v>
      </c>
      <c r="B906" t="s">
        <v>5526</v>
      </c>
      <c r="C906" t="s">
        <v>655</v>
      </c>
      <c r="D906" t="s">
        <v>2107</v>
      </c>
      <c r="E906" t="s">
        <v>731</v>
      </c>
    </row>
    <row r="907" spans="1:5" x14ac:dyDescent="0.15">
      <c r="A907" t="s">
        <v>3236</v>
      </c>
      <c r="B907" t="s">
        <v>5342</v>
      </c>
      <c r="C907" t="s">
        <v>2954</v>
      </c>
      <c r="D907" t="s">
        <v>2107</v>
      </c>
      <c r="E907" t="s">
        <v>1211</v>
      </c>
    </row>
    <row r="908" spans="1:5" x14ac:dyDescent="0.15">
      <c r="A908" t="s">
        <v>6646</v>
      </c>
      <c r="B908" t="s">
        <v>1801</v>
      </c>
      <c r="C908" t="s">
        <v>3437</v>
      </c>
      <c r="D908" t="s">
        <v>2107</v>
      </c>
      <c r="E908" t="s">
        <v>528</v>
      </c>
    </row>
    <row r="909" spans="1:5" x14ac:dyDescent="0.15">
      <c r="A909" t="s">
        <v>6647</v>
      </c>
      <c r="B909" t="s">
        <v>5527</v>
      </c>
      <c r="C909" t="s">
        <v>3438</v>
      </c>
      <c r="D909" t="s">
        <v>2107</v>
      </c>
      <c r="E909" t="s">
        <v>962</v>
      </c>
    </row>
    <row r="910" spans="1:5" x14ac:dyDescent="0.15">
      <c r="A910" t="s">
        <v>6648</v>
      </c>
      <c r="B910" t="s">
        <v>5529</v>
      </c>
      <c r="C910" t="s">
        <v>1165</v>
      </c>
      <c r="D910" t="s">
        <v>2107</v>
      </c>
      <c r="E910" t="s">
        <v>3396</v>
      </c>
    </row>
    <row r="911" spans="1:5" x14ac:dyDescent="0.15">
      <c r="A911" t="s">
        <v>6649</v>
      </c>
      <c r="B911" t="s">
        <v>5530</v>
      </c>
      <c r="C911" t="s">
        <v>3439</v>
      </c>
      <c r="D911" t="s">
        <v>2107</v>
      </c>
      <c r="E911" t="s">
        <v>2580</v>
      </c>
    </row>
    <row r="912" spans="1:5" x14ac:dyDescent="0.15">
      <c r="A912" t="s">
        <v>6328</v>
      </c>
      <c r="B912" t="s">
        <v>5531</v>
      </c>
      <c r="C912" t="s">
        <v>972</v>
      </c>
      <c r="D912" t="s">
        <v>2107</v>
      </c>
      <c r="E912" t="s">
        <v>1245</v>
      </c>
    </row>
    <row r="913" spans="1:5" x14ac:dyDescent="0.15">
      <c r="A913" t="s">
        <v>6650</v>
      </c>
      <c r="B913" t="s">
        <v>1774</v>
      </c>
      <c r="C913" t="s">
        <v>3442</v>
      </c>
      <c r="D913" t="s">
        <v>2107</v>
      </c>
      <c r="E913" t="s">
        <v>213</v>
      </c>
    </row>
    <row r="914" spans="1:5" x14ac:dyDescent="0.15">
      <c r="A914" t="s">
        <v>6652</v>
      </c>
      <c r="B914" t="s">
        <v>1587</v>
      </c>
      <c r="C914" t="s">
        <v>3446</v>
      </c>
      <c r="D914" t="s">
        <v>2107</v>
      </c>
      <c r="E914" t="s">
        <v>970</v>
      </c>
    </row>
    <row r="915" spans="1:5" x14ac:dyDescent="0.15">
      <c r="A915" t="s">
        <v>5238</v>
      </c>
      <c r="B915" t="s">
        <v>7097</v>
      </c>
      <c r="C915" t="s">
        <v>4530</v>
      </c>
      <c r="D915" t="s">
        <v>2107</v>
      </c>
      <c r="E915" t="s">
        <v>1124</v>
      </c>
    </row>
    <row r="916" spans="1:5" x14ac:dyDescent="0.15">
      <c r="A916" t="s">
        <v>4349</v>
      </c>
      <c r="B916" t="s">
        <v>5534</v>
      </c>
      <c r="C916" t="s">
        <v>3447</v>
      </c>
      <c r="D916" t="s">
        <v>2107</v>
      </c>
      <c r="E916" t="s">
        <v>3451</v>
      </c>
    </row>
    <row r="917" spans="1:5" x14ac:dyDescent="0.15">
      <c r="A917" t="s">
        <v>5858</v>
      </c>
      <c r="B917" t="s">
        <v>161</v>
      </c>
      <c r="C917" t="s">
        <v>3452</v>
      </c>
      <c r="D917" t="s">
        <v>2107</v>
      </c>
      <c r="E917" t="s">
        <v>3453</v>
      </c>
    </row>
    <row r="918" spans="1:5" x14ac:dyDescent="0.15">
      <c r="A918" t="s">
        <v>6653</v>
      </c>
      <c r="B918" t="s">
        <v>5535</v>
      </c>
      <c r="C918" t="s">
        <v>2990</v>
      </c>
      <c r="D918" t="s">
        <v>2107</v>
      </c>
      <c r="E918" t="s">
        <v>3454</v>
      </c>
    </row>
    <row r="919" spans="1:5" x14ac:dyDescent="0.15">
      <c r="A919" t="s">
        <v>1754</v>
      </c>
      <c r="B919" t="s">
        <v>2926</v>
      </c>
      <c r="C919" t="s">
        <v>3458</v>
      </c>
      <c r="D919" t="s">
        <v>2107</v>
      </c>
      <c r="E919" t="s">
        <v>3</v>
      </c>
    </row>
    <row r="920" spans="1:5" x14ac:dyDescent="0.15">
      <c r="A920" t="s">
        <v>6654</v>
      </c>
      <c r="B920" t="s">
        <v>5537</v>
      </c>
      <c r="C920" t="s">
        <v>3460</v>
      </c>
      <c r="D920" t="s">
        <v>2107</v>
      </c>
      <c r="E920" t="s">
        <v>347</v>
      </c>
    </row>
    <row r="921" spans="1:5" x14ac:dyDescent="0.15">
      <c r="A921" t="s">
        <v>328</v>
      </c>
      <c r="B921" t="s">
        <v>2790</v>
      </c>
      <c r="C921" t="s">
        <v>109</v>
      </c>
      <c r="D921" t="s">
        <v>2107</v>
      </c>
      <c r="E921" t="s">
        <v>2017</v>
      </c>
    </row>
    <row r="922" spans="1:5" x14ac:dyDescent="0.15">
      <c r="A922" t="s">
        <v>4783</v>
      </c>
      <c r="B922" t="s">
        <v>5538</v>
      </c>
      <c r="C922" t="s">
        <v>3462</v>
      </c>
      <c r="D922" t="s">
        <v>2107</v>
      </c>
      <c r="E922" t="s">
        <v>2763</v>
      </c>
    </row>
    <row r="923" spans="1:5" x14ac:dyDescent="0.15">
      <c r="A923" t="s">
        <v>6655</v>
      </c>
      <c r="B923" t="s">
        <v>1054</v>
      </c>
      <c r="C923" t="s">
        <v>3059</v>
      </c>
      <c r="D923" t="s">
        <v>2107</v>
      </c>
      <c r="E923" t="s">
        <v>3464</v>
      </c>
    </row>
    <row r="924" spans="1:5" x14ac:dyDescent="0.15">
      <c r="A924" t="s">
        <v>6656</v>
      </c>
      <c r="B924" t="s">
        <v>5252</v>
      </c>
      <c r="C924" t="s">
        <v>3466</v>
      </c>
      <c r="D924" t="s">
        <v>2107</v>
      </c>
      <c r="E924" t="s">
        <v>3467</v>
      </c>
    </row>
    <row r="925" spans="1:5" x14ac:dyDescent="0.15">
      <c r="A925" t="s">
        <v>5721</v>
      </c>
      <c r="B925" t="s">
        <v>5115</v>
      </c>
      <c r="C925" t="s">
        <v>2634</v>
      </c>
      <c r="D925" t="s">
        <v>2107</v>
      </c>
      <c r="E925" t="s">
        <v>2270</v>
      </c>
    </row>
    <row r="926" spans="1:5" x14ac:dyDescent="0.15">
      <c r="A926" t="s">
        <v>6657</v>
      </c>
      <c r="B926" t="s">
        <v>5255</v>
      </c>
      <c r="C926" t="s">
        <v>3468</v>
      </c>
      <c r="D926" t="s">
        <v>2107</v>
      </c>
      <c r="E926" t="s">
        <v>3079</v>
      </c>
    </row>
    <row r="927" spans="1:5" x14ac:dyDescent="0.15">
      <c r="A927" t="s">
        <v>4953</v>
      </c>
      <c r="B927" t="s">
        <v>5539</v>
      </c>
      <c r="C927" t="s">
        <v>3469</v>
      </c>
      <c r="D927" t="s">
        <v>2107</v>
      </c>
      <c r="E927" t="s">
        <v>1525</v>
      </c>
    </row>
    <row r="928" spans="1:5" x14ac:dyDescent="0.15">
      <c r="A928" t="s">
        <v>4965</v>
      </c>
      <c r="B928" t="s">
        <v>5540</v>
      </c>
      <c r="C928" t="s">
        <v>3139</v>
      </c>
      <c r="D928" t="s">
        <v>2107</v>
      </c>
      <c r="E928" t="s">
        <v>2642</v>
      </c>
    </row>
    <row r="929" spans="1:5" x14ac:dyDescent="0.15">
      <c r="A929" t="s">
        <v>3429</v>
      </c>
      <c r="B929" t="s">
        <v>1488</v>
      </c>
      <c r="C929" t="s">
        <v>6140</v>
      </c>
      <c r="D929" t="s">
        <v>3429</v>
      </c>
    </row>
    <row r="930" spans="1:5" x14ac:dyDescent="0.15">
      <c r="A930" t="s">
        <v>6658</v>
      </c>
      <c r="B930" t="s">
        <v>2987</v>
      </c>
      <c r="C930" t="s">
        <v>3470</v>
      </c>
      <c r="D930" t="s">
        <v>3429</v>
      </c>
      <c r="E930" t="s">
        <v>357</v>
      </c>
    </row>
    <row r="931" spans="1:5" x14ac:dyDescent="0.15">
      <c r="A931" t="s">
        <v>6659</v>
      </c>
      <c r="B931" t="s">
        <v>5541</v>
      </c>
      <c r="C931" t="s">
        <v>3471</v>
      </c>
      <c r="D931" t="s">
        <v>3429</v>
      </c>
      <c r="E931" t="s">
        <v>629</v>
      </c>
    </row>
    <row r="932" spans="1:5" x14ac:dyDescent="0.15">
      <c r="A932" t="s">
        <v>6660</v>
      </c>
      <c r="B932" t="s">
        <v>488</v>
      </c>
      <c r="C932" t="s">
        <v>3472</v>
      </c>
      <c r="D932" t="s">
        <v>3429</v>
      </c>
      <c r="E932" t="s">
        <v>3473</v>
      </c>
    </row>
    <row r="933" spans="1:5" x14ac:dyDescent="0.15">
      <c r="A933" t="s">
        <v>2613</v>
      </c>
      <c r="B933" t="s">
        <v>3127</v>
      </c>
      <c r="C933" t="s">
        <v>2400</v>
      </c>
      <c r="D933" t="s">
        <v>3429</v>
      </c>
      <c r="E933" t="s">
        <v>3475</v>
      </c>
    </row>
    <row r="934" spans="1:5" x14ac:dyDescent="0.15">
      <c r="A934" t="s">
        <v>6661</v>
      </c>
      <c r="B934" t="s">
        <v>5542</v>
      </c>
      <c r="C934" t="s">
        <v>3476</v>
      </c>
      <c r="D934" t="s">
        <v>3429</v>
      </c>
      <c r="E934" t="s">
        <v>3478</v>
      </c>
    </row>
    <row r="935" spans="1:5" x14ac:dyDescent="0.15">
      <c r="A935" t="s">
        <v>2661</v>
      </c>
      <c r="B935" t="s">
        <v>5543</v>
      </c>
      <c r="C935" t="s">
        <v>3480</v>
      </c>
      <c r="D935" t="s">
        <v>3429</v>
      </c>
      <c r="E935" t="s">
        <v>2166</v>
      </c>
    </row>
    <row r="936" spans="1:5" x14ac:dyDescent="0.15">
      <c r="A936" t="s">
        <v>6662</v>
      </c>
      <c r="B936" t="s">
        <v>4856</v>
      </c>
      <c r="C936" t="s">
        <v>2720</v>
      </c>
      <c r="D936" t="s">
        <v>3429</v>
      </c>
      <c r="E936" t="s">
        <v>3481</v>
      </c>
    </row>
    <row r="937" spans="1:5" x14ac:dyDescent="0.15">
      <c r="A937" t="s">
        <v>3633</v>
      </c>
      <c r="B937" t="s">
        <v>3130</v>
      </c>
      <c r="C937" t="s">
        <v>3484</v>
      </c>
      <c r="D937" t="s">
        <v>3429</v>
      </c>
      <c r="E937" t="s">
        <v>3488</v>
      </c>
    </row>
    <row r="938" spans="1:5" x14ac:dyDescent="0.15">
      <c r="A938" t="s">
        <v>485</v>
      </c>
      <c r="B938" t="s">
        <v>3606</v>
      </c>
      <c r="C938" t="s">
        <v>2752</v>
      </c>
      <c r="D938" t="s">
        <v>3429</v>
      </c>
      <c r="E938" t="s">
        <v>2490</v>
      </c>
    </row>
    <row r="939" spans="1:5" x14ac:dyDescent="0.15">
      <c r="A939" t="s">
        <v>4285</v>
      </c>
      <c r="B939" t="s">
        <v>5545</v>
      </c>
      <c r="C939" t="s">
        <v>3450</v>
      </c>
      <c r="D939" t="s">
        <v>3429</v>
      </c>
      <c r="E939" t="s">
        <v>3491</v>
      </c>
    </row>
    <row r="940" spans="1:5" x14ac:dyDescent="0.15">
      <c r="A940" t="s">
        <v>6663</v>
      </c>
      <c r="B940" t="s">
        <v>5546</v>
      </c>
      <c r="C940" t="s">
        <v>3492</v>
      </c>
      <c r="D940" t="s">
        <v>3429</v>
      </c>
      <c r="E940" t="s">
        <v>3383</v>
      </c>
    </row>
    <row r="941" spans="1:5" x14ac:dyDescent="0.15">
      <c r="A941" t="s">
        <v>313</v>
      </c>
      <c r="B941" t="s">
        <v>5547</v>
      </c>
      <c r="C941" t="s">
        <v>1793</v>
      </c>
      <c r="D941" t="s">
        <v>3429</v>
      </c>
      <c r="E941" t="s">
        <v>2930</v>
      </c>
    </row>
    <row r="942" spans="1:5" x14ac:dyDescent="0.15">
      <c r="A942" t="s">
        <v>2841</v>
      </c>
      <c r="B942" t="s">
        <v>3401</v>
      </c>
      <c r="C942" t="s">
        <v>3449</v>
      </c>
      <c r="D942" t="s">
        <v>3429</v>
      </c>
      <c r="E942" t="s">
        <v>120</v>
      </c>
    </row>
    <row r="943" spans="1:5" x14ac:dyDescent="0.15">
      <c r="A943" t="s">
        <v>6664</v>
      </c>
      <c r="B943" t="s">
        <v>5548</v>
      </c>
      <c r="C943" t="s">
        <v>3496</v>
      </c>
      <c r="D943" t="s">
        <v>3429</v>
      </c>
      <c r="E943" t="s">
        <v>3497</v>
      </c>
    </row>
    <row r="944" spans="1:5" x14ac:dyDescent="0.15">
      <c r="A944" t="s">
        <v>6665</v>
      </c>
      <c r="B944" t="s">
        <v>1343</v>
      </c>
      <c r="C944" t="s">
        <v>1722</v>
      </c>
      <c r="D944" t="s">
        <v>3429</v>
      </c>
      <c r="E944" t="s">
        <v>2325</v>
      </c>
    </row>
    <row r="945" spans="1:5" x14ac:dyDescent="0.15">
      <c r="A945" t="s">
        <v>436</v>
      </c>
      <c r="B945" t="s">
        <v>5549</v>
      </c>
      <c r="C945" t="s">
        <v>3499</v>
      </c>
      <c r="D945" t="s">
        <v>3429</v>
      </c>
      <c r="E945" t="s">
        <v>870</v>
      </c>
    </row>
    <row r="946" spans="1:5" x14ac:dyDescent="0.15">
      <c r="A946" t="s">
        <v>6666</v>
      </c>
      <c r="B946" t="s">
        <v>5550</v>
      </c>
      <c r="C946" t="s">
        <v>1403</v>
      </c>
      <c r="D946" t="s">
        <v>3429</v>
      </c>
      <c r="E946" t="s">
        <v>2731</v>
      </c>
    </row>
    <row r="947" spans="1:5" x14ac:dyDescent="0.15">
      <c r="A947" t="s">
        <v>6667</v>
      </c>
      <c r="B947" t="s">
        <v>3417</v>
      </c>
      <c r="C947" t="s">
        <v>2358</v>
      </c>
      <c r="D947" t="s">
        <v>3429</v>
      </c>
      <c r="E947" t="s">
        <v>3502</v>
      </c>
    </row>
    <row r="948" spans="1:5" x14ac:dyDescent="0.15">
      <c r="A948" t="s">
        <v>6668</v>
      </c>
      <c r="B948" t="s">
        <v>5552</v>
      </c>
      <c r="C948" t="s">
        <v>1147</v>
      </c>
      <c r="D948" t="s">
        <v>3429</v>
      </c>
      <c r="E948" t="s">
        <v>2959</v>
      </c>
    </row>
    <row r="949" spans="1:5" x14ac:dyDescent="0.15">
      <c r="A949" t="s">
        <v>6669</v>
      </c>
      <c r="B949" t="s">
        <v>5553</v>
      </c>
      <c r="C949" t="s">
        <v>2054</v>
      </c>
      <c r="D949" t="s">
        <v>3429</v>
      </c>
      <c r="E949" t="s">
        <v>2590</v>
      </c>
    </row>
    <row r="950" spans="1:5" x14ac:dyDescent="0.15">
      <c r="A950" t="s">
        <v>6670</v>
      </c>
      <c r="B950" t="s">
        <v>5554</v>
      </c>
      <c r="C950" t="s">
        <v>3506</v>
      </c>
      <c r="D950" t="s">
        <v>3429</v>
      </c>
      <c r="E950" t="s">
        <v>2903</v>
      </c>
    </row>
    <row r="951" spans="1:5" x14ac:dyDescent="0.15">
      <c r="A951" t="s">
        <v>6671</v>
      </c>
      <c r="B951" t="s">
        <v>5555</v>
      </c>
      <c r="C951" t="s">
        <v>2282</v>
      </c>
      <c r="D951" t="s">
        <v>3429</v>
      </c>
      <c r="E951" t="s">
        <v>3501</v>
      </c>
    </row>
    <row r="952" spans="1:5" x14ac:dyDescent="0.15">
      <c r="A952" t="s">
        <v>6450</v>
      </c>
      <c r="B952" t="s">
        <v>5557</v>
      </c>
      <c r="C952" t="s">
        <v>3068</v>
      </c>
      <c r="D952" t="s">
        <v>3429</v>
      </c>
      <c r="E952" t="s">
        <v>2571</v>
      </c>
    </row>
    <row r="953" spans="1:5" x14ac:dyDescent="0.15">
      <c r="A953" t="s">
        <v>1515</v>
      </c>
      <c r="B953" t="s">
        <v>5558</v>
      </c>
      <c r="C953" t="s">
        <v>301</v>
      </c>
      <c r="D953" t="s">
        <v>3429</v>
      </c>
      <c r="E953" t="s">
        <v>2977</v>
      </c>
    </row>
    <row r="954" spans="1:5" x14ac:dyDescent="0.15">
      <c r="A954" t="s">
        <v>4947</v>
      </c>
      <c r="B954" t="s">
        <v>5559</v>
      </c>
      <c r="C954" t="s">
        <v>287</v>
      </c>
      <c r="D954" t="s">
        <v>3429</v>
      </c>
      <c r="E954" t="s">
        <v>3249</v>
      </c>
    </row>
    <row r="955" spans="1:5" x14ac:dyDescent="0.15">
      <c r="A955" t="s">
        <v>6672</v>
      </c>
      <c r="B955" t="s">
        <v>5560</v>
      </c>
      <c r="C955" t="s">
        <v>1842</v>
      </c>
      <c r="D955" t="s">
        <v>3429</v>
      </c>
      <c r="E955" t="s">
        <v>3508</v>
      </c>
    </row>
    <row r="956" spans="1:5" x14ac:dyDescent="0.15">
      <c r="A956" t="s">
        <v>6673</v>
      </c>
      <c r="B956" t="s">
        <v>5563</v>
      </c>
      <c r="C956" t="s">
        <v>2303</v>
      </c>
      <c r="D956" t="s">
        <v>3429</v>
      </c>
      <c r="E956" t="s">
        <v>3510</v>
      </c>
    </row>
    <row r="957" spans="1:5" x14ac:dyDescent="0.15">
      <c r="A957" t="s">
        <v>3441</v>
      </c>
      <c r="B957" t="s">
        <v>5564</v>
      </c>
      <c r="C957" t="s">
        <v>1116</v>
      </c>
      <c r="D957" t="s">
        <v>3429</v>
      </c>
      <c r="E957" t="s">
        <v>2115</v>
      </c>
    </row>
    <row r="958" spans="1:5" x14ac:dyDescent="0.15">
      <c r="A958" t="s">
        <v>6674</v>
      </c>
      <c r="B958" t="s">
        <v>5565</v>
      </c>
      <c r="C958" t="s">
        <v>3365</v>
      </c>
      <c r="D958" t="s">
        <v>3429</v>
      </c>
      <c r="E958" t="s">
        <v>36</v>
      </c>
    </row>
    <row r="959" spans="1:5" x14ac:dyDescent="0.15">
      <c r="A959" t="s">
        <v>4174</v>
      </c>
      <c r="B959" t="s">
        <v>4700</v>
      </c>
      <c r="C959" t="s">
        <v>1870</v>
      </c>
      <c r="D959" t="s">
        <v>3429</v>
      </c>
      <c r="E959" t="s">
        <v>3513</v>
      </c>
    </row>
    <row r="960" spans="1:5" x14ac:dyDescent="0.15">
      <c r="A960" t="s">
        <v>6675</v>
      </c>
      <c r="B960" t="s">
        <v>5566</v>
      </c>
      <c r="C960" t="s">
        <v>490</v>
      </c>
      <c r="D960" t="s">
        <v>3429</v>
      </c>
      <c r="E960" t="s">
        <v>3514</v>
      </c>
    </row>
    <row r="961" spans="1:5" x14ac:dyDescent="0.15">
      <c r="A961" t="s">
        <v>2782</v>
      </c>
      <c r="B961" t="s">
        <v>3594</v>
      </c>
      <c r="C961" t="s">
        <v>4082</v>
      </c>
      <c r="D961" t="s">
        <v>3429</v>
      </c>
      <c r="E961" t="s">
        <v>1124</v>
      </c>
    </row>
    <row r="962" spans="1:5" x14ac:dyDescent="0.15">
      <c r="A962" t="s">
        <v>142</v>
      </c>
      <c r="B962" t="s">
        <v>5567</v>
      </c>
      <c r="C962" t="s">
        <v>3516</v>
      </c>
      <c r="D962" t="s">
        <v>3429</v>
      </c>
      <c r="E962" t="s">
        <v>3518</v>
      </c>
    </row>
    <row r="963" spans="1:5" x14ac:dyDescent="0.15">
      <c r="A963" t="s">
        <v>6676</v>
      </c>
      <c r="B963" t="s">
        <v>841</v>
      </c>
      <c r="C963" t="s">
        <v>3520</v>
      </c>
      <c r="D963" t="s">
        <v>3429</v>
      </c>
      <c r="E963" t="s">
        <v>3521</v>
      </c>
    </row>
    <row r="964" spans="1:5" x14ac:dyDescent="0.15">
      <c r="A964" t="s">
        <v>4492</v>
      </c>
      <c r="B964" t="s">
        <v>5568</v>
      </c>
      <c r="C964" t="s">
        <v>2429</v>
      </c>
      <c r="D964" t="s">
        <v>3429</v>
      </c>
      <c r="E964" t="s">
        <v>1227</v>
      </c>
    </row>
    <row r="965" spans="1:5" x14ac:dyDescent="0.15">
      <c r="A965" t="s">
        <v>6677</v>
      </c>
      <c r="B965" t="s">
        <v>5569</v>
      </c>
      <c r="C965" t="s">
        <v>2483</v>
      </c>
      <c r="D965" t="s">
        <v>3429</v>
      </c>
      <c r="E965" t="s">
        <v>3522</v>
      </c>
    </row>
    <row r="966" spans="1:5" x14ac:dyDescent="0.15">
      <c r="A966" t="s">
        <v>6678</v>
      </c>
      <c r="B966" t="s">
        <v>5570</v>
      </c>
      <c r="C966" t="s">
        <v>2869</v>
      </c>
      <c r="D966" t="s">
        <v>3429</v>
      </c>
      <c r="E966" t="s">
        <v>2345</v>
      </c>
    </row>
    <row r="967" spans="1:5" x14ac:dyDescent="0.15">
      <c r="A967" t="s">
        <v>6503</v>
      </c>
      <c r="B967" t="s">
        <v>923</v>
      </c>
      <c r="C967" t="s">
        <v>3379</v>
      </c>
      <c r="D967" t="s">
        <v>3429</v>
      </c>
      <c r="E967" t="s">
        <v>1061</v>
      </c>
    </row>
    <row r="968" spans="1:5" x14ac:dyDescent="0.15">
      <c r="A968" t="s">
        <v>3587</v>
      </c>
      <c r="B968" t="s">
        <v>5573</v>
      </c>
      <c r="C968" t="s">
        <v>3523</v>
      </c>
      <c r="D968" t="s">
        <v>3429</v>
      </c>
      <c r="E968" t="s">
        <v>3524</v>
      </c>
    </row>
    <row r="969" spans="1:5" x14ac:dyDescent="0.15">
      <c r="A969" t="s">
        <v>5306</v>
      </c>
      <c r="B969" t="s">
        <v>4733</v>
      </c>
      <c r="C969" t="s">
        <v>2500</v>
      </c>
      <c r="D969" t="s">
        <v>3429</v>
      </c>
      <c r="E969" t="s">
        <v>2285</v>
      </c>
    </row>
    <row r="970" spans="1:5" x14ac:dyDescent="0.15">
      <c r="A970" t="s">
        <v>5881</v>
      </c>
      <c r="B970" t="s">
        <v>1662</v>
      </c>
      <c r="C970" t="s">
        <v>3527</v>
      </c>
      <c r="D970" t="s">
        <v>3429</v>
      </c>
      <c r="E970" t="s">
        <v>3529</v>
      </c>
    </row>
    <row r="971" spans="1:5" x14ac:dyDescent="0.15">
      <c r="A971" t="s">
        <v>5484</v>
      </c>
      <c r="B971" t="s">
        <v>4814</v>
      </c>
      <c r="C971" t="s">
        <v>3208</v>
      </c>
      <c r="D971" t="s">
        <v>3429</v>
      </c>
      <c r="E971" t="s">
        <v>1607</v>
      </c>
    </row>
    <row r="972" spans="1:5" x14ac:dyDescent="0.15">
      <c r="A972" t="s">
        <v>3532</v>
      </c>
      <c r="B972" t="s">
        <v>7098</v>
      </c>
      <c r="C972" t="s">
        <v>5296</v>
      </c>
      <c r="D972" t="s">
        <v>3532</v>
      </c>
    </row>
    <row r="973" spans="1:5" x14ac:dyDescent="0.15">
      <c r="A973" t="s">
        <v>4787</v>
      </c>
      <c r="B973" t="s">
        <v>3837</v>
      </c>
      <c r="C973" t="s">
        <v>1447</v>
      </c>
      <c r="D973" t="s">
        <v>3532</v>
      </c>
      <c r="E973" t="s">
        <v>3535</v>
      </c>
    </row>
    <row r="974" spans="1:5" x14ac:dyDescent="0.15">
      <c r="A974" t="s">
        <v>6679</v>
      </c>
      <c r="B974" t="s">
        <v>5574</v>
      </c>
      <c r="C974" t="s">
        <v>3536</v>
      </c>
      <c r="D974" t="s">
        <v>3532</v>
      </c>
      <c r="E974" t="s">
        <v>3537</v>
      </c>
    </row>
    <row r="975" spans="1:5" x14ac:dyDescent="0.15">
      <c r="A975" t="s">
        <v>444</v>
      </c>
      <c r="B975" t="s">
        <v>5575</v>
      </c>
      <c r="C975" t="s">
        <v>3540</v>
      </c>
      <c r="D975" t="s">
        <v>3532</v>
      </c>
      <c r="E975" t="s">
        <v>2889</v>
      </c>
    </row>
    <row r="976" spans="1:5" x14ac:dyDescent="0.15">
      <c r="A976" t="s">
        <v>6680</v>
      </c>
      <c r="B976" t="s">
        <v>1919</v>
      </c>
      <c r="C976" t="s">
        <v>3545</v>
      </c>
      <c r="D976" t="s">
        <v>3532</v>
      </c>
      <c r="E976" t="s">
        <v>1953</v>
      </c>
    </row>
    <row r="977" spans="1:5" x14ac:dyDescent="0.15">
      <c r="A977" t="s">
        <v>6089</v>
      </c>
      <c r="B977" t="s">
        <v>4017</v>
      </c>
      <c r="C977" t="s">
        <v>3547</v>
      </c>
      <c r="D977" t="s">
        <v>3532</v>
      </c>
      <c r="E977" t="s">
        <v>1817</v>
      </c>
    </row>
    <row r="978" spans="1:5" x14ac:dyDescent="0.15">
      <c r="A978" t="s">
        <v>5745</v>
      </c>
      <c r="B978" t="s">
        <v>5577</v>
      </c>
      <c r="C978" t="s">
        <v>3549</v>
      </c>
      <c r="D978" t="s">
        <v>3532</v>
      </c>
      <c r="E978" t="s">
        <v>3551</v>
      </c>
    </row>
    <row r="979" spans="1:5" x14ac:dyDescent="0.15">
      <c r="A979" t="s">
        <v>1060</v>
      </c>
      <c r="B979" t="s">
        <v>5578</v>
      </c>
      <c r="C979" t="s">
        <v>3487</v>
      </c>
      <c r="D979" t="s">
        <v>3532</v>
      </c>
      <c r="E979" t="s">
        <v>3554</v>
      </c>
    </row>
    <row r="980" spans="1:5" x14ac:dyDescent="0.15">
      <c r="A980" t="s">
        <v>6681</v>
      </c>
      <c r="B980" t="s">
        <v>5579</v>
      </c>
      <c r="C980" t="s">
        <v>3555</v>
      </c>
      <c r="D980" t="s">
        <v>3532</v>
      </c>
      <c r="E980" t="s">
        <v>60</v>
      </c>
    </row>
    <row r="981" spans="1:5" x14ac:dyDescent="0.15">
      <c r="A981" t="s">
        <v>6682</v>
      </c>
      <c r="B981" t="s">
        <v>4957</v>
      </c>
      <c r="C981" t="s">
        <v>3560</v>
      </c>
      <c r="D981" t="s">
        <v>3532</v>
      </c>
      <c r="E981" t="s">
        <v>1460</v>
      </c>
    </row>
    <row r="982" spans="1:5" x14ac:dyDescent="0.15">
      <c r="A982" t="s">
        <v>1079</v>
      </c>
      <c r="B982" t="s">
        <v>5582</v>
      </c>
      <c r="C982" t="s">
        <v>1152</v>
      </c>
      <c r="D982" t="s">
        <v>3532</v>
      </c>
      <c r="E982" t="s">
        <v>3561</v>
      </c>
    </row>
    <row r="983" spans="1:5" x14ac:dyDescent="0.15">
      <c r="A983" t="s">
        <v>1102</v>
      </c>
      <c r="B983" t="s">
        <v>5583</v>
      </c>
      <c r="C983" t="s">
        <v>3562</v>
      </c>
      <c r="D983" t="s">
        <v>3532</v>
      </c>
      <c r="E983" t="s">
        <v>3563</v>
      </c>
    </row>
    <row r="984" spans="1:5" x14ac:dyDescent="0.15">
      <c r="A984" t="s">
        <v>5029</v>
      </c>
      <c r="B984" t="s">
        <v>5584</v>
      </c>
      <c r="C984" t="s">
        <v>609</v>
      </c>
      <c r="D984" t="s">
        <v>3532</v>
      </c>
      <c r="E984" t="s">
        <v>3567</v>
      </c>
    </row>
    <row r="985" spans="1:5" x14ac:dyDescent="0.15">
      <c r="A985" t="s">
        <v>6683</v>
      </c>
      <c r="B985" t="s">
        <v>5586</v>
      </c>
      <c r="C985" t="s">
        <v>3448</v>
      </c>
      <c r="D985" t="s">
        <v>3532</v>
      </c>
      <c r="E985" t="s">
        <v>624</v>
      </c>
    </row>
    <row r="986" spans="1:5" x14ac:dyDescent="0.15">
      <c r="A986" t="s">
        <v>6684</v>
      </c>
      <c r="B986" t="s">
        <v>5587</v>
      </c>
      <c r="C986" t="s">
        <v>3568</v>
      </c>
      <c r="D986" t="s">
        <v>3532</v>
      </c>
      <c r="E986" t="s">
        <v>594</v>
      </c>
    </row>
    <row r="987" spans="1:5" x14ac:dyDescent="0.15">
      <c r="A987" t="s">
        <v>1205</v>
      </c>
      <c r="B987" t="s">
        <v>5589</v>
      </c>
      <c r="C987" t="s">
        <v>458</v>
      </c>
      <c r="D987" t="s">
        <v>3532</v>
      </c>
      <c r="E987" t="s">
        <v>3569</v>
      </c>
    </row>
    <row r="988" spans="1:5" x14ac:dyDescent="0.15">
      <c r="A988" t="s">
        <v>6685</v>
      </c>
      <c r="B988" t="s">
        <v>3479</v>
      </c>
      <c r="C988" t="s">
        <v>2351</v>
      </c>
      <c r="D988" t="s">
        <v>3532</v>
      </c>
      <c r="E988" t="s">
        <v>3570</v>
      </c>
    </row>
    <row r="989" spans="1:5" x14ac:dyDescent="0.15">
      <c r="A989" t="s">
        <v>3617</v>
      </c>
      <c r="B989" t="s">
        <v>5590</v>
      </c>
      <c r="C989" t="s">
        <v>3294</v>
      </c>
      <c r="D989" t="s">
        <v>3532</v>
      </c>
      <c r="E989" t="s">
        <v>3571</v>
      </c>
    </row>
    <row r="990" spans="1:5" x14ac:dyDescent="0.15">
      <c r="A990" t="s">
        <v>6686</v>
      </c>
      <c r="B990" t="s">
        <v>5591</v>
      </c>
      <c r="C990" t="s">
        <v>3344</v>
      </c>
      <c r="D990" t="s">
        <v>3532</v>
      </c>
      <c r="E990" t="s">
        <v>3572</v>
      </c>
    </row>
    <row r="991" spans="1:5" x14ac:dyDescent="0.15">
      <c r="A991" t="s">
        <v>346</v>
      </c>
      <c r="B991" t="s">
        <v>5592</v>
      </c>
      <c r="C991" t="s">
        <v>1476</v>
      </c>
      <c r="D991" t="s">
        <v>3532</v>
      </c>
      <c r="E991" t="s">
        <v>697</v>
      </c>
    </row>
    <row r="992" spans="1:5" x14ac:dyDescent="0.15">
      <c r="A992" t="s">
        <v>1261</v>
      </c>
      <c r="B992" t="s">
        <v>3260</v>
      </c>
      <c r="C992" t="s">
        <v>1080</v>
      </c>
      <c r="D992" t="s">
        <v>3532</v>
      </c>
      <c r="E992" t="s">
        <v>3575</v>
      </c>
    </row>
    <row r="993" spans="1:5" x14ac:dyDescent="0.15">
      <c r="A993" t="s">
        <v>1692</v>
      </c>
      <c r="B993" t="s">
        <v>3960</v>
      </c>
      <c r="C993" t="s">
        <v>3576</v>
      </c>
      <c r="D993" t="s">
        <v>3532</v>
      </c>
      <c r="E993" t="s">
        <v>740</v>
      </c>
    </row>
    <row r="994" spans="1:5" x14ac:dyDescent="0.15">
      <c r="A994" t="s">
        <v>6687</v>
      </c>
      <c r="B994" t="s">
        <v>5593</v>
      </c>
      <c r="C994" t="s">
        <v>3577</v>
      </c>
      <c r="D994" t="s">
        <v>3532</v>
      </c>
      <c r="E994" t="s">
        <v>286</v>
      </c>
    </row>
    <row r="995" spans="1:5" x14ac:dyDescent="0.15">
      <c r="A995" t="s">
        <v>2739</v>
      </c>
      <c r="B995" t="s">
        <v>5594</v>
      </c>
      <c r="C995" t="s">
        <v>686</v>
      </c>
      <c r="D995" t="s">
        <v>3532</v>
      </c>
      <c r="E995" t="s">
        <v>3578</v>
      </c>
    </row>
    <row r="996" spans="1:5" x14ac:dyDescent="0.15">
      <c r="A996" t="s">
        <v>4799</v>
      </c>
      <c r="B996" t="s">
        <v>5595</v>
      </c>
      <c r="C996" t="s">
        <v>3579</v>
      </c>
      <c r="D996" t="s">
        <v>3532</v>
      </c>
      <c r="E996" t="s">
        <v>3583</v>
      </c>
    </row>
    <row r="997" spans="1:5" x14ac:dyDescent="0.15">
      <c r="A997" t="s">
        <v>4587</v>
      </c>
      <c r="B997" t="s">
        <v>5596</v>
      </c>
      <c r="C997" t="s">
        <v>2177</v>
      </c>
      <c r="D997" t="s">
        <v>3532</v>
      </c>
      <c r="E997" t="s">
        <v>1528</v>
      </c>
    </row>
    <row r="998" spans="1:5" x14ac:dyDescent="0.15">
      <c r="A998" t="s">
        <v>2200</v>
      </c>
      <c r="B998" t="s">
        <v>5597</v>
      </c>
      <c r="C998" t="s">
        <v>164</v>
      </c>
      <c r="D998" t="s">
        <v>3532</v>
      </c>
      <c r="E998" t="s">
        <v>1130</v>
      </c>
    </row>
    <row r="999" spans="1:5" x14ac:dyDescent="0.15">
      <c r="A999" t="s">
        <v>6688</v>
      </c>
      <c r="B999" t="s">
        <v>5598</v>
      </c>
      <c r="C999" t="s">
        <v>2618</v>
      </c>
      <c r="D999" t="s">
        <v>3532</v>
      </c>
      <c r="E999" t="s">
        <v>3422</v>
      </c>
    </row>
    <row r="1000" spans="1:5" x14ac:dyDescent="0.15">
      <c r="A1000" t="s">
        <v>6689</v>
      </c>
      <c r="B1000" t="s">
        <v>2436</v>
      </c>
      <c r="C1000" t="s">
        <v>3100</v>
      </c>
      <c r="D1000" t="s">
        <v>3532</v>
      </c>
      <c r="E1000" t="s">
        <v>3107</v>
      </c>
    </row>
    <row r="1001" spans="1:5" x14ac:dyDescent="0.15">
      <c r="A1001" t="s">
        <v>242</v>
      </c>
      <c r="B1001" t="s">
        <v>5600</v>
      </c>
      <c r="C1001" t="s">
        <v>1169</v>
      </c>
      <c r="D1001" t="s">
        <v>3532</v>
      </c>
      <c r="E1001" t="s">
        <v>101</v>
      </c>
    </row>
    <row r="1002" spans="1:5" x14ac:dyDescent="0.15">
      <c r="A1002" t="s">
        <v>6690</v>
      </c>
      <c r="B1002" t="s">
        <v>6521</v>
      </c>
      <c r="C1002" t="s">
        <v>6141</v>
      </c>
      <c r="D1002" t="s">
        <v>3532</v>
      </c>
      <c r="E1002" t="s">
        <v>694</v>
      </c>
    </row>
    <row r="1003" spans="1:5" x14ac:dyDescent="0.15">
      <c r="A1003" t="s">
        <v>3749</v>
      </c>
      <c r="B1003" t="s">
        <v>5398</v>
      </c>
      <c r="C1003" t="s">
        <v>3585</v>
      </c>
      <c r="D1003" t="s">
        <v>3532</v>
      </c>
      <c r="E1003" t="s">
        <v>3586</v>
      </c>
    </row>
    <row r="1004" spans="1:5" x14ac:dyDescent="0.15">
      <c r="A1004" t="s">
        <v>6691</v>
      </c>
      <c r="B1004" t="s">
        <v>5601</v>
      </c>
      <c r="C1004" t="s">
        <v>473</v>
      </c>
      <c r="D1004" t="s">
        <v>3532</v>
      </c>
      <c r="E1004" t="s">
        <v>3589</v>
      </c>
    </row>
    <row r="1005" spans="1:5" x14ac:dyDescent="0.15">
      <c r="A1005" t="s">
        <v>6692</v>
      </c>
      <c r="B1005" t="s">
        <v>5602</v>
      </c>
      <c r="C1005" t="s">
        <v>3175</v>
      </c>
      <c r="D1005" t="s">
        <v>3532</v>
      </c>
      <c r="E1005" t="s">
        <v>3410</v>
      </c>
    </row>
    <row r="1006" spans="1:5" x14ac:dyDescent="0.15">
      <c r="A1006" t="s">
        <v>6693</v>
      </c>
      <c r="B1006" t="s">
        <v>1254</v>
      </c>
      <c r="C1006" t="s">
        <v>3550</v>
      </c>
      <c r="D1006" t="s">
        <v>3532</v>
      </c>
      <c r="E1006" t="s">
        <v>560</v>
      </c>
    </row>
    <row r="1007" spans="1:5" x14ac:dyDescent="0.15">
      <c r="A1007" t="s">
        <v>2475</v>
      </c>
      <c r="B1007" t="s">
        <v>1902</v>
      </c>
      <c r="C1007" t="s">
        <v>6142</v>
      </c>
      <c r="D1007" t="s">
        <v>3532</v>
      </c>
      <c r="E1007" t="s">
        <v>823</v>
      </c>
    </row>
    <row r="1008" spans="1:5" x14ac:dyDescent="0.15">
      <c r="A1008" t="s">
        <v>3590</v>
      </c>
      <c r="B1008" t="s">
        <v>7099</v>
      </c>
      <c r="C1008" t="s">
        <v>6143</v>
      </c>
      <c r="D1008" t="s">
        <v>3590</v>
      </c>
    </row>
    <row r="1009" spans="1:5" x14ac:dyDescent="0.15">
      <c r="A1009" t="s">
        <v>2538</v>
      </c>
      <c r="B1009" t="s">
        <v>5605</v>
      </c>
      <c r="C1009" t="s">
        <v>665</v>
      </c>
      <c r="D1009" t="s">
        <v>3590</v>
      </c>
      <c r="E1009" t="s">
        <v>3503</v>
      </c>
    </row>
    <row r="1010" spans="1:5" x14ac:dyDescent="0.15">
      <c r="A1010" t="s">
        <v>6694</v>
      </c>
      <c r="B1010" t="s">
        <v>415</v>
      </c>
      <c r="C1010" t="s">
        <v>356</v>
      </c>
      <c r="D1010" t="s">
        <v>3590</v>
      </c>
      <c r="E1010" t="s">
        <v>2984</v>
      </c>
    </row>
    <row r="1011" spans="1:5" x14ac:dyDescent="0.15">
      <c r="A1011" t="s">
        <v>6695</v>
      </c>
      <c r="B1011" t="s">
        <v>5606</v>
      </c>
      <c r="C1011" t="s">
        <v>2329</v>
      </c>
      <c r="D1011" t="s">
        <v>3590</v>
      </c>
      <c r="E1011" t="s">
        <v>2760</v>
      </c>
    </row>
    <row r="1012" spans="1:5" x14ac:dyDescent="0.15">
      <c r="A1012" t="s">
        <v>6696</v>
      </c>
      <c r="B1012" t="s">
        <v>5607</v>
      </c>
      <c r="C1012" t="s">
        <v>3495</v>
      </c>
      <c r="D1012" t="s">
        <v>3590</v>
      </c>
      <c r="E1012" t="s">
        <v>3591</v>
      </c>
    </row>
    <row r="1013" spans="1:5" x14ac:dyDescent="0.15">
      <c r="A1013" t="s">
        <v>2157</v>
      </c>
      <c r="B1013" t="s">
        <v>2294</v>
      </c>
      <c r="C1013" t="s">
        <v>3592</v>
      </c>
      <c r="D1013" t="s">
        <v>3590</v>
      </c>
      <c r="E1013" t="s">
        <v>1909</v>
      </c>
    </row>
    <row r="1014" spans="1:5" x14ac:dyDescent="0.15">
      <c r="A1014" t="s">
        <v>6697</v>
      </c>
      <c r="B1014" t="s">
        <v>5608</v>
      </c>
      <c r="C1014" t="s">
        <v>2041</v>
      </c>
      <c r="D1014" t="s">
        <v>3590</v>
      </c>
      <c r="E1014" t="s">
        <v>2750</v>
      </c>
    </row>
    <row r="1015" spans="1:5" x14ac:dyDescent="0.15">
      <c r="A1015" t="s">
        <v>6699</v>
      </c>
      <c r="B1015" t="s">
        <v>5609</v>
      </c>
      <c r="C1015" t="s">
        <v>297</v>
      </c>
      <c r="D1015" t="s">
        <v>3590</v>
      </c>
      <c r="E1015" t="s">
        <v>3593</v>
      </c>
    </row>
    <row r="1016" spans="1:5" x14ac:dyDescent="0.15">
      <c r="A1016" t="s">
        <v>2435</v>
      </c>
      <c r="B1016" t="s">
        <v>291</v>
      </c>
      <c r="C1016" t="s">
        <v>3597</v>
      </c>
      <c r="D1016" t="s">
        <v>3590</v>
      </c>
      <c r="E1016" t="s">
        <v>3598</v>
      </c>
    </row>
    <row r="1017" spans="1:5" x14ac:dyDescent="0.15">
      <c r="A1017" t="s">
        <v>6700</v>
      </c>
      <c r="B1017" t="s">
        <v>3834</v>
      </c>
      <c r="C1017" t="s">
        <v>3599</v>
      </c>
      <c r="D1017" t="s">
        <v>3590</v>
      </c>
      <c r="E1017" t="s">
        <v>3600</v>
      </c>
    </row>
    <row r="1018" spans="1:5" x14ac:dyDescent="0.15">
      <c r="A1018" t="s">
        <v>6701</v>
      </c>
      <c r="B1018" t="s">
        <v>1370</v>
      </c>
      <c r="C1018" t="s">
        <v>3607</v>
      </c>
      <c r="D1018" t="s">
        <v>3590</v>
      </c>
      <c r="E1018" t="s">
        <v>3543</v>
      </c>
    </row>
    <row r="1019" spans="1:5" x14ac:dyDescent="0.15">
      <c r="A1019" t="s">
        <v>6702</v>
      </c>
      <c r="B1019" t="s">
        <v>4296</v>
      </c>
      <c r="C1019" t="s">
        <v>3609</v>
      </c>
      <c r="D1019" t="s">
        <v>3590</v>
      </c>
      <c r="E1019" t="s">
        <v>2213</v>
      </c>
    </row>
    <row r="1020" spans="1:5" x14ac:dyDescent="0.15">
      <c r="A1020" t="s">
        <v>6703</v>
      </c>
      <c r="B1020" t="s">
        <v>4757</v>
      </c>
      <c r="C1020" t="s">
        <v>526</v>
      </c>
      <c r="D1020" t="s">
        <v>3590</v>
      </c>
      <c r="E1020" t="s">
        <v>3610</v>
      </c>
    </row>
    <row r="1021" spans="1:5" x14ac:dyDescent="0.15">
      <c r="A1021" t="s">
        <v>6704</v>
      </c>
      <c r="B1021" t="s">
        <v>5610</v>
      </c>
      <c r="C1021" t="s">
        <v>851</v>
      </c>
      <c r="D1021" t="s">
        <v>3590</v>
      </c>
      <c r="E1021" t="s">
        <v>2513</v>
      </c>
    </row>
    <row r="1022" spans="1:5" x14ac:dyDescent="0.15">
      <c r="A1022" t="s">
        <v>6705</v>
      </c>
      <c r="B1022" t="s">
        <v>1374</v>
      </c>
      <c r="C1022" t="s">
        <v>3614</v>
      </c>
      <c r="D1022" t="s">
        <v>3590</v>
      </c>
      <c r="E1022" t="s">
        <v>1117</v>
      </c>
    </row>
    <row r="1023" spans="1:5" x14ac:dyDescent="0.15">
      <c r="A1023" t="s">
        <v>6706</v>
      </c>
      <c r="B1023" t="s">
        <v>3781</v>
      </c>
      <c r="C1023" t="s">
        <v>2504</v>
      </c>
      <c r="D1023" t="s">
        <v>3590</v>
      </c>
      <c r="E1023" t="s">
        <v>3618</v>
      </c>
    </row>
    <row r="1024" spans="1:5" x14ac:dyDescent="0.15">
      <c r="A1024" t="s">
        <v>6546</v>
      </c>
      <c r="B1024" t="s">
        <v>5612</v>
      </c>
      <c r="C1024" t="s">
        <v>3620</v>
      </c>
      <c r="D1024" t="s">
        <v>3590</v>
      </c>
      <c r="E1024" t="s">
        <v>416</v>
      </c>
    </row>
    <row r="1025" spans="1:5" x14ac:dyDescent="0.15">
      <c r="A1025" t="s">
        <v>535</v>
      </c>
      <c r="B1025" t="s">
        <v>5613</v>
      </c>
      <c r="C1025" t="s">
        <v>3622</v>
      </c>
      <c r="D1025" t="s">
        <v>3590</v>
      </c>
      <c r="E1025" t="s">
        <v>3623</v>
      </c>
    </row>
    <row r="1026" spans="1:5" x14ac:dyDescent="0.15">
      <c r="A1026" t="s">
        <v>6707</v>
      </c>
      <c r="B1026" t="s">
        <v>1463</v>
      </c>
      <c r="C1026" t="s">
        <v>3624</v>
      </c>
      <c r="D1026" t="s">
        <v>3590</v>
      </c>
      <c r="E1026" t="s">
        <v>2378</v>
      </c>
    </row>
    <row r="1027" spans="1:5" x14ac:dyDescent="0.15">
      <c r="A1027" t="s">
        <v>2578</v>
      </c>
      <c r="B1027" t="s">
        <v>5614</v>
      </c>
      <c r="C1027" t="s">
        <v>3628</v>
      </c>
      <c r="D1027" t="s">
        <v>3590</v>
      </c>
      <c r="E1027" t="s">
        <v>2201</v>
      </c>
    </row>
    <row r="1028" spans="1:5" x14ac:dyDescent="0.15">
      <c r="A1028" t="s">
        <v>5668</v>
      </c>
      <c r="B1028" t="s">
        <v>5615</v>
      </c>
      <c r="C1028" t="s">
        <v>3631</v>
      </c>
      <c r="D1028" t="s">
        <v>3590</v>
      </c>
      <c r="E1028" t="s">
        <v>1419</v>
      </c>
    </row>
    <row r="1029" spans="1:5" x14ac:dyDescent="0.15">
      <c r="A1029" t="s">
        <v>5028</v>
      </c>
      <c r="B1029" t="s">
        <v>5616</v>
      </c>
      <c r="C1029" t="s">
        <v>651</v>
      </c>
      <c r="D1029" t="s">
        <v>3590</v>
      </c>
      <c r="E1029" t="s">
        <v>3634</v>
      </c>
    </row>
    <row r="1030" spans="1:5" x14ac:dyDescent="0.15">
      <c r="A1030" t="s">
        <v>1524</v>
      </c>
      <c r="B1030" t="s">
        <v>5428</v>
      </c>
      <c r="C1030" t="s">
        <v>185</v>
      </c>
      <c r="D1030" t="s">
        <v>3590</v>
      </c>
      <c r="E1030" t="s">
        <v>1101</v>
      </c>
    </row>
    <row r="1031" spans="1:5" x14ac:dyDescent="0.15">
      <c r="A1031" t="s">
        <v>147</v>
      </c>
      <c r="B1031" t="s">
        <v>5618</v>
      </c>
      <c r="C1031" t="s">
        <v>3639</v>
      </c>
      <c r="D1031" t="s">
        <v>3590</v>
      </c>
      <c r="E1031" t="s">
        <v>3641</v>
      </c>
    </row>
    <row r="1032" spans="1:5" x14ac:dyDescent="0.15">
      <c r="A1032" t="s">
        <v>2005</v>
      </c>
      <c r="B1032" t="s">
        <v>5619</v>
      </c>
      <c r="C1032" t="s">
        <v>1688</v>
      </c>
      <c r="D1032" t="s">
        <v>3590</v>
      </c>
      <c r="E1032" t="s">
        <v>3643</v>
      </c>
    </row>
    <row r="1033" spans="1:5" x14ac:dyDescent="0.15">
      <c r="A1033" t="s">
        <v>6708</v>
      </c>
      <c r="B1033" t="s">
        <v>5620</v>
      </c>
      <c r="C1033" t="s">
        <v>154</v>
      </c>
      <c r="D1033" t="s">
        <v>3590</v>
      </c>
      <c r="E1033" t="s">
        <v>3646</v>
      </c>
    </row>
    <row r="1034" spans="1:5" x14ac:dyDescent="0.15">
      <c r="A1034" t="s">
        <v>3358</v>
      </c>
      <c r="B1034" t="s">
        <v>5621</v>
      </c>
      <c r="C1034" t="s">
        <v>3650</v>
      </c>
      <c r="D1034" t="s">
        <v>3590</v>
      </c>
      <c r="E1034" t="s">
        <v>1994</v>
      </c>
    </row>
    <row r="1035" spans="1:5" x14ac:dyDescent="0.15">
      <c r="A1035" t="s">
        <v>2991</v>
      </c>
      <c r="B1035" t="s">
        <v>3097</v>
      </c>
      <c r="C1035" t="s">
        <v>1642</v>
      </c>
      <c r="D1035" t="s">
        <v>3590</v>
      </c>
      <c r="E1035" t="s">
        <v>1188</v>
      </c>
    </row>
    <row r="1036" spans="1:5" x14ac:dyDescent="0.15">
      <c r="A1036" t="s">
        <v>6709</v>
      </c>
      <c r="B1036" t="s">
        <v>5224</v>
      </c>
      <c r="C1036" t="s">
        <v>2067</v>
      </c>
      <c r="D1036" t="s">
        <v>3590</v>
      </c>
      <c r="E1036" t="s">
        <v>2491</v>
      </c>
    </row>
    <row r="1037" spans="1:5" x14ac:dyDescent="0.15">
      <c r="A1037" t="s">
        <v>6710</v>
      </c>
      <c r="B1037" t="s">
        <v>5623</v>
      </c>
      <c r="C1037" t="s">
        <v>2122</v>
      </c>
      <c r="D1037" t="s">
        <v>3590</v>
      </c>
      <c r="E1037" t="s">
        <v>3465</v>
      </c>
    </row>
    <row r="1038" spans="1:5" x14ac:dyDescent="0.15">
      <c r="A1038" t="s">
        <v>6711</v>
      </c>
      <c r="B1038" t="s">
        <v>4509</v>
      </c>
      <c r="C1038" t="s">
        <v>3651</v>
      </c>
      <c r="D1038" t="s">
        <v>3590</v>
      </c>
      <c r="E1038" t="s">
        <v>2093</v>
      </c>
    </row>
    <row r="1039" spans="1:5" x14ac:dyDescent="0.15">
      <c r="A1039" t="s">
        <v>2406</v>
      </c>
      <c r="B1039" t="s">
        <v>5624</v>
      </c>
      <c r="C1039" t="s">
        <v>3652</v>
      </c>
      <c r="D1039" t="s">
        <v>3590</v>
      </c>
      <c r="E1039" t="s">
        <v>3653</v>
      </c>
    </row>
    <row r="1040" spans="1:5" x14ac:dyDescent="0.15">
      <c r="A1040" t="s">
        <v>6712</v>
      </c>
      <c r="B1040" t="s">
        <v>5625</v>
      </c>
      <c r="C1040" t="s">
        <v>3654</v>
      </c>
      <c r="D1040" t="s">
        <v>3590</v>
      </c>
      <c r="E1040" t="s">
        <v>3655</v>
      </c>
    </row>
    <row r="1041" spans="1:5" x14ac:dyDescent="0.15">
      <c r="A1041" t="s">
        <v>6713</v>
      </c>
      <c r="B1041" t="s">
        <v>5626</v>
      </c>
      <c r="C1041" t="s">
        <v>3657</v>
      </c>
      <c r="D1041" t="s">
        <v>3590</v>
      </c>
      <c r="E1041" t="s">
        <v>3660</v>
      </c>
    </row>
    <row r="1042" spans="1:5" x14ac:dyDescent="0.15">
      <c r="A1042" t="s">
        <v>3031</v>
      </c>
      <c r="B1042" t="s">
        <v>96</v>
      </c>
      <c r="C1042" t="s">
        <v>2967</v>
      </c>
      <c r="D1042" t="s">
        <v>3590</v>
      </c>
      <c r="E1042" t="s">
        <v>1604</v>
      </c>
    </row>
    <row r="1043" spans="1:5" x14ac:dyDescent="0.15">
      <c r="A1043" t="s">
        <v>3298</v>
      </c>
      <c r="B1043" t="s">
        <v>1623</v>
      </c>
      <c r="C1043" t="s">
        <v>3058</v>
      </c>
      <c r="D1043" t="s">
        <v>3590</v>
      </c>
      <c r="E1043" t="s">
        <v>3662</v>
      </c>
    </row>
    <row r="1044" spans="1:5" x14ac:dyDescent="0.15">
      <c r="A1044" t="s">
        <v>6714</v>
      </c>
      <c r="B1044" t="s">
        <v>2284</v>
      </c>
      <c r="C1044" t="s">
        <v>2016</v>
      </c>
      <c r="D1044" t="s">
        <v>3590</v>
      </c>
      <c r="E1044" t="s">
        <v>2636</v>
      </c>
    </row>
    <row r="1045" spans="1:5" x14ac:dyDescent="0.15">
      <c r="A1045" t="s">
        <v>6715</v>
      </c>
      <c r="B1045" t="s">
        <v>5627</v>
      </c>
      <c r="C1045" t="s">
        <v>3664</v>
      </c>
      <c r="D1045" t="s">
        <v>3590</v>
      </c>
      <c r="E1045" t="s">
        <v>3665</v>
      </c>
    </row>
    <row r="1046" spans="1:5" x14ac:dyDescent="0.15">
      <c r="A1046" t="s">
        <v>6716</v>
      </c>
      <c r="B1046" t="s">
        <v>2936</v>
      </c>
      <c r="C1046" t="s">
        <v>239</v>
      </c>
      <c r="D1046" t="s">
        <v>3590</v>
      </c>
      <c r="E1046" t="s">
        <v>3666</v>
      </c>
    </row>
    <row r="1047" spans="1:5" x14ac:dyDescent="0.15">
      <c r="A1047" t="s">
        <v>1916</v>
      </c>
      <c r="B1047" t="s">
        <v>1552</v>
      </c>
      <c r="C1047" t="s">
        <v>1613</v>
      </c>
      <c r="D1047" t="s">
        <v>3590</v>
      </c>
      <c r="E1047" t="s">
        <v>2315</v>
      </c>
    </row>
    <row r="1048" spans="1:5" x14ac:dyDescent="0.15">
      <c r="A1048" t="s">
        <v>4550</v>
      </c>
      <c r="B1048" t="s">
        <v>3883</v>
      </c>
      <c r="C1048" t="s">
        <v>3061</v>
      </c>
      <c r="D1048" t="s">
        <v>3590</v>
      </c>
      <c r="E1048" t="s">
        <v>2557</v>
      </c>
    </row>
    <row r="1049" spans="1:5" x14ac:dyDescent="0.15">
      <c r="A1049" t="s">
        <v>246</v>
      </c>
      <c r="B1049" t="s">
        <v>4197</v>
      </c>
      <c r="C1049" t="s">
        <v>3669</v>
      </c>
      <c r="D1049" t="s">
        <v>3590</v>
      </c>
      <c r="E1049" t="s">
        <v>3670</v>
      </c>
    </row>
    <row r="1050" spans="1:5" x14ac:dyDescent="0.15">
      <c r="A1050" t="s">
        <v>6717</v>
      </c>
      <c r="B1050" t="s">
        <v>5628</v>
      </c>
      <c r="C1050" t="s">
        <v>596</v>
      </c>
      <c r="D1050" t="s">
        <v>3590</v>
      </c>
      <c r="E1050" t="s">
        <v>3671</v>
      </c>
    </row>
    <row r="1051" spans="1:5" x14ac:dyDescent="0.15">
      <c r="A1051" t="s">
        <v>6718</v>
      </c>
      <c r="B1051" t="s">
        <v>5629</v>
      </c>
      <c r="C1051" t="s">
        <v>3332</v>
      </c>
      <c r="D1051" t="s">
        <v>3590</v>
      </c>
      <c r="E1051" t="s">
        <v>3672</v>
      </c>
    </row>
    <row r="1052" spans="1:5" x14ac:dyDescent="0.15">
      <c r="A1052" t="s">
        <v>6719</v>
      </c>
      <c r="B1052" t="s">
        <v>3588</v>
      </c>
      <c r="C1052" t="s">
        <v>24</v>
      </c>
      <c r="D1052" t="s">
        <v>3590</v>
      </c>
      <c r="E1052" t="s">
        <v>3673</v>
      </c>
    </row>
    <row r="1053" spans="1:5" x14ac:dyDescent="0.15">
      <c r="A1053" t="s">
        <v>2145</v>
      </c>
      <c r="B1053" t="s">
        <v>5631</v>
      </c>
      <c r="C1053" t="s">
        <v>2521</v>
      </c>
      <c r="D1053" t="s">
        <v>3590</v>
      </c>
      <c r="E1053" t="s">
        <v>1550</v>
      </c>
    </row>
    <row r="1054" spans="1:5" x14ac:dyDescent="0.15">
      <c r="A1054" t="s">
        <v>4126</v>
      </c>
      <c r="B1054" t="s">
        <v>5632</v>
      </c>
      <c r="C1054" t="s">
        <v>1230</v>
      </c>
      <c r="D1054" t="s">
        <v>3590</v>
      </c>
      <c r="E1054" t="s">
        <v>3674</v>
      </c>
    </row>
    <row r="1055" spans="1:5" x14ac:dyDescent="0.15">
      <c r="A1055" t="s">
        <v>6720</v>
      </c>
      <c r="B1055" t="s">
        <v>5633</v>
      </c>
      <c r="C1055" t="s">
        <v>2167</v>
      </c>
      <c r="D1055" t="s">
        <v>3590</v>
      </c>
      <c r="E1055" t="s">
        <v>3675</v>
      </c>
    </row>
    <row r="1056" spans="1:5" x14ac:dyDescent="0.15">
      <c r="A1056" t="s">
        <v>6051</v>
      </c>
      <c r="B1056" t="s">
        <v>5634</v>
      </c>
      <c r="C1056" t="s">
        <v>1558</v>
      </c>
      <c r="D1056" t="s">
        <v>3590</v>
      </c>
      <c r="E1056" t="s">
        <v>3676</v>
      </c>
    </row>
    <row r="1057" spans="1:5" x14ac:dyDescent="0.15">
      <c r="A1057" t="s">
        <v>2072</v>
      </c>
      <c r="B1057" t="s">
        <v>7100</v>
      </c>
      <c r="C1057" t="s">
        <v>6144</v>
      </c>
      <c r="D1057" t="s">
        <v>3590</v>
      </c>
      <c r="E1057" t="s">
        <v>3288</v>
      </c>
    </row>
    <row r="1058" spans="1:5" x14ac:dyDescent="0.15">
      <c r="A1058" t="s">
        <v>6235</v>
      </c>
      <c r="B1058" t="s">
        <v>5635</v>
      </c>
      <c r="C1058" t="s">
        <v>3679</v>
      </c>
      <c r="D1058" t="s">
        <v>3590</v>
      </c>
      <c r="E1058" t="s">
        <v>3681</v>
      </c>
    </row>
    <row r="1059" spans="1:5" x14ac:dyDescent="0.15">
      <c r="A1059" t="s">
        <v>2549</v>
      </c>
      <c r="B1059" t="s">
        <v>5637</v>
      </c>
      <c r="C1059" t="s">
        <v>3685</v>
      </c>
      <c r="D1059" t="s">
        <v>3590</v>
      </c>
      <c r="E1059" t="s">
        <v>3688</v>
      </c>
    </row>
    <row r="1060" spans="1:5" x14ac:dyDescent="0.15">
      <c r="A1060" t="s">
        <v>542</v>
      </c>
      <c r="B1060" t="s">
        <v>5638</v>
      </c>
      <c r="C1060" t="s">
        <v>3689</v>
      </c>
      <c r="D1060" t="s">
        <v>3590</v>
      </c>
      <c r="E1060" t="s">
        <v>3691</v>
      </c>
    </row>
    <row r="1061" spans="1:5" x14ac:dyDescent="0.15">
      <c r="A1061" t="s">
        <v>6721</v>
      </c>
      <c r="B1061" t="s">
        <v>3359</v>
      </c>
      <c r="C1061" t="s">
        <v>2022</v>
      </c>
      <c r="D1061" t="s">
        <v>3590</v>
      </c>
      <c r="E1061" t="s">
        <v>3692</v>
      </c>
    </row>
    <row r="1062" spans="1:5" x14ac:dyDescent="0.15">
      <c r="A1062" t="s">
        <v>6245</v>
      </c>
      <c r="B1062" t="s">
        <v>625</v>
      </c>
      <c r="C1062" t="s">
        <v>3693</v>
      </c>
      <c r="D1062" t="s">
        <v>3590</v>
      </c>
      <c r="E1062" t="s">
        <v>2621</v>
      </c>
    </row>
    <row r="1063" spans="1:5" x14ac:dyDescent="0.15">
      <c r="A1063" t="s">
        <v>3695</v>
      </c>
      <c r="B1063" t="s">
        <v>1585</v>
      </c>
      <c r="C1063" t="s">
        <v>2938</v>
      </c>
      <c r="D1063" t="s">
        <v>3695</v>
      </c>
    </row>
    <row r="1064" spans="1:5" x14ac:dyDescent="0.15">
      <c r="A1064" t="s">
        <v>1825</v>
      </c>
      <c r="B1064" t="s">
        <v>5639</v>
      </c>
      <c r="C1064" t="s">
        <v>2751</v>
      </c>
      <c r="D1064" t="s">
        <v>3695</v>
      </c>
      <c r="E1064" t="s">
        <v>3053</v>
      </c>
    </row>
    <row r="1065" spans="1:5" x14ac:dyDescent="0.15">
      <c r="A1065" t="s">
        <v>3366</v>
      </c>
      <c r="B1065" t="s">
        <v>5640</v>
      </c>
      <c r="C1065" t="s">
        <v>3696</v>
      </c>
      <c r="D1065" t="s">
        <v>3695</v>
      </c>
      <c r="E1065" t="s">
        <v>2498</v>
      </c>
    </row>
    <row r="1066" spans="1:5" x14ac:dyDescent="0.15">
      <c r="A1066" t="s">
        <v>3574</v>
      </c>
      <c r="B1066" t="s">
        <v>4705</v>
      </c>
      <c r="C1066" t="s">
        <v>3697</v>
      </c>
      <c r="D1066" t="s">
        <v>3695</v>
      </c>
      <c r="E1066" t="s">
        <v>1639</v>
      </c>
    </row>
    <row r="1067" spans="1:5" x14ac:dyDescent="0.15">
      <c r="A1067" t="s">
        <v>4581</v>
      </c>
      <c r="B1067" t="s">
        <v>1252</v>
      </c>
      <c r="C1067" t="s">
        <v>80</v>
      </c>
      <c r="D1067" t="s">
        <v>3695</v>
      </c>
      <c r="E1067" t="s">
        <v>3698</v>
      </c>
    </row>
    <row r="1068" spans="1:5" x14ac:dyDescent="0.15">
      <c r="A1068" t="s">
        <v>3558</v>
      </c>
      <c r="B1068" t="s">
        <v>643</v>
      </c>
      <c r="C1068" t="s">
        <v>3701</v>
      </c>
      <c r="D1068" t="s">
        <v>3695</v>
      </c>
      <c r="E1068" t="s">
        <v>3704</v>
      </c>
    </row>
    <row r="1069" spans="1:5" x14ac:dyDescent="0.15">
      <c r="A1069" t="s">
        <v>6722</v>
      </c>
      <c r="B1069" t="s">
        <v>5641</v>
      </c>
      <c r="C1069" t="s">
        <v>3707</v>
      </c>
      <c r="D1069" t="s">
        <v>3695</v>
      </c>
      <c r="E1069" t="s">
        <v>3709</v>
      </c>
    </row>
    <row r="1070" spans="1:5" x14ac:dyDescent="0.15">
      <c r="A1070" t="s">
        <v>872</v>
      </c>
      <c r="B1070" t="s">
        <v>1148</v>
      </c>
      <c r="C1070" t="s">
        <v>3710</v>
      </c>
      <c r="D1070" t="s">
        <v>3695</v>
      </c>
      <c r="E1070" t="s">
        <v>3714</v>
      </c>
    </row>
    <row r="1071" spans="1:5" x14ac:dyDescent="0.15">
      <c r="A1071" t="s">
        <v>6723</v>
      </c>
      <c r="B1071" t="s">
        <v>5642</v>
      </c>
      <c r="C1071" t="s">
        <v>1415</v>
      </c>
      <c r="D1071" t="s">
        <v>3695</v>
      </c>
      <c r="E1071" t="s">
        <v>3717</v>
      </c>
    </row>
    <row r="1072" spans="1:5" x14ac:dyDescent="0.15">
      <c r="A1072" t="s">
        <v>6724</v>
      </c>
      <c r="B1072" t="s">
        <v>2654</v>
      </c>
      <c r="C1072" t="s">
        <v>3718</v>
      </c>
      <c r="D1072" t="s">
        <v>3695</v>
      </c>
      <c r="E1072" t="s">
        <v>3721</v>
      </c>
    </row>
    <row r="1073" spans="1:5" x14ac:dyDescent="0.15">
      <c r="A1073" t="s">
        <v>6725</v>
      </c>
      <c r="B1073" t="s">
        <v>5643</v>
      </c>
      <c r="C1073" t="s">
        <v>3722</v>
      </c>
      <c r="D1073" t="s">
        <v>3695</v>
      </c>
      <c r="E1073" t="s">
        <v>386</v>
      </c>
    </row>
    <row r="1074" spans="1:5" x14ac:dyDescent="0.15">
      <c r="A1074" t="s">
        <v>1991</v>
      </c>
      <c r="B1074" t="s">
        <v>5645</v>
      </c>
      <c r="C1074" t="s">
        <v>3726</v>
      </c>
      <c r="D1074" t="s">
        <v>3695</v>
      </c>
      <c r="E1074" t="s">
        <v>3729</v>
      </c>
    </row>
    <row r="1075" spans="1:5" x14ac:dyDescent="0.15">
      <c r="A1075" t="s">
        <v>6726</v>
      </c>
      <c r="B1075" t="s">
        <v>5646</v>
      </c>
      <c r="C1075" t="s">
        <v>3730</v>
      </c>
      <c r="D1075" t="s">
        <v>3695</v>
      </c>
      <c r="E1075" t="s">
        <v>3733</v>
      </c>
    </row>
    <row r="1076" spans="1:5" x14ac:dyDescent="0.15">
      <c r="A1076" t="s">
        <v>6728</v>
      </c>
      <c r="B1076" t="s">
        <v>598</v>
      </c>
      <c r="C1076" t="s">
        <v>3736</v>
      </c>
      <c r="D1076" t="s">
        <v>3695</v>
      </c>
      <c r="E1076" t="s">
        <v>3739</v>
      </c>
    </row>
    <row r="1077" spans="1:5" x14ac:dyDescent="0.15">
      <c r="A1077" t="s">
        <v>2183</v>
      </c>
      <c r="B1077" t="s">
        <v>5647</v>
      </c>
      <c r="C1077" t="s">
        <v>3742</v>
      </c>
      <c r="D1077" t="s">
        <v>3695</v>
      </c>
      <c r="E1077" t="s">
        <v>3743</v>
      </c>
    </row>
    <row r="1078" spans="1:5" x14ac:dyDescent="0.15">
      <c r="A1078" t="s">
        <v>2255</v>
      </c>
      <c r="B1078" t="s">
        <v>5648</v>
      </c>
      <c r="C1078" t="s">
        <v>326</v>
      </c>
      <c r="D1078" t="s">
        <v>3695</v>
      </c>
      <c r="E1078" t="s">
        <v>3746</v>
      </c>
    </row>
    <row r="1079" spans="1:5" x14ac:dyDescent="0.15">
      <c r="A1079" t="s">
        <v>3914</v>
      </c>
      <c r="B1079" t="s">
        <v>2013</v>
      </c>
      <c r="C1079" t="s">
        <v>3747</v>
      </c>
      <c r="D1079" t="s">
        <v>3695</v>
      </c>
      <c r="E1079" t="s">
        <v>2045</v>
      </c>
    </row>
    <row r="1080" spans="1:5" x14ac:dyDescent="0.15">
      <c r="A1080" t="s">
        <v>6729</v>
      </c>
      <c r="B1080" t="s">
        <v>3276</v>
      </c>
      <c r="C1080" t="s">
        <v>1904</v>
      </c>
      <c r="D1080" t="s">
        <v>3695</v>
      </c>
      <c r="E1080" t="s">
        <v>3748</v>
      </c>
    </row>
    <row r="1081" spans="1:5" x14ac:dyDescent="0.15">
      <c r="A1081" t="s">
        <v>4869</v>
      </c>
      <c r="B1081" t="s">
        <v>6799</v>
      </c>
      <c r="C1081" t="s">
        <v>5599</v>
      </c>
      <c r="D1081" t="s">
        <v>3695</v>
      </c>
      <c r="E1081" t="s">
        <v>1445</v>
      </c>
    </row>
    <row r="1082" spans="1:5" x14ac:dyDescent="0.15">
      <c r="A1082" t="s">
        <v>3849</v>
      </c>
      <c r="B1082" t="s">
        <v>2552</v>
      </c>
      <c r="C1082" t="s">
        <v>1216</v>
      </c>
      <c r="D1082" t="s">
        <v>3695</v>
      </c>
      <c r="E1082" t="s">
        <v>1907</v>
      </c>
    </row>
    <row r="1083" spans="1:5" x14ac:dyDescent="0.15">
      <c r="A1083" t="s">
        <v>661</v>
      </c>
      <c r="B1083" t="s">
        <v>5649</v>
      </c>
      <c r="C1083" t="s">
        <v>3511</v>
      </c>
      <c r="D1083" t="s">
        <v>3695</v>
      </c>
      <c r="E1083" t="s">
        <v>3750</v>
      </c>
    </row>
    <row r="1084" spans="1:5" x14ac:dyDescent="0.15">
      <c r="A1084" t="s">
        <v>37</v>
      </c>
      <c r="B1084" t="s">
        <v>83</v>
      </c>
      <c r="C1084" t="s">
        <v>2392</v>
      </c>
      <c r="D1084" t="s">
        <v>3695</v>
      </c>
      <c r="E1084" t="s">
        <v>1737</v>
      </c>
    </row>
    <row r="1085" spans="1:5" x14ac:dyDescent="0.15">
      <c r="A1085" t="s">
        <v>6271</v>
      </c>
      <c r="B1085" t="s">
        <v>4769</v>
      </c>
      <c r="C1085" t="s">
        <v>721</v>
      </c>
      <c r="D1085" t="s">
        <v>3695</v>
      </c>
      <c r="E1085" t="s">
        <v>3753</v>
      </c>
    </row>
    <row r="1086" spans="1:5" x14ac:dyDescent="0.15">
      <c r="A1086" t="s">
        <v>6730</v>
      </c>
      <c r="B1086" t="s">
        <v>5650</v>
      </c>
      <c r="C1086" t="s">
        <v>2015</v>
      </c>
      <c r="D1086" t="s">
        <v>3695</v>
      </c>
      <c r="E1086" t="s">
        <v>3755</v>
      </c>
    </row>
    <row r="1087" spans="1:5" x14ac:dyDescent="0.15">
      <c r="A1087" t="s">
        <v>4128</v>
      </c>
      <c r="B1087" t="s">
        <v>5651</v>
      </c>
      <c r="C1087" t="s">
        <v>912</v>
      </c>
      <c r="D1087" t="s">
        <v>3695</v>
      </c>
      <c r="E1087" t="s">
        <v>3757</v>
      </c>
    </row>
    <row r="1088" spans="1:5" x14ac:dyDescent="0.15">
      <c r="A1088" t="s">
        <v>6731</v>
      </c>
      <c r="B1088" t="s">
        <v>5652</v>
      </c>
      <c r="C1088" t="s">
        <v>3758</v>
      </c>
      <c r="D1088" t="s">
        <v>3695</v>
      </c>
      <c r="E1088" t="s">
        <v>3759</v>
      </c>
    </row>
    <row r="1089" spans="1:5" x14ac:dyDescent="0.15">
      <c r="A1089" t="s">
        <v>6732</v>
      </c>
      <c r="B1089" t="s">
        <v>2507</v>
      </c>
      <c r="C1089" t="s">
        <v>3760</v>
      </c>
      <c r="D1089" t="s">
        <v>3695</v>
      </c>
      <c r="E1089" t="s">
        <v>3761</v>
      </c>
    </row>
    <row r="1090" spans="1:5" x14ac:dyDescent="0.15">
      <c r="A1090" t="s">
        <v>3400</v>
      </c>
      <c r="B1090" t="s">
        <v>5653</v>
      </c>
      <c r="C1090" t="s">
        <v>3763</v>
      </c>
      <c r="D1090" t="s">
        <v>3695</v>
      </c>
      <c r="E1090" t="s">
        <v>2205</v>
      </c>
    </row>
    <row r="1091" spans="1:5" x14ac:dyDescent="0.15">
      <c r="A1091" t="s">
        <v>6733</v>
      </c>
      <c r="B1091" t="s">
        <v>5654</v>
      </c>
      <c r="C1091" t="s">
        <v>3764</v>
      </c>
      <c r="D1091" t="s">
        <v>3695</v>
      </c>
      <c r="E1091" t="s">
        <v>3768</v>
      </c>
    </row>
    <row r="1092" spans="1:5" x14ac:dyDescent="0.15">
      <c r="A1092" t="s">
        <v>1790</v>
      </c>
      <c r="B1092" t="s">
        <v>787</v>
      </c>
      <c r="C1092" t="s">
        <v>3769</v>
      </c>
      <c r="D1092" t="s">
        <v>3695</v>
      </c>
      <c r="E1092" t="s">
        <v>3770</v>
      </c>
    </row>
    <row r="1093" spans="1:5" x14ac:dyDescent="0.15">
      <c r="A1093" t="s">
        <v>3774</v>
      </c>
      <c r="B1093" t="s">
        <v>7023</v>
      </c>
      <c r="C1093" t="s">
        <v>5617</v>
      </c>
      <c r="D1093" t="s">
        <v>3774</v>
      </c>
    </row>
    <row r="1094" spans="1:5" x14ac:dyDescent="0.15">
      <c r="A1094" t="s">
        <v>3252</v>
      </c>
      <c r="B1094" t="s">
        <v>640</v>
      </c>
      <c r="C1094" t="s">
        <v>3772</v>
      </c>
      <c r="D1094" t="s">
        <v>3774</v>
      </c>
      <c r="E1094" t="s">
        <v>3775</v>
      </c>
    </row>
    <row r="1095" spans="1:5" x14ac:dyDescent="0.15">
      <c r="A1095" t="s">
        <v>6734</v>
      </c>
      <c r="B1095" t="s">
        <v>5655</v>
      </c>
      <c r="C1095" t="s">
        <v>1766</v>
      </c>
      <c r="D1095" t="s">
        <v>3774</v>
      </c>
      <c r="E1095" t="s">
        <v>3776</v>
      </c>
    </row>
    <row r="1096" spans="1:5" x14ac:dyDescent="0.15">
      <c r="A1096" t="s">
        <v>5744</v>
      </c>
      <c r="B1096" t="s">
        <v>2968</v>
      </c>
      <c r="C1096" t="s">
        <v>3779</v>
      </c>
      <c r="D1096" t="s">
        <v>3774</v>
      </c>
      <c r="E1096" t="s">
        <v>1796</v>
      </c>
    </row>
    <row r="1097" spans="1:5" x14ac:dyDescent="0.15">
      <c r="A1097" t="s">
        <v>127</v>
      </c>
      <c r="B1097" t="s">
        <v>5657</v>
      </c>
      <c r="C1097" t="s">
        <v>906</v>
      </c>
      <c r="D1097" t="s">
        <v>3774</v>
      </c>
      <c r="E1097" t="s">
        <v>175</v>
      </c>
    </row>
    <row r="1098" spans="1:5" x14ac:dyDescent="0.15">
      <c r="A1098" t="s">
        <v>6735</v>
      </c>
      <c r="B1098" t="s">
        <v>5658</v>
      </c>
      <c r="C1098" t="s">
        <v>210</v>
      </c>
      <c r="D1098" t="s">
        <v>3774</v>
      </c>
      <c r="E1098" t="s">
        <v>3045</v>
      </c>
    </row>
    <row r="1099" spans="1:5" x14ac:dyDescent="0.15">
      <c r="A1099" t="s">
        <v>6736</v>
      </c>
      <c r="B1099" t="s">
        <v>5659</v>
      </c>
      <c r="C1099" t="s">
        <v>3780</v>
      </c>
      <c r="D1099" t="s">
        <v>3774</v>
      </c>
      <c r="E1099" t="s">
        <v>3782</v>
      </c>
    </row>
    <row r="1100" spans="1:5" x14ac:dyDescent="0.15">
      <c r="A1100" t="s">
        <v>6737</v>
      </c>
      <c r="B1100" t="s">
        <v>2367</v>
      </c>
      <c r="C1100" t="s">
        <v>3786</v>
      </c>
      <c r="D1100" t="s">
        <v>3774</v>
      </c>
      <c r="E1100" t="s">
        <v>777</v>
      </c>
    </row>
    <row r="1101" spans="1:5" x14ac:dyDescent="0.15">
      <c r="A1101" t="s">
        <v>1455</v>
      </c>
      <c r="B1101" t="s">
        <v>383</v>
      </c>
      <c r="C1101" t="s">
        <v>3787</v>
      </c>
      <c r="D1101" t="s">
        <v>3774</v>
      </c>
      <c r="E1101" t="s">
        <v>1867</v>
      </c>
    </row>
    <row r="1102" spans="1:5" x14ac:dyDescent="0.15">
      <c r="A1102" t="s">
        <v>6738</v>
      </c>
      <c r="B1102" t="s">
        <v>4665</v>
      </c>
      <c r="C1102" t="s">
        <v>3789</v>
      </c>
      <c r="D1102" t="s">
        <v>3774</v>
      </c>
      <c r="E1102" t="s">
        <v>3791</v>
      </c>
    </row>
    <row r="1103" spans="1:5" x14ac:dyDescent="0.15">
      <c r="A1103" t="s">
        <v>3102</v>
      </c>
      <c r="B1103" t="s">
        <v>5661</v>
      </c>
      <c r="C1103" t="s">
        <v>3793</v>
      </c>
      <c r="D1103" t="s">
        <v>3774</v>
      </c>
      <c r="E1103" t="s">
        <v>3796</v>
      </c>
    </row>
    <row r="1104" spans="1:5" x14ac:dyDescent="0.15">
      <c r="A1104" t="s">
        <v>6739</v>
      </c>
      <c r="B1104" t="s">
        <v>5662</v>
      </c>
      <c r="C1104" t="s">
        <v>332</v>
      </c>
      <c r="D1104" t="s">
        <v>3774</v>
      </c>
      <c r="E1104" t="s">
        <v>3800</v>
      </c>
    </row>
    <row r="1105" spans="1:5" x14ac:dyDescent="0.15">
      <c r="A1105" t="s">
        <v>6740</v>
      </c>
      <c r="B1105" t="s">
        <v>5663</v>
      </c>
      <c r="C1105" t="s">
        <v>1395</v>
      </c>
      <c r="D1105" t="s">
        <v>3774</v>
      </c>
      <c r="E1105" t="s">
        <v>3804</v>
      </c>
    </row>
    <row r="1106" spans="1:5" x14ac:dyDescent="0.15">
      <c r="A1106" t="s">
        <v>6741</v>
      </c>
      <c r="B1106" t="s">
        <v>2040</v>
      </c>
      <c r="C1106" t="s">
        <v>2980</v>
      </c>
      <c r="D1106" t="s">
        <v>3774</v>
      </c>
      <c r="E1106" t="s">
        <v>189</v>
      </c>
    </row>
    <row r="1107" spans="1:5" x14ac:dyDescent="0.15">
      <c r="A1107" t="s">
        <v>5551</v>
      </c>
      <c r="B1107" t="s">
        <v>308</v>
      </c>
      <c r="C1107" t="s">
        <v>3805</v>
      </c>
      <c r="D1107" t="s">
        <v>3774</v>
      </c>
      <c r="E1107" t="s">
        <v>1248</v>
      </c>
    </row>
    <row r="1108" spans="1:5" x14ac:dyDescent="0.15">
      <c r="A1108" t="s">
        <v>6743</v>
      </c>
      <c r="B1108" t="s">
        <v>5664</v>
      </c>
      <c r="C1108" t="s">
        <v>3806</v>
      </c>
      <c r="D1108" t="s">
        <v>3774</v>
      </c>
      <c r="E1108" t="s">
        <v>64</v>
      </c>
    </row>
    <row r="1109" spans="1:5" x14ac:dyDescent="0.15">
      <c r="A1109" t="s">
        <v>4564</v>
      </c>
      <c r="B1109" t="s">
        <v>5665</v>
      </c>
      <c r="C1109" t="s">
        <v>3807</v>
      </c>
      <c r="D1109" t="s">
        <v>3774</v>
      </c>
      <c r="E1109" t="s">
        <v>3812</v>
      </c>
    </row>
    <row r="1110" spans="1:5" x14ac:dyDescent="0.15">
      <c r="A1110" t="s">
        <v>6745</v>
      </c>
      <c r="B1110" t="s">
        <v>5666</v>
      </c>
      <c r="C1110" t="s">
        <v>3813</v>
      </c>
      <c r="D1110" t="s">
        <v>3774</v>
      </c>
      <c r="E1110" t="s">
        <v>3808</v>
      </c>
    </row>
    <row r="1111" spans="1:5" x14ac:dyDescent="0.15">
      <c r="A1111" t="s">
        <v>4293</v>
      </c>
      <c r="B1111" t="s">
        <v>5667</v>
      </c>
      <c r="C1111" t="s">
        <v>3815</v>
      </c>
      <c r="D1111" t="s">
        <v>3774</v>
      </c>
      <c r="E1111" t="s">
        <v>2768</v>
      </c>
    </row>
    <row r="1112" spans="1:5" x14ac:dyDescent="0.15">
      <c r="A1112" t="s">
        <v>6746</v>
      </c>
      <c r="B1112" t="s">
        <v>3431</v>
      </c>
      <c r="C1112" t="s">
        <v>3816</v>
      </c>
      <c r="D1112" t="s">
        <v>3774</v>
      </c>
      <c r="E1112" t="s">
        <v>3817</v>
      </c>
    </row>
    <row r="1113" spans="1:5" x14ac:dyDescent="0.15">
      <c r="A1113" t="s">
        <v>3819</v>
      </c>
      <c r="B1113" t="s">
        <v>4928</v>
      </c>
      <c r="C1113" t="s">
        <v>6048</v>
      </c>
      <c r="D1113" t="s">
        <v>3819</v>
      </c>
    </row>
    <row r="1114" spans="1:5" x14ac:dyDescent="0.15">
      <c r="A1114" t="s">
        <v>4385</v>
      </c>
      <c r="B1114" t="s">
        <v>2563</v>
      </c>
      <c r="C1114" t="s">
        <v>3818</v>
      </c>
      <c r="D1114" t="s">
        <v>3819</v>
      </c>
      <c r="E1114" t="s">
        <v>3821</v>
      </c>
    </row>
    <row r="1115" spans="1:5" x14ac:dyDescent="0.15">
      <c r="A1115" t="s">
        <v>6747</v>
      </c>
      <c r="B1115" t="s">
        <v>5670</v>
      </c>
      <c r="C1115" t="s">
        <v>2394</v>
      </c>
      <c r="D1115" t="s">
        <v>3819</v>
      </c>
      <c r="E1115" t="s">
        <v>3822</v>
      </c>
    </row>
    <row r="1116" spans="1:5" x14ac:dyDescent="0.15">
      <c r="A1116" t="s">
        <v>6748</v>
      </c>
      <c r="B1116" t="s">
        <v>5671</v>
      </c>
      <c r="C1116" t="s">
        <v>3824</v>
      </c>
      <c r="D1116" t="s">
        <v>3819</v>
      </c>
      <c r="E1116" t="s">
        <v>3826</v>
      </c>
    </row>
    <row r="1117" spans="1:5" x14ac:dyDescent="0.15">
      <c r="A1117" t="s">
        <v>6749</v>
      </c>
      <c r="B1117" t="s">
        <v>5672</v>
      </c>
      <c r="C1117" t="s">
        <v>3828</v>
      </c>
      <c r="D1117" t="s">
        <v>3819</v>
      </c>
      <c r="E1117" t="s">
        <v>3830</v>
      </c>
    </row>
    <row r="1118" spans="1:5" x14ac:dyDescent="0.15">
      <c r="A1118" t="s">
        <v>6750</v>
      </c>
      <c r="B1118" t="s">
        <v>5673</v>
      </c>
      <c r="C1118" t="s">
        <v>3832</v>
      </c>
      <c r="D1118" t="s">
        <v>3819</v>
      </c>
      <c r="E1118" t="s">
        <v>1435</v>
      </c>
    </row>
    <row r="1119" spans="1:5" x14ac:dyDescent="0.15">
      <c r="A1119" t="s">
        <v>6447</v>
      </c>
      <c r="B1119" t="s">
        <v>2001</v>
      </c>
      <c r="C1119" t="s">
        <v>500</v>
      </c>
      <c r="D1119" t="s">
        <v>3819</v>
      </c>
      <c r="E1119" t="s">
        <v>3629</v>
      </c>
    </row>
    <row r="1120" spans="1:5" x14ac:dyDescent="0.15">
      <c r="A1120" t="s">
        <v>6751</v>
      </c>
      <c r="B1120" t="s">
        <v>5675</v>
      </c>
      <c r="C1120" t="s">
        <v>574</v>
      </c>
      <c r="D1120" t="s">
        <v>3819</v>
      </c>
      <c r="E1120" t="s">
        <v>2993</v>
      </c>
    </row>
    <row r="1121" spans="1:5" x14ac:dyDescent="0.15">
      <c r="A1121" t="s">
        <v>177</v>
      </c>
      <c r="B1121" t="s">
        <v>405</v>
      </c>
      <c r="C1121" t="s">
        <v>2738</v>
      </c>
      <c r="D1121" t="s">
        <v>3819</v>
      </c>
      <c r="E1121" t="s">
        <v>3833</v>
      </c>
    </row>
    <row r="1122" spans="1:5" x14ac:dyDescent="0.15">
      <c r="A1122" t="s">
        <v>3928</v>
      </c>
      <c r="B1122" t="s">
        <v>5676</v>
      </c>
      <c r="C1122" t="s">
        <v>3836</v>
      </c>
      <c r="D1122" t="s">
        <v>3819</v>
      </c>
      <c r="E1122" t="s">
        <v>29</v>
      </c>
    </row>
    <row r="1123" spans="1:5" x14ac:dyDescent="0.15">
      <c r="A1123" t="s">
        <v>6752</v>
      </c>
      <c r="B1123" t="s">
        <v>1565</v>
      </c>
      <c r="C1123" t="s">
        <v>908</v>
      </c>
      <c r="D1123" t="s">
        <v>3819</v>
      </c>
      <c r="E1123" t="s">
        <v>3838</v>
      </c>
    </row>
    <row r="1124" spans="1:5" x14ac:dyDescent="0.15">
      <c r="A1124" t="s">
        <v>6753</v>
      </c>
      <c r="B1124" t="s">
        <v>5677</v>
      </c>
      <c r="C1124" t="s">
        <v>3515</v>
      </c>
      <c r="D1124" t="s">
        <v>3819</v>
      </c>
      <c r="E1124" t="s">
        <v>3839</v>
      </c>
    </row>
    <row r="1125" spans="1:5" x14ac:dyDescent="0.15">
      <c r="A1125" t="s">
        <v>6754</v>
      </c>
      <c r="B1125" t="s">
        <v>5680</v>
      </c>
      <c r="C1125" t="s">
        <v>3656</v>
      </c>
      <c r="D1125" t="s">
        <v>3819</v>
      </c>
      <c r="E1125" t="s">
        <v>3842</v>
      </c>
    </row>
    <row r="1126" spans="1:5" x14ac:dyDescent="0.15">
      <c r="A1126" t="s">
        <v>602</v>
      </c>
      <c r="B1126" t="s">
        <v>404</v>
      </c>
      <c r="C1126" t="s">
        <v>3684</v>
      </c>
      <c r="D1126" t="s">
        <v>3819</v>
      </c>
      <c r="E1126" t="s">
        <v>3843</v>
      </c>
    </row>
    <row r="1127" spans="1:5" x14ac:dyDescent="0.15">
      <c r="A1127" t="s">
        <v>6755</v>
      </c>
      <c r="B1127" t="s">
        <v>4654</v>
      </c>
      <c r="C1127" t="s">
        <v>2263</v>
      </c>
      <c r="D1127" t="s">
        <v>3819</v>
      </c>
      <c r="E1127" t="s">
        <v>306</v>
      </c>
    </row>
    <row r="1128" spans="1:5" x14ac:dyDescent="0.15">
      <c r="A1128" t="s">
        <v>6756</v>
      </c>
      <c r="B1128" t="s">
        <v>5682</v>
      </c>
      <c r="C1128" t="s">
        <v>3846</v>
      </c>
      <c r="D1128" t="s">
        <v>3819</v>
      </c>
      <c r="E1128" t="s">
        <v>54</v>
      </c>
    </row>
    <row r="1129" spans="1:5" x14ac:dyDescent="0.15">
      <c r="A1129" t="s">
        <v>6757</v>
      </c>
      <c r="B1129" t="s">
        <v>5684</v>
      </c>
      <c r="C1129" t="s">
        <v>670</v>
      </c>
      <c r="D1129" t="s">
        <v>3819</v>
      </c>
      <c r="E1129" t="s">
        <v>3847</v>
      </c>
    </row>
    <row r="1130" spans="1:5" x14ac:dyDescent="0.15">
      <c r="A1130" t="s">
        <v>2058</v>
      </c>
      <c r="B1130" t="s">
        <v>5685</v>
      </c>
      <c r="C1130" t="s">
        <v>3851</v>
      </c>
      <c r="D1130" t="s">
        <v>3819</v>
      </c>
      <c r="E1130" t="s">
        <v>3853</v>
      </c>
    </row>
    <row r="1131" spans="1:5" x14ac:dyDescent="0.15">
      <c r="A1131" t="s">
        <v>6758</v>
      </c>
      <c r="B1131" t="s">
        <v>1218</v>
      </c>
      <c r="C1131" t="s">
        <v>1605</v>
      </c>
      <c r="D1131" t="s">
        <v>3819</v>
      </c>
      <c r="E1131" t="s">
        <v>1096</v>
      </c>
    </row>
    <row r="1132" spans="1:5" x14ac:dyDescent="0.15">
      <c r="A1132" t="s">
        <v>6759</v>
      </c>
      <c r="B1132" t="s">
        <v>4983</v>
      </c>
      <c r="C1132" t="s">
        <v>3352</v>
      </c>
      <c r="D1132" t="s">
        <v>3819</v>
      </c>
      <c r="E1132" t="s">
        <v>3727</v>
      </c>
    </row>
    <row r="1133" spans="1:5" x14ac:dyDescent="0.15">
      <c r="A1133" t="s">
        <v>6760</v>
      </c>
      <c r="B1133" t="s">
        <v>5687</v>
      </c>
      <c r="C1133" t="s">
        <v>3854</v>
      </c>
      <c r="D1133" t="s">
        <v>3819</v>
      </c>
      <c r="E1133" t="s">
        <v>3856</v>
      </c>
    </row>
    <row r="1134" spans="1:5" x14ac:dyDescent="0.15">
      <c r="A1134" t="s">
        <v>586</v>
      </c>
      <c r="B1134" t="s">
        <v>5688</v>
      </c>
      <c r="C1134" t="s">
        <v>3858</v>
      </c>
      <c r="D1134" t="s">
        <v>3819</v>
      </c>
      <c r="E1134" t="s">
        <v>3860</v>
      </c>
    </row>
    <row r="1135" spans="1:5" x14ac:dyDescent="0.15">
      <c r="A1135" t="s">
        <v>6761</v>
      </c>
      <c r="B1135" t="s">
        <v>3596</v>
      </c>
      <c r="C1135" t="s">
        <v>44</v>
      </c>
      <c r="D1135" t="s">
        <v>3819</v>
      </c>
      <c r="E1135" t="s">
        <v>1208</v>
      </c>
    </row>
    <row r="1136" spans="1:5" x14ac:dyDescent="0.15">
      <c r="A1136" t="s">
        <v>5728</v>
      </c>
      <c r="B1136" t="s">
        <v>5690</v>
      </c>
      <c r="C1136" t="s">
        <v>1665</v>
      </c>
      <c r="D1136" t="s">
        <v>3819</v>
      </c>
      <c r="E1136" t="s">
        <v>605</v>
      </c>
    </row>
    <row r="1137" spans="1:5" x14ac:dyDescent="0.15">
      <c r="A1137" t="s">
        <v>6763</v>
      </c>
      <c r="B1137" t="s">
        <v>2605</v>
      </c>
      <c r="C1137" t="s">
        <v>3861</v>
      </c>
      <c r="D1137" t="s">
        <v>3819</v>
      </c>
      <c r="E1137" t="s">
        <v>690</v>
      </c>
    </row>
    <row r="1138" spans="1:5" x14ac:dyDescent="0.15">
      <c r="A1138" t="s">
        <v>5360</v>
      </c>
      <c r="B1138" t="s">
        <v>4866</v>
      </c>
      <c r="C1138" t="s">
        <v>3862</v>
      </c>
      <c r="D1138" t="s">
        <v>3819</v>
      </c>
      <c r="E1138" t="s">
        <v>2445</v>
      </c>
    </row>
    <row r="1139" spans="1:5" x14ac:dyDescent="0.15">
      <c r="A1139" t="s">
        <v>4004</v>
      </c>
      <c r="B1139" t="s">
        <v>374</v>
      </c>
      <c r="C1139" t="s">
        <v>3865</v>
      </c>
      <c r="D1139" t="s">
        <v>3819</v>
      </c>
      <c r="E1139" t="s">
        <v>3867</v>
      </c>
    </row>
    <row r="1140" spans="1:5" x14ac:dyDescent="0.15">
      <c r="A1140" t="s">
        <v>3868</v>
      </c>
      <c r="B1140" t="s">
        <v>2607</v>
      </c>
      <c r="C1140" t="s">
        <v>3164</v>
      </c>
      <c r="D1140" t="s">
        <v>3868</v>
      </c>
    </row>
    <row r="1141" spans="1:5" x14ac:dyDescent="0.15">
      <c r="A1141" t="s">
        <v>1820</v>
      </c>
      <c r="B1141" t="s">
        <v>2006</v>
      </c>
      <c r="C1141" t="s">
        <v>2280</v>
      </c>
      <c r="D1141" t="s">
        <v>3868</v>
      </c>
      <c r="E1141" t="s">
        <v>591</v>
      </c>
    </row>
    <row r="1142" spans="1:5" x14ac:dyDescent="0.15">
      <c r="A1142" t="s">
        <v>1168</v>
      </c>
      <c r="B1142" t="s">
        <v>5692</v>
      </c>
      <c r="C1142" t="s">
        <v>3869</v>
      </c>
      <c r="D1142" t="s">
        <v>3868</v>
      </c>
      <c r="E1142" t="s">
        <v>3871</v>
      </c>
    </row>
    <row r="1143" spans="1:5" x14ac:dyDescent="0.15">
      <c r="A1143" t="s">
        <v>6252</v>
      </c>
      <c r="B1143" t="s">
        <v>1924</v>
      </c>
      <c r="C1143" t="s">
        <v>3872</v>
      </c>
      <c r="D1143" t="s">
        <v>3868</v>
      </c>
      <c r="E1143" t="s">
        <v>3878</v>
      </c>
    </row>
    <row r="1144" spans="1:5" x14ac:dyDescent="0.15">
      <c r="A1144" t="s">
        <v>2832</v>
      </c>
      <c r="B1144" t="s">
        <v>5694</v>
      </c>
      <c r="C1144" t="s">
        <v>3881</v>
      </c>
      <c r="D1144" t="s">
        <v>3868</v>
      </c>
      <c r="E1144" t="s">
        <v>1635</v>
      </c>
    </row>
    <row r="1145" spans="1:5" x14ac:dyDescent="0.15">
      <c r="A1145" t="s">
        <v>5693</v>
      </c>
      <c r="B1145" t="s">
        <v>5695</v>
      </c>
      <c r="C1145" t="s">
        <v>401</v>
      </c>
      <c r="D1145" t="s">
        <v>3868</v>
      </c>
      <c r="E1145" t="s">
        <v>2004</v>
      </c>
    </row>
    <row r="1146" spans="1:5" x14ac:dyDescent="0.15">
      <c r="A1146" t="s">
        <v>4780</v>
      </c>
      <c r="B1146" t="s">
        <v>4179</v>
      </c>
      <c r="C1146" t="s">
        <v>3143</v>
      </c>
      <c r="D1146" t="s">
        <v>3868</v>
      </c>
      <c r="E1146" t="s">
        <v>3882</v>
      </c>
    </row>
    <row r="1147" spans="1:5" x14ac:dyDescent="0.15">
      <c r="A1147" t="s">
        <v>4480</v>
      </c>
      <c r="B1147" t="s">
        <v>5696</v>
      </c>
      <c r="C1147" t="s">
        <v>3884</v>
      </c>
      <c r="D1147" t="s">
        <v>3868</v>
      </c>
      <c r="E1147" t="s">
        <v>1522</v>
      </c>
    </row>
    <row r="1148" spans="1:5" x14ac:dyDescent="0.15">
      <c r="A1148" t="s">
        <v>6765</v>
      </c>
      <c r="B1148" t="s">
        <v>5697</v>
      </c>
      <c r="C1148" t="s">
        <v>1018</v>
      </c>
      <c r="D1148" t="s">
        <v>3868</v>
      </c>
      <c r="E1148" t="s">
        <v>1671</v>
      </c>
    </row>
    <row r="1149" spans="1:5" x14ac:dyDescent="0.15">
      <c r="A1149" t="s">
        <v>136</v>
      </c>
      <c r="B1149" t="s">
        <v>5698</v>
      </c>
      <c r="C1149" t="s">
        <v>68</v>
      </c>
      <c r="D1149" t="s">
        <v>3868</v>
      </c>
      <c r="E1149" t="s">
        <v>2448</v>
      </c>
    </row>
    <row r="1150" spans="1:5" x14ac:dyDescent="0.15">
      <c r="A1150" t="s">
        <v>5117</v>
      </c>
      <c r="B1150" t="s">
        <v>5700</v>
      </c>
      <c r="C1150" t="s">
        <v>1267</v>
      </c>
      <c r="D1150" t="s">
        <v>3868</v>
      </c>
      <c r="E1150" t="s">
        <v>666</v>
      </c>
    </row>
    <row r="1151" spans="1:5" x14ac:dyDescent="0.15">
      <c r="A1151" t="s">
        <v>3147</v>
      </c>
      <c r="B1151" t="s">
        <v>5701</v>
      </c>
      <c r="C1151" t="s">
        <v>3153</v>
      </c>
      <c r="D1151" t="s">
        <v>3868</v>
      </c>
      <c r="E1151" t="s">
        <v>3886</v>
      </c>
    </row>
    <row r="1152" spans="1:5" x14ac:dyDescent="0.15">
      <c r="A1152" t="s">
        <v>6766</v>
      </c>
      <c r="B1152" t="s">
        <v>5702</v>
      </c>
      <c r="C1152" t="s">
        <v>2536</v>
      </c>
      <c r="D1152" t="s">
        <v>3868</v>
      </c>
      <c r="E1152" t="s">
        <v>3888</v>
      </c>
    </row>
    <row r="1153" spans="1:5" x14ac:dyDescent="0.15">
      <c r="A1153" t="s">
        <v>6769</v>
      </c>
      <c r="B1153" t="s">
        <v>5703</v>
      </c>
      <c r="C1153" t="s">
        <v>3889</v>
      </c>
      <c r="D1153" t="s">
        <v>3868</v>
      </c>
      <c r="E1153" t="s">
        <v>3891</v>
      </c>
    </row>
    <row r="1154" spans="1:5" x14ac:dyDescent="0.15">
      <c r="A1154" t="s">
        <v>6772</v>
      </c>
      <c r="B1154" t="s">
        <v>5704</v>
      </c>
      <c r="C1154" t="s">
        <v>3892</v>
      </c>
      <c r="D1154" t="s">
        <v>3868</v>
      </c>
      <c r="E1154" t="s">
        <v>3895</v>
      </c>
    </row>
    <row r="1155" spans="1:5" x14ac:dyDescent="0.15">
      <c r="A1155" t="s">
        <v>6774</v>
      </c>
      <c r="B1155" t="s">
        <v>1334</v>
      </c>
      <c r="C1155" t="s">
        <v>3096</v>
      </c>
      <c r="D1155" t="s">
        <v>3868</v>
      </c>
      <c r="E1155" t="s">
        <v>3076</v>
      </c>
    </row>
    <row r="1156" spans="1:5" x14ac:dyDescent="0.15">
      <c r="A1156" t="s">
        <v>3228</v>
      </c>
      <c r="B1156" t="s">
        <v>5705</v>
      </c>
      <c r="C1156" t="s">
        <v>3896</v>
      </c>
      <c r="D1156" t="s">
        <v>3868</v>
      </c>
      <c r="E1156" t="s">
        <v>3897</v>
      </c>
    </row>
    <row r="1157" spans="1:5" x14ac:dyDescent="0.15">
      <c r="A1157" t="s">
        <v>6764</v>
      </c>
      <c r="B1157" t="s">
        <v>3243</v>
      </c>
      <c r="C1157" t="s">
        <v>2540</v>
      </c>
      <c r="D1157" t="s">
        <v>3868</v>
      </c>
      <c r="E1157" t="s">
        <v>3898</v>
      </c>
    </row>
    <row r="1158" spans="1:5" x14ac:dyDescent="0.15">
      <c r="A1158" t="s">
        <v>3725</v>
      </c>
      <c r="B1158" t="s">
        <v>2238</v>
      </c>
      <c r="C1158" t="s">
        <v>2716</v>
      </c>
      <c r="D1158" t="s">
        <v>3868</v>
      </c>
      <c r="E1158" t="s">
        <v>3901</v>
      </c>
    </row>
    <row r="1159" spans="1:5" x14ac:dyDescent="0.15">
      <c r="A1159" t="s">
        <v>6775</v>
      </c>
      <c r="B1159" t="s">
        <v>5706</v>
      </c>
      <c r="C1159" t="s">
        <v>1990</v>
      </c>
      <c r="D1159" t="s">
        <v>3868</v>
      </c>
      <c r="E1159" t="s">
        <v>3902</v>
      </c>
    </row>
    <row r="1160" spans="1:5" x14ac:dyDescent="0.15">
      <c r="A1160" t="s">
        <v>1982</v>
      </c>
      <c r="B1160" t="s">
        <v>5708</v>
      </c>
      <c r="C1160" t="s">
        <v>2680</v>
      </c>
      <c r="D1160" t="s">
        <v>3868</v>
      </c>
      <c r="E1160" t="s">
        <v>3903</v>
      </c>
    </row>
    <row r="1161" spans="1:5" x14ac:dyDescent="0.15">
      <c r="A1161" t="s">
        <v>6776</v>
      </c>
      <c r="B1161" t="s">
        <v>4635</v>
      </c>
      <c r="C1161" t="s">
        <v>3905</v>
      </c>
      <c r="D1161" t="s">
        <v>3868</v>
      </c>
      <c r="E1161" t="s">
        <v>3908</v>
      </c>
    </row>
    <row r="1162" spans="1:5" x14ac:dyDescent="0.15">
      <c r="A1162" t="s">
        <v>6777</v>
      </c>
      <c r="B1162" t="s">
        <v>5112</v>
      </c>
      <c r="C1162" t="s">
        <v>3909</v>
      </c>
      <c r="D1162" t="s">
        <v>3868</v>
      </c>
      <c r="E1162" t="s">
        <v>2216</v>
      </c>
    </row>
    <row r="1163" spans="1:5" x14ac:dyDescent="0.15">
      <c r="A1163" t="s">
        <v>112</v>
      </c>
      <c r="B1163" t="s">
        <v>5709</v>
      </c>
      <c r="C1163" t="s">
        <v>3913</v>
      </c>
      <c r="D1163" t="s">
        <v>3868</v>
      </c>
      <c r="E1163" t="s">
        <v>3916</v>
      </c>
    </row>
    <row r="1164" spans="1:5" x14ac:dyDescent="0.15">
      <c r="A1164" t="s">
        <v>5831</v>
      </c>
      <c r="B1164" t="s">
        <v>5710</v>
      </c>
      <c r="C1164" t="s">
        <v>3919</v>
      </c>
      <c r="D1164" t="s">
        <v>3868</v>
      </c>
      <c r="E1164" t="s">
        <v>3922</v>
      </c>
    </row>
    <row r="1165" spans="1:5" x14ac:dyDescent="0.15">
      <c r="A1165" t="s">
        <v>4458</v>
      </c>
      <c r="B1165" t="s">
        <v>3713</v>
      </c>
      <c r="C1165" t="s">
        <v>3924</v>
      </c>
      <c r="D1165" t="s">
        <v>3868</v>
      </c>
      <c r="E1165" t="s">
        <v>3927</v>
      </c>
    </row>
    <row r="1166" spans="1:5" x14ac:dyDescent="0.15">
      <c r="A1166" t="s">
        <v>6771</v>
      </c>
      <c r="B1166" t="s">
        <v>5711</v>
      </c>
      <c r="C1166" t="s">
        <v>3929</v>
      </c>
      <c r="D1166" t="s">
        <v>3868</v>
      </c>
      <c r="E1166" t="s">
        <v>3930</v>
      </c>
    </row>
    <row r="1167" spans="1:5" x14ac:dyDescent="0.15">
      <c r="A1167" t="s">
        <v>4377</v>
      </c>
      <c r="B1167" t="s">
        <v>5712</v>
      </c>
      <c r="C1167" t="s">
        <v>2901</v>
      </c>
      <c r="D1167" t="s">
        <v>3868</v>
      </c>
      <c r="E1167" t="s">
        <v>3931</v>
      </c>
    </row>
    <row r="1168" spans="1:5" x14ac:dyDescent="0.15">
      <c r="A1168" t="s">
        <v>6778</v>
      </c>
      <c r="B1168" t="s">
        <v>5715</v>
      </c>
      <c r="C1168" t="s">
        <v>176</v>
      </c>
      <c r="D1168" t="s">
        <v>3868</v>
      </c>
      <c r="E1168" t="s">
        <v>3932</v>
      </c>
    </row>
    <row r="1169" spans="1:5" x14ac:dyDescent="0.15">
      <c r="A1169" t="s">
        <v>6779</v>
      </c>
      <c r="B1169" t="s">
        <v>5716</v>
      </c>
      <c r="C1169" t="s">
        <v>2982</v>
      </c>
      <c r="D1169" t="s">
        <v>3868</v>
      </c>
      <c r="E1169" t="s">
        <v>3933</v>
      </c>
    </row>
    <row r="1170" spans="1:5" x14ac:dyDescent="0.15">
      <c r="A1170" t="s">
        <v>6781</v>
      </c>
      <c r="B1170" t="s">
        <v>1485</v>
      </c>
      <c r="C1170" t="s">
        <v>2371</v>
      </c>
      <c r="D1170" t="s">
        <v>3868</v>
      </c>
      <c r="E1170" t="s">
        <v>3934</v>
      </c>
    </row>
    <row r="1171" spans="1:5" x14ac:dyDescent="0.15">
      <c r="A1171" t="s">
        <v>1898</v>
      </c>
      <c r="B1171" t="s">
        <v>5717</v>
      </c>
      <c r="C1171" t="s">
        <v>3935</v>
      </c>
      <c r="D1171" t="s">
        <v>3868</v>
      </c>
      <c r="E1171" t="s">
        <v>2372</v>
      </c>
    </row>
    <row r="1172" spans="1:5" x14ac:dyDescent="0.15">
      <c r="A1172" t="s">
        <v>3391</v>
      </c>
      <c r="B1172" t="s">
        <v>5718</v>
      </c>
      <c r="C1172" t="s">
        <v>3937</v>
      </c>
      <c r="D1172" t="s">
        <v>3868</v>
      </c>
      <c r="E1172" t="s">
        <v>3794</v>
      </c>
    </row>
    <row r="1173" spans="1:5" x14ac:dyDescent="0.15">
      <c r="A1173" t="s">
        <v>5989</v>
      </c>
      <c r="B1173" t="s">
        <v>5719</v>
      </c>
      <c r="C1173" t="s">
        <v>3938</v>
      </c>
      <c r="D1173" t="s">
        <v>3868</v>
      </c>
      <c r="E1173" t="s">
        <v>3939</v>
      </c>
    </row>
    <row r="1174" spans="1:5" x14ac:dyDescent="0.15">
      <c r="A1174" t="s">
        <v>5993</v>
      </c>
      <c r="B1174" t="s">
        <v>5720</v>
      </c>
      <c r="C1174" t="s">
        <v>2905</v>
      </c>
      <c r="D1174" t="s">
        <v>3868</v>
      </c>
      <c r="E1174" t="s">
        <v>3941</v>
      </c>
    </row>
    <row r="1175" spans="1:5" x14ac:dyDescent="0.15">
      <c r="A1175" t="s">
        <v>6782</v>
      </c>
      <c r="B1175" t="s">
        <v>5722</v>
      </c>
      <c r="C1175" t="s">
        <v>3627</v>
      </c>
      <c r="D1175" t="s">
        <v>3868</v>
      </c>
      <c r="E1175" t="s">
        <v>3942</v>
      </c>
    </row>
    <row r="1176" spans="1:5" x14ac:dyDescent="0.15">
      <c r="A1176" t="s">
        <v>6783</v>
      </c>
      <c r="B1176" t="s">
        <v>5689</v>
      </c>
      <c r="C1176" t="s">
        <v>3945</v>
      </c>
      <c r="D1176" t="s">
        <v>3868</v>
      </c>
      <c r="E1176" t="s">
        <v>3947</v>
      </c>
    </row>
    <row r="1177" spans="1:5" x14ac:dyDescent="0.15">
      <c r="A1177" t="s">
        <v>6784</v>
      </c>
      <c r="B1177" t="s">
        <v>5723</v>
      </c>
      <c r="C1177" t="s">
        <v>1225</v>
      </c>
      <c r="D1177" t="s">
        <v>3868</v>
      </c>
      <c r="E1177" t="s">
        <v>3949</v>
      </c>
    </row>
    <row r="1178" spans="1:5" x14ac:dyDescent="0.15">
      <c r="A1178" t="s">
        <v>3268</v>
      </c>
      <c r="B1178" t="s">
        <v>989</v>
      </c>
      <c r="C1178" t="s">
        <v>3950</v>
      </c>
      <c r="D1178" t="s">
        <v>3868</v>
      </c>
      <c r="E1178" t="s">
        <v>3066</v>
      </c>
    </row>
    <row r="1179" spans="1:5" x14ac:dyDescent="0.15">
      <c r="A1179" t="s">
        <v>5536</v>
      </c>
      <c r="B1179" t="s">
        <v>5724</v>
      </c>
      <c r="C1179" t="s">
        <v>3951</v>
      </c>
      <c r="D1179" t="s">
        <v>3868</v>
      </c>
      <c r="E1179" t="s">
        <v>118</v>
      </c>
    </row>
    <row r="1180" spans="1:5" x14ac:dyDescent="0.15">
      <c r="A1180" t="s">
        <v>4431</v>
      </c>
      <c r="B1180" t="s">
        <v>4793</v>
      </c>
      <c r="C1180" t="s">
        <v>1407</v>
      </c>
      <c r="D1180" t="s">
        <v>3868</v>
      </c>
      <c r="E1180" t="s">
        <v>1717</v>
      </c>
    </row>
    <row r="1181" spans="1:5" x14ac:dyDescent="0.15">
      <c r="A1181" t="s">
        <v>248</v>
      </c>
      <c r="B1181" t="s">
        <v>5725</v>
      </c>
      <c r="C1181" t="s">
        <v>3952</v>
      </c>
      <c r="D1181" t="s">
        <v>3868</v>
      </c>
      <c r="E1181" t="s">
        <v>1321</v>
      </c>
    </row>
    <row r="1182" spans="1:5" x14ac:dyDescent="0.15">
      <c r="A1182" t="s">
        <v>6785</v>
      </c>
      <c r="B1182" t="s">
        <v>5726</v>
      </c>
      <c r="C1182" t="s">
        <v>3954</v>
      </c>
      <c r="D1182" t="s">
        <v>3868</v>
      </c>
      <c r="E1182" t="s">
        <v>1043</v>
      </c>
    </row>
    <row r="1183" spans="1:5" x14ac:dyDescent="0.15">
      <c r="A1183" t="s">
        <v>6786</v>
      </c>
      <c r="B1183" t="s">
        <v>5727</v>
      </c>
      <c r="C1183" t="s">
        <v>3955</v>
      </c>
      <c r="D1183" t="s">
        <v>3868</v>
      </c>
      <c r="E1183" t="s">
        <v>218</v>
      </c>
    </row>
    <row r="1184" spans="1:5" x14ac:dyDescent="0.15">
      <c r="A1184" t="s">
        <v>173</v>
      </c>
      <c r="B1184" t="s">
        <v>7101</v>
      </c>
      <c r="C1184" t="s">
        <v>6146</v>
      </c>
      <c r="D1184" t="s">
        <v>173</v>
      </c>
    </row>
    <row r="1185" spans="1:5" x14ac:dyDescent="0.15">
      <c r="A1185" t="s">
        <v>6787</v>
      </c>
      <c r="B1185" t="s">
        <v>5729</v>
      </c>
      <c r="C1185" t="s">
        <v>3956</v>
      </c>
      <c r="D1185" t="s">
        <v>173</v>
      </c>
      <c r="E1185" t="s">
        <v>3958</v>
      </c>
    </row>
    <row r="1186" spans="1:5" x14ac:dyDescent="0.15">
      <c r="A1186" t="s">
        <v>6347</v>
      </c>
      <c r="B1186" t="s">
        <v>5730</v>
      </c>
      <c r="C1186" t="s">
        <v>3959</v>
      </c>
      <c r="D1186" t="s">
        <v>173</v>
      </c>
      <c r="E1186" t="s">
        <v>1700</v>
      </c>
    </row>
    <row r="1187" spans="1:5" x14ac:dyDescent="0.15">
      <c r="A1187" t="s">
        <v>5755</v>
      </c>
      <c r="B1187" t="s">
        <v>5731</v>
      </c>
      <c r="C1187" t="s">
        <v>3962</v>
      </c>
      <c r="D1187" t="s">
        <v>173</v>
      </c>
      <c r="E1187" t="s">
        <v>3735</v>
      </c>
    </row>
    <row r="1188" spans="1:5" x14ac:dyDescent="0.15">
      <c r="A1188" t="s">
        <v>3855</v>
      </c>
      <c r="B1188" t="s">
        <v>2472</v>
      </c>
      <c r="C1188" t="s">
        <v>3965</v>
      </c>
      <c r="D1188" t="s">
        <v>173</v>
      </c>
      <c r="E1188" t="s">
        <v>137</v>
      </c>
    </row>
    <row r="1189" spans="1:5" x14ac:dyDescent="0.15">
      <c r="A1189" t="s">
        <v>701</v>
      </c>
      <c r="B1189" t="s">
        <v>5733</v>
      </c>
      <c r="C1189" t="s">
        <v>2722</v>
      </c>
      <c r="D1189" t="s">
        <v>173</v>
      </c>
      <c r="E1189" t="s">
        <v>3967</v>
      </c>
    </row>
    <row r="1190" spans="1:5" x14ac:dyDescent="0.15">
      <c r="A1190" t="s">
        <v>6788</v>
      </c>
      <c r="B1190" t="s">
        <v>5735</v>
      </c>
      <c r="C1190" t="s">
        <v>3969</v>
      </c>
      <c r="D1190" t="s">
        <v>173</v>
      </c>
      <c r="E1190" t="s">
        <v>1346</v>
      </c>
    </row>
    <row r="1191" spans="1:5" x14ac:dyDescent="0.15">
      <c r="A1191" t="s">
        <v>6789</v>
      </c>
      <c r="B1191" t="s">
        <v>5736</v>
      </c>
      <c r="C1191" t="s">
        <v>2299</v>
      </c>
      <c r="D1191" t="s">
        <v>173</v>
      </c>
      <c r="E1191" t="s">
        <v>3972</v>
      </c>
    </row>
    <row r="1192" spans="1:5" x14ac:dyDescent="0.15">
      <c r="A1192" t="s">
        <v>6790</v>
      </c>
      <c r="B1192" t="s">
        <v>5737</v>
      </c>
      <c r="C1192" t="s">
        <v>3976</v>
      </c>
      <c r="D1192" t="s">
        <v>173</v>
      </c>
      <c r="E1192" t="s">
        <v>3977</v>
      </c>
    </row>
    <row r="1193" spans="1:5" x14ac:dyDescent="0.15">
      <c r="A1193" t="s">
        <v>3017</v>
      </c>
      <c r="B1193" t="s">
        <v>5738</v>
      </c>
      <c r="C1193" t="s">
        <v>3979</v>
      </c>
      <c r="D1193" t="s">
        <v>173</v>
      </c>
      <c r="E1193" t="s">
        <v>904</v>
      </c>
    </row>
    <row r="1194" spans="1:5" x14ac:dyDescent="0.15">
      <c r="A1194" t="s">
        <v>996</v>
      </c>
      <c r="B1194" t="s">
        <v>5739</v>
      </c>
      <c r="C1194" t="s">
        <v>3507</v>
      </c>
      <c r="D1194" t="s">
        <v>173</v>
      </c>
      <c r="E1194" t="s">
        <v>3980</v>
      </c>
    </row>
    <row r="1195" spans="1:5" x14ac:dyDescent="0.15">
      <c r="A1195" t="s">
        <v>4895</v>
      </c>
      <c r="B1195" t="s">
        <v>1926</v>
      </c>
      <c r="C1195" t="s">
        <v>3981</v>
      </c>
      <c r="D1195" t="s">
        <v>173</v>
      </c>
      <c r="E1195" t="s">
        <v>230</v>
      </c>
    </row>
    <row r="1196" spans="1:5" x14ac:dyDescent="0.15">
      <c r="A1196" t="s">
        <v>6791</v>
      </c>
      <c r="B1196" t="s">
        <v>5740</v>
      </c>
      <c r="C1196" t="s">
        <v>3983</v>
      </c>
      <c r="D1196" t="s">
        <v>173</v>
      </c>
      <c r="E1196" t="s">
        <v>3984</v>
      </c>
    </row>
    <row r="1197" spans="1:5" x14ac:dyDescent="0.15">
      <c r="A1197" t="s">
        <v>2769</v>
      </c>
      <c r="B1197" t="s">
        <v>5741</v>
      </c>
      <c r="C1197" t="s">
        <v>3985</v>
      </c>
      <c r="D1197" t="s">
        <v>173</v>
      </c>
      <c r="E1197" t="s">
        <v>1044</v>
      </c>
    </row>
    <row r="1198" spans="1:5" x14ac:dyDescent="0.15">
      <c r="A1198" t="s">
        <v>6792</v>
      </c>
      <c r="B1198" t="s">
        <v>5742</v>
      </c>
      <c r="C1198" t="s">
        <v>3986</v>
      </c>
      <c r="D1198" t="s">
        <v>173</v>
      </c>
      <c r="E1198" t="s">
        <v>3991</v>
      </c>
    </row>
    <row r="1199" spans="1:5" x14ac:dyDescent="0.15">
      <c r="A1199" t="s">
        <v>6793</v>
      </c>
      <c r="B1199" t="s">
        <v>867</v>
      </c>
      <c r="C1199" t="s">
        <v>3992</v>
      </c>
      <c r="D1199" t="s">
        <v>173</v>
      </c>
      <c r="E1199" t="s">
        <v>2438</v>
      </c>
    </row>
    <row r="1200" spans="1:5" x14ac:dyDescent="0.15">
      <c r="A1200" t="s">
        <v>6794</v>
      </c>
      <c r="B1200" t="s">
        <v>5743</v>
      </c>
      <c r="C1200" t="s">
        <v>3993</v>
      </c>
      <c r="D1200" t="s">
        <v>173</v>
      </c>
      <c r="E1200" t="s">
        <v>3994</v>
      </c>
    </row>
    <row r="1201" spans="1:5" x14ac:dyDescent="0.15">
      <c r="A1201" t="s">
        <v>6433</v>
      </c>
      <c r="B1201" t="s">
        <v>2662</v>
      </c>
      <c r="C1201" t="s">
        <v>3996</v>
      </c>
      <c r="D1201" t="s">
        <v>173</v>
      </c>
      <c r="E1201" t="s">
        <v>3997</v>
      </c>
    </row>
    <row r="1202" spans="1:5" x14ac:dyDescent="0.15">
      <c r="A1202" t="s">
        <v>6795</v>
      </c>
      <c r="B1202" t="s">
        <v>708</v>
      </c>
      <c r="C1202" t="s">
        <v>3194</v>
      </c>
      <c r="D1202" t="s">
        <v>173</v>
      </c>
      <c r="E1202" t="s">
        <v>3999</v>
      </c>
    </row>
    <row r="1203" spans="1:5" x14ac:dyDescent="0.15">
      <c r="A1203" t="s">
        <v>2572</v>
      </c>
      <c r="B1203" t="s">
        <v>3546</v>
      </c>
      <c r="C1203" t="s">
        <v>2412</v>
      </c>
      <c r="D1203" t="s">
        <v>173</v>
      </c>
      <c r="E1203" t="s">
        <v>4001</v>
      </c>
    </row>
    <row r="1204" spans="1:5" x14ac:dyDescent="0.15">
      <c r="A1204" t="s">
        <v>6796</v>
      </c>
      <c r="B1204" t="s">
        <v>1989</v>
      </c>
      <c r="C1204" t="s">
        <v>4002</v>
      </c>
      <c r="D1204" t="s">
        <v>173</v>
      </c>
      <c r="E1204" t="s">
        <v>4005</v>
      </c>
    </row>
    <row r="1205" spans="1:5" x14ac:dyDescent="0.15">
      <c r="A1205" t="s">
        <v>6797</v>
      </c>
      <c r="B1205" t="s">
        <v>2943</v>
      </c>
      <c r="C1205" t="s">
        <v>4006</v>
      </c>
      <c r="D1205" t="s">
        <v>173</v>
      </c>
      <c r="E1205" t="s">
        <v>6147</v>
      </c>
    </row>
    <row r="1206" spans="1:5" x14ac:dyDescent="0.15">
      <c r="A1206" t="s">
        <v>6798</v>
      </c>
      <c r="B1206" t="s">
        <v>5747</v>
      </c>
      <c r="C1206" t="s">
        <v>4008</v>
      </c>
      <c r="D1206" t="s">
        <v>173</v>
      </c>
      <c r="E1206" t="s">
        <v>2910</v>
      </c>
    </row>
    <row r="1207" spans="1:5" x14ac:dyDescent="0.15">
      <c r="A1207" t="s">
        <v>6800</v>
      </c>
      <c r="B1207" t="s">
        <v>5748</v>
      </c>
      <c r="C1207" t="s">
        <v>890</v>
      </c>
      <c r="D1207" t="s">
        <v>173</v>
      </c>
      <c r="E1207" t="s">
        <v>4009</v>
      </c>
    </row>
    <row r="1208" spans="1:5" x14ac:dyDescent="0.15">
      <c r="A1208" t="s">
        <v>6801</v>
      </c>
      <c r="B1208" t="s">
        <v>4551</v>
      </c>
      <c r="C1208" t="s">
        <v>1900</v>
      </c>
      <c r="D1208" t="s">
        <v>173</v>
      </c>
      <c r="E1208" t="s">
        <v>4011</v>
      </c>
    </row>
    <row r="1209" spans="1:5" x14ac:dyDescent="0.15">
      <c r="A1209" t="s">
        <v>6802</v>
      </c>
      <c r="B1209" t="s">
        <v>5750</v>
      </c>
      <c r="C1209" t="s">
        <v>2961</v>
      </c>
      <c r="D1209" t="s">
        <v>173</v>
      </c>
      <c r="E1209" t="s">
        <v>682</v>
      </c>
    </row>
    <row r="1210" spans="1:5" x14ac:dyDescent="0.15">
      <c r="A1210" t="s">
        <v>5244</v>
      </c>
      <c r="B1210" t="s">
        <v>5752</v>
      </c>
      <c r="C1210" t="s">
        <v>4013</v>
      </c>
      <c r="D1210" t="s">
        <v>173</v>
      </c>
      <c r="E1210" t="s">
        <v>380</v>
      </c>
    </row>
    <row r="1211" spans="1:5" x14ac:dyDescent="0.15">
      <c r="A1211" t="s">
        <v>6803</v>
      </c>
      <c r="B1211" t="s">
        <v>943</v>
      </c>
      <c r="C1211" t="s">
        <v>3005</v>
      </c>
      <c r="D1211" t="s">
        <v>173</v>
      </c>
      <c r="E1211" t="s">
        <v>4014</v>
      </c>
    </row>
    <row r="1212" spans="1:5" x14ac:dyDescent="0.15">
      <c r="A1212" t="s">
        <v>6804</v>
      </c>
      <c r="B1212" t="s">
        <v>5746</v>
      </c>
      <c r="C1212" t="s">
        <v>4016</v>
      </c>
      <c r="D1212" t="s">
        <v>173</v>
      </c>
      <c r="E1212" t="s">
        <v>4018</v>
      </c>
    </row>
    <row r="1213" spans="1:5" x14ac:dyDescent="0.15">
      <c r="A1213" t="s">
        <v>733</v>
      </c>
      <c r="B1213" t="s">
        <v>3619</v>
      </c>
      <c r="C1213" t="s">
        <v>4023</v>
      </c>
      <c r="D1213" t="s">
        <v>173</v>
      </c>
      <c r="E1213" t="s">
        <v>4024</v>
      </c>
    </row>
    <row r="1214" spans="1:5" x14ac:dyDescent="0.15">
      <c r="A1214" t="s">
        <v>6805</v>
      </c>
      <c r="B1214" t="s">
        <v>5753</v>
      </c>
      <c r="C1214" t="s">
        <v>2774</v>
      </c>
      <c r="D1214" t="s">
        <v>173</v>
      </c>
      <c r="E1214" t="s">
        <v>2181</v>
      </c>
    </row>
    <row r="1215" spans="1:5" x14ac:dyDescent="0.15">
      <c r="A1215" t="s">
        <v>4150</v>
      </c>
      <c r="B1215" t="s">
        <v>5754</v>
      </c>
      <c r="C1215" t="s">
        <v>2461</v>
      </c>
      <c r="D1215" t="s">
        <v>173</v>
      </c>
      <c r="E1215" t="s">
        <v>4027</v>
      </c>
    </row>
    <row r="1216" spans="1:5" x14ac:dyDescent="0.15">
      <c r="A1216" t="s">
        <v>4237</v>
      </c>
      <c r="B1216" t="s">
        <v>3084</v>
      </c>
      <c r="C1216" t="s">
        <v>4030</v>
      </c>
      <c r="D1216" t="s">
        <v>173</v>
      </c>
      <c r="E1216" t="s">
        <v>3573</v>
      </c>
    </row>
    <row r="1217" spans="1:5" x14ac:dyDescent="0.15">
      <c r="A1217" t="s">
        <v>6806</v>
      </c>
      <c r="B1217" t="s">
        <v>369</v>
      </c>
      <c r="C1217" t="s">
        <v>4034</v>
      </c>
      <c r="D1217" t="s">
        <v>173</v>
      </c>
      <c r="E1217" t="s">
        <v>4036</v>
      </c>
    </row>
    <row r="1218" spans="1:5" x14ac:dyDescent="0.15">
      <c r="A1218" t="s">
        <v>1122</v>
      </c>
      <c r="B1218" t="s">
        <v>4029</v>
      </c>
      <c r="C1218" t="s">
        <v>4037</v>
      </c>
      <c r="D1218" t="s">
        <v>173</v>
      </c>
      <c r="E1218" t="s">
        <v>4039</v>
      </c>
    </row>
    <row r="1219" spans="1:5" x14ac:dyDescent="0.15">
      <c r="A1219" t="s">
        <v>5182</v>
      </c>
      <c r="B1219" t="s">
        <v>3968</v>
      </c>
      <c r="C1219" t="s">
        <v>153</v>
      </c>
      <c r="D1219" t="s">
        <v>173</v>
      </c>
      <c r="E1219" t="s">
        <v>4040</v>
      </c>
    </row>
    <row r="1220" spans="1:5" x14ac:dyDescent="0.15">
      <c r="A1220" t="s">
        <v>1631</v>
      </c>
      <c r="B1220" t="s">
        <v>3242</v>
      </c>
      <c r="C1220" t="s">
        <v>4042</v>
      </c>
      <c r="D1220" t="s">
        <v>173</v>
      </c>
      <c r="E1220" t="s">
        <v>468</v>
      </c>
    </row>
    <row r="1221" spans="1:5" x14ac:dyDescent="0.15">
      <c r="A1221" t="s">
        <v>6807</v>
      </c>
      <c r="B1221" t="s">
        <v>2689</v>
      </c>
      <c r="C1221" t="s">
        <v>6148</v>
      </c>
      <c r="D1221" t="s">
        <v>173</v>
      </c>
      <c r="E1221" t="s">
        <v>1321</v>
      </c>
    </row>
    <row r="1222" spans="1:5" x14ac:dyDescent="0.15">
      <c r="A1222" t="s">
        <v>6808</v>
      </c>
      <c r="B1222" t="s">
        <v>2970</v>
      </c>
      <c r="C1222" t="s">
        <v>4043</v>
      </c>
      <c r="D1222" t="s">
        <v>173</v>
      </c>
      <c r="E1222" t="s">
        <v>4044</v>
      </c>
    </row>
    <row r="1223" spans="1:5" x14ac:dyDescent="0.15">
      <c r="A1223" t="s">
        <v>6810</v>
      </c>
      <c r="B1223" t="s">
        <v>5756</v>
      </c>
      <c r="C1223" t="s">
        <v>4045</v>
      </c>
      <c r="D1223" t="s">
        <v>173</v>
      </c>
      <c r="E1223" t="s">
        <v>3658</v>
      </c>
    </row>
    <row r="1224" spans="1:5" x14ac:dyDescent="0.15">
      <c r="A1224" t="s">
        <v>6811</v>
      </c>
      <c r="B1224" t="s">
        <v>5757</v>
      </c>
      <c r="C1224" t="s">
        <v>4048</v>
      </c>
      <c r="D1224" t="s">
        <v>173</v>
      </c>
      <c r="E1224" t="s">
        <v>4050</v>
      </c>
    </row>
    <row r="1225" spans="1:5" x14ac:dyDescent="0.15">
      <c r="A1225" t="s">
        <v>2923</v>
      </c>
      <c r="B1225" t="s">
        <v>5758</v>
      </c>
      <c r="C1225" t="s">
        <v>4052</v>
      </c>
      <c r="D1225" t="s">
        <v>173</v>
      </c>
      <c r="E1225" t="s">
        <v>223</v>
      </c>
    </row>
    <row r="1226" spans="1:5" x14ac:dyDescent="0.15">
      <c r="A1226" t="s">
        <v>4057</v>
      </c>
      <c r="B1226" t="s">
        <v>4506</v>
      </c>
      <c r="C1226" t="s">
        <v>1889</v>
      </c>
      <c r="D1226" t="s">
        <v>4057</v>
      </c>
    </row>
    <row r="1227" spans="1:5" x14ac:dyDescent="0.15">
      <c r="A1227" t="s">
        <v>2114</v>
      </c>
      <c r="B1227" t="s">
        <v>4608</v>
      </c>
      <c r="C1227" t="s">
        <v>4055</v>
      </c>
      <c r="D1227" t="s">
        <v>4057</v>
      </c>
      <c r="E1227" t="s">
        <v>1621</v>
      </c>
    </row>
    <row r="1228" spans="1:5" x14ac:dyDescent="0.15">
      <c r="A1228" t="s">
        <v>4690</v>
      </c>
      <c r="B1228" t="s">
        <v>400</v>
      </c>
      <c r="C1228" t="s">
        <v>4058</v>
      </c>
      <c r="D1228" t="s">
        <v>4057</v>
      </c>
      <c r="E1228" t="s">
        <v>1932</v>
      </c>
    </row>
    <row r="1229" spans="1:5" x14ac:dyDescent="0.15">
      <c r="A1229" t="s">
        <v>1676</v>
      </c>
      <c r="B1229" t="s">
        <v>5759</v>
      </c>
      <c r="C1229" t="s">
        <v>4061</v>
      </c>
      <c r="D1229" t="s">
        <v>4057</v>
      </c>
      <c r="E1229" t="s">
        <v>4064</v>
      </c>
    </row>
    <row r="1230" spans="1:5" x14ac:dyDescent="0.15">
      <c r="A1230" t="s">
        <v>5588</v>
      </c>
      <c r="B1230" t="s">
        <v>5761</v>
      </c>
      <c r="C1230" t="s">
        <v>104</v>
      </c>
      <c r="D1230" t="s">
        <v>4057</v>
      </c>
      <c r="E1230" t="s">
        <v>302</v>
      </c>
    </row>
    <row r="1231" spans="1:5" x14ac:dyDescent="0.15">
      <c r="A1231" t="s">
        <v>4166</v>
      </c>
      <c r="B1231" t="s">
        <v>193</v>
      </c>
      <c r="C1231" t="s">
        <v>293</v>
      </c>
      <c r="D1231" t="s">
        <v>4057</v>
      </c>
      <c r="E1231" t="s">
        <v>4066</v>
      </c>
    </row>
    <row r="1232" spans="1:5" x14ac:dyDescent="0.15">
      <c r="A1232" t="s">
        <v>1059</v>
      </c>
      <c r="B1232" t="s">
        <v>2025</v>
      </c>
      <c r="C1232" t="s">
        <v>4067</v>
      </c>
      <c r="D1232" t="s">
        <v>4057</v>
      </c>
      <c r="E1232" t="s">
        <v>4069</v>
      </c>
    </row>
    <row r="1233" spans="1:5" x14ac:dyDescent="0.15">
      <c r="A1233" t="s">
        <v>6812</v>
      </c>
      <c r="B1233" t="s">
        <v>5762</v>
      </c>
      <c r="C1233" t="s">
        <v>4071</v>
      </c>
      <c r="D1233" t="s">
        <v>4057</v>
      </c>
      <c r="E1233" t="s">
        <v>39</v>
      </c>
    </row>
    <row r="1234" spans="1:5" x14ac:dyDescent="0.15">
      <c r="A1234" t="s">
        <v>3505</v>
      </c>
      <c r="B1234" t="s">
        <v>4945</v>
      </c>
      <c r="C1234" t="s">
        <v>3948</v>
      </c>
      <c r="D1234" t="s">
        <v>4057</v>
      </c>
      <c r="E1234" t="s">
        <v>4073</v>
      </c>
    </row>
    <row r="1235" spans="1:5" x14ac:dyDescent="0.15">
      <c r="A1235" t="s">
        <v>4100</v>
      </c>
      <c r="B1235" t="s">
        <v>3687</v>
      </c>
      <c r="C1235" t="s">
        <v>4010</v>
      </c>
      <c r="D1235" t="s">
        <v>4057</v>
      </c>
      <c r="E1235" t="s">
        <v>396</v>
      </c>
    </row>
    <row r="1236" spans="1:5" x14ac:dyDescent="0.15">
      <c r="A1236" t="s">
        <v>6813</v>
      </c>
      <c r="B1236" t="s">
        <v>4080</v>
      </c>
      <c r="C1236" t="s">
        <v>840</v>
      </c>
      <c r="D1236" t="s">
        <v>4057</v>
      </c>
      <c r="E1236" t="s">
        <v>4076</v>
      </c>
    </row>
    <row r="1237" spans="1:5" x14ac:dyDescent="0.15">
      <c r="A1237" t="s">
        <v>6533</v>
      </c>
      <c r="B1237" t="s">
        <v>5763</v>
      </c>
      <c r="C1237" t="s">
        <v>2350</v>
      </c>
      <c r="D1237" t="s">
        <v>4057</v>
      </c>
      <c r="E1237" t="s">
        <v>4077</v>
      </c>
    </row>
    <row r="1238" spans="1:5" x14ac:dyDescent="0.15">
      <c r="A1238" t="s">
        <v>6814</v>
      </c>
      <c r="B1238" t="s">
        <v>5031</v>
      </c>
      <c r="C1238" t="s">
        <v>4078</v>
      </c>
      <c r="D1238" t="s">
        <v>4057</v>
      </c>
      <c r="E1238" t="s">
        <v>2871</v>
      </c>
    </row>
    <row r="1239" spans="1:5" x14ac:dyDescent="0.15">
      <c r="A1239" t="s">
        <v>1690</v>
      </c>
      <c r="B1239" t="s">
        <v>951</v>
      </c>
      <c r="C1239" t="s">
        <v>4079</v>
      </c>
      <c r="D1239" t="s">
        <v>4057</v>
      </c>
      <c r="E1239" t="s">
        <v>4081</v>
      </c>
    </row>
    <row r="1240" spans="1:5" x14ac:dyDescent="0.15">
      <c r="A1240" t="s">
        <v>6815</v>
      </c>
      <c r="B1240" t="s">
        <v>1391</v>
      </c>
      <c r="C1240" t="s">
        <v>4083</v>
      </c>
      <c r="D1240" t="s">
        <v>4057</v>
      </c>
      <c r="E1240" t="s">
        <v>2544</v>
      </c>
    </row>
    <row r="1241" spans="1:5" x14ac:dyDescent="0.15">
      <c r="A1241" t="s">
        <v>3582</v>
      </c>
      <c r="B1241" t="s">
        <v>5764</v>
      </c>
      <c r="C1241" t="s">
        <v>3615</v>
      </c>
      <c r="D1241" t="s">
        <v>4057</v>
      </c>
      <c r="E1241" t="s">
        <v>919</v>
      </c>
    </row>
    <row r="1242" spans="1:5" x14ac:dyDescent="0.15">
      <c r="A1242" t="s">
        <v>6816</v>
      </c>
      <c r="B1242" t="s">
        <v>1938</v>
      </c>
      <c r="C1242" t="s">
        <v>604</v>
      </c>
      <c r="D1242" t="s">
        <v>4057</v>
      </c>
      <c r="E1242" t="s">
        <v>4084</v>
      </c>
    </row>
    <row r="1243" spans="1:5" x14ac:dyDescent="0.15">
      <c r="A1243" t="s">
        <v>6817</v>
      </c>
      <c r="B1243" t="s">
        <v>5765</v>
      </c>
      <c r="C1243" t="s">
        <v>783</v>
      </c>
      <c r="D1243" t="s">
        <v>4057</v>
      </c>
      <c r="E1243" t="s">
        <v>2577</v>
      </c>
    </row>
    <row r="1244" spans="1:5" x14ac:dyDescent="0.15">
      <c r="A1244" t="s">
        <v>359</v>
      </c>
      <c r="B1244" t="s">
        <v>939</v>
      </c>
      <c r="C1244" t="s">
        <v>5533</v>
      </c>
      <c r="D1244" t="s">
        <v>4057</v>
      </c>
      <c r="E1244" t="s">
        <v>2053</v>
      </c>
    </row>
    <row r="1245" spans="1:5" x14ac:dyDescent="0.15">
      <c r="A1245" t="s">
        <v>6818</v>
      </c>
      <c r="B1245" t="s">
        <v>5766</v>
      </c>
      <c r="C1245" t="s">
        <v>4019</v>
      </c>
      <c r="D1245" t="s">
        <v>4057</v>
      </c>
      <c r="E1245" t="s">
        <v>4087</v>
      </c>
    </row>
    <row r="1246" spans="1:5" x14ac:dyDescent="0.15">
      <c r="A1246" t="s">
        <v>4491</v>
      </c>
      <c r="B1246" t="s">
        <v>894</v>
      </c>
      <c r="C1246" t="s">
        <v>3923</v>
      </c>
      <c r="D1246" t="s">
        <v>4057</v>
      </c>
      <c r="E1246" t="s">
        <v>2195</v>
      </c>
    </row>
    <row r="1247" spans="1:5" x14ac:dyDescent="0.15">
      <c r="A1247" t="s">
        <v>6819</v>
      </c>
      <c r="B1247" t="s">
        <v>5767</v>
      </c>
      <c r="C1247" t="s">
        <v>828</v>
      </c>
      <c r="D1247" t="s">
        <v>4057</v>
      </c>
      <c r="E1247" t="s">
        <v>4088</v>
      </c>
    </row>
    <row r="1248" spans="1:5" x14ac:dyDescent="0.15">
      <c r="A1248" t="s">
        <v>6237</v>
      </c>
      <c r="B1248" t="s">
        <v>4943</v>
      </c>
      <c r="C1248" t="s">
        <v>4090</v>
      </c>
      <c r="D1248" t="s">
        <v>4057</v>
      </c>
      <c r="E1248" t="s">
        <v>1164</v>
      </c>
    </row>
    <row r="1249" spans="1:5" x14ac:dyDescent="0.15">
      <c r="A1249" t="s">
        <v>6821</v>
      </c>
      <c r="B1249" t="s">
        <v>5770</v>
      </c>
      <c r="C1249" t="s">
        <v>2480</v>
      </c>
      <c r="D1249" t="s">
        <v>4057</v>
      </c>
      <c r="E1249" t="s">
        <v>3313</v>
      </c>
    </row>
    <row r="1250" spans="1:5" x14ac:dyDescent="0.15">
      <c r="A1250" t="s">
        <v>3109</v>
      </c>
      <c r="B1250" t="s">
        <v>5771</v>
      </c>
      <c r="C1250" t="s">
        <v>4094</v>
      </c>
      <c r="D1250" t="s">
        <v>4057</v>
      </c>
      <c r="E1250" t="s">
        <v>4096</v>
      </c>
    </row>
    <row r="1251" spans="1:5" x14ac:dyDescent="0.15">
      <c r="A1251" t="s">
        <v>5053</v>
      </c>
      <c r="B1251" t="s">
        <v>5774</v>
      </c>
      <c r="C1251" t="s">
        <v>4098</v>
      </c>
      <c r="D1251" t="s">
        <v>4057</v>
      </c>
      <c r="E1251" t="s">
        <v>4099</v>
      </c>
    </row>
    <row r="1252" spans="1:5" x14ac:dyDescent="0.15">
      <c r="A1252" t="s">
        <v>6822</v>
      </c>
      <c r="B1252" t="s">
        <v>5775</v>
      </c>
      <c r="C1252" t="s">
        <v>4104</v>
      </c>
      <c r="D1252" t="s">
        <v>4057</v>
      </c>
      <c r="E1252" t="s">
        <v>1035</v>
      </c>
    </row>
    <row r="1253" spans="1:5" x14ac:dyDescent="0.15">
      <c r="A1253" t="s">
        <v>6823</v>
      </c>
      <c r="B1253" t="s">
        <v>5776</v>
      </c>
      <c r="C1253" t="s">
        <v>3403</v>
      </c>
      <c r="D1253" t="s">
        <v>4057</v>
      </c>
      <c r="E1253" t="s">
        <v>1561</v>
      </c>
    </row>
    <row r="1254" spans="1:5" x14ac:dyDescent="0.15">
      <c r="A1254" t="s">
        <v>6824</v>
      </c>
      <c r="B1254" t="s">
        <v>5779</v>
      </c>
      <c r="C1254" t="s">
        <v>95</v>
      </c>
      <c r="D1254" t="s">
        <v>4057</v>
      </c>
      <c r="E1254" t="s">
        <v>4072</v>
      </c>
    </row>
    <row r="1255" spans="1:5" x14ac:dyDescent="0.15">
      <c r="A1255" t="s">
        <v>6768</v>
      </c>
      <c r="B1255" t="s">
        <v>5781</v>
      </c>
      <c r="C1255" t="s">
        <v>920</v>
      </c>
      <c r="D1255" t="s">
        <v>4057</v>
      </c>
      <c r="E1255" t="s">
        <v>1780</v>
      </c>
    </row>
    <row r="1256" spans="1:5" x14ac:dyDescent="0.15">
      <c r="A1256" t="s">
        <v>5177</v>
      </c>
      <c r="B1256" t="s">
        <v>1861</v>
      </c>
      <c r="C1256" t="s">
        <v>3285</v>
      </c>
      <c r="D1256" t="s">
        <v>4057</v>
      </c>
      <c r="E1256" t="s">
        <v>4105</v>
      </c>
    </row>
    <row r="1257" spans="1:5" x14ac:dyDescent="0.15">
      <c r="A1257" t="s">
        <v>6825</v>
      </c>
      <c r="B1257" t="s">
        <v>5782</v>
      </c>
      <c r="C1257" t="s">
        <v>4106</v>
      </c>
      <c r="D1257" t="s">
        <v>4057</v>
      </c>
      <c r="E1257" t="s">
        <v>4110</v>
      </c>
    </row>
    <row r="1258" spans="1:5" x14ac:dyDescent="0.15">
      <c r="A1258" t="s">
        <v>5777</v>
      </c>
      <c r="B1258" t="s">
        <v>5783</v>
      </c>
      <c r="C1258" t="s">
        <v>4111</v>
      </c>
      <c r="D1258" t="s">
        <v>4057</v>
      </c>
      <c r="E1258" t="s">
        <v>4112</v>
      </c>
    </row>
    <row r="1259" spans="1:5" x14ac:dyDescent="0.15">
      <c r="A1259" t="s">
        <v>1814</v>
      </c>
      <c r="B1259" t="s">
        <v>5784</v>
      </c>
      <c r="C1259" t="s">
        <v>3608</v>
      </c>
      <c r="D1259" t="s">
        <v>4057</v>
      </c>
      <c r="E1259" t="s">
        <v>3463</v>
      </c>
    </row>
    <row r="1260" spans="1:5" x14ac:dyDescent="0.15">
      <c r="A1260" t="s">
        <v>2822</v>
      </c>
      <c r="B1260" t="s">
        <v>5785</v>
      </c>
      <c r="C1260" t="s">
        <v>4114</v>
      </c>
      <c r="D1260" t="s">
        <v>4057</v>
      </c>
      <c r="E1260" t="s">
        <v>4116</v>
      </c>
    </row>
    <row r="1261" spans="1:5" x14ac:dyDescent="0.15">
      <c r="A1261" t="s">
        <v>6826</v>
      </c>
      <c r="B1261" t="s">
        <v>5786</v>
      </c>
      <c r="C1261" t="s">
        <v>4117</v>
      </c>
      <c r="D1261" t="s">
        <v>4057</v>
      </c>
      <c r="E1261" t="s">
        <v>4120</v>
      </c>
    </row>
    <row r="1262" spans="1:5" x14ac:dyDescent="0.15">
      <c r="A1262" t="s">
        <v>6827</v>
      </c>
      <c r="B1262" t="s">
        <v>5787</v>
      </c>
      <c r="C1262" t="s">
        <v>584</v>
      </c>
      <c r="D1262" t="s">
        <v>4057</v>
      </c>
      <c r="E1262" t="s">
        <v>703</v>
      </c>
    </row>
    <row r="1263" spans="1:5" x14ac:dyDescent="0.15">
      <c r="A1263" t="s">
        <v>6828</v>
      </c>
      <c r="B1263" t="s">
        <v>5789</v>
      </c>
      <c r="C1263" t="s">
        <v>4121</v>
      </c>
      <c r="D1263" t="s">
        <v>4057</v>
      </c>
      <c r="E1263" t="s">
        <v>4125</v>
      </c>
    </row>
    <row r="1264" spans="1:5" x14ac:dyDescent="0.15">
      <c r="A1264" t="s">
        <v>5241</v>
      </c>
      <c r="B1264" t="s">
        <v>2899</v>
      </c>
      <c r="C1264" t="s">
        <v>6149</v>
      </c>
      <c r="D1264" t="s">
        <v>4057</v>
      </c>
      <c r="E1264" t="s">
        <v>3380</v>
      </c>
    </row>
    <row r="1265" spans="1:5" x14ac:dyDescent="0.15">
      <c r="A1265" t="s">
        <v>6829</v>
      </c>
      <c r="B1265" t="s">
        <v>5790</v>
      </c>
      <c r="C1265" t="s">
        <v>1497</v>
      </c>
      <c r="D1265" t="s">
        <v>4057</v>
      </c>
      <c r="E1265" t="s">
        <v>4127</v>
      </c>
    </row>
    <row r="1266" spans="1:5" x14ac:dyDescent="0.15">
      <c r="A1266" t="s">
        <v>3274</v>
      </c>
      <c r="B1266" t="s">
        <v>4102</v>
      </c>
      <c r="C1266" t="s">
        <v>5433</v>
      </c>
      <c r="D1266" t="s">
        <v>3274</v>
      </c>
    </row>
    <row r="1267" spans="1:5" x14ac:dyDescent="0.15">
      <c r="A1267" t="s">
        <v>6830</v>
      </c>
      <c r="B1267" t="s">
        <v>2846</v>
      </c>
      <c r="C1267" t="s">
        <v>4131</v>
      </c>
      <c r="D1267" t="s">
        <v>3274</v>
      </c>
      <c r="E1267" t="s">
        <v>4133</v>
      </c>
    </row>
    <row r="1268" spans="1:5" x14ac:dyDescent="0.15">
      <c r="A1268" t="s">
        <v>6831</v>
      </c>
      <c r="B1268" t="s">
        <v>5791</v>
      </c>
      <c r="C1268" t="s">
        <v>4134</v>
      </c>
      <c r="D1268" t="s">
        <v>3274</v>
      </c>
      <c r="E1268" t="s">
        <v>3552</v>
      </c>
    </row>
    <row r="1269" spans="1:5" x14ac:dyDescent="0.15">
      <c r="A1269" t="s">
        <v>6832</v>
      </c>
      <c r="B1269" t="s">
        <v>5793</v>
      </c>
      <c r="C1269" t="s">
        <v>4135</v>
      </c>
      <c r="D1269" t="s">
        <v>3274</v>
      </c>
      <c r="E1269" t="s">
        <v>3940</v>
      </c>
    </row>
    <row r="1270" spans="1:5" x14ac:dyDescent="0.15">
      <c r="A1270" t="s">
        <v>6833</v>
      </c>
      <c r="B1270" t="s">
        <v>5794</v>
      </c>
      <c r="C1270" t="s">
        <v>33</v>
      </c>
      <c r="D1270" t="s">
        <v>3274</v>
      </c>
      <c r="E1270" t="s">
        <v>4136</v>
      </c>
    </row>
    <row r="1271" spans="1:5" x14ac:dyDescent="0.15">
      <c r="A1271" t="s">
        <v>6484</v>
      </c>
      <c r="B1271" t="s">
        <v>5795</v>
      </c>
      <c r="C1271" t="s">
        <v>4137</v>
      </c>
      <c r="D1271" t="s">
        <v>3274</v>
      </c>
      <c r="E1271" t="s">
        <v>4139</v>
      </c>
    </row>
    <row r="1272" spans="1:5" x14ac:dyDescent="0.15">
      <c r="A1272" t="s">
        <v>6834</v>
      </c>
      <c r="B1272" t="s">
        <v>4161</v>
      </c>
      <c r="C1272" t="s">
        <v>1465</v>
      </c>
      <c r="D1272" t="s">
        <v>3274</v>
      </c>
      <c r="E1272" t="s">
        <v>3814</v>
      </c>
    </row>
    <row r="1273" spans="1:5" x14ac:dyDescent="0.15">
      <c r="A1273" t="s">
        <v>6835</v>
      </c>
      <c r="B1273" t="s">
        <v>5796</v>
      </c>
      <c r="C1273" t="s">
        <v>4141</v>
      </c>
      <c r="D1273" t="s">
        <v>3274</v>
      </c>
      <c r="E1273" t="s">
        <v>4142</v>
      </c>
    </row>
    <row r="1274" spans="1:5" x14ac:dyDescent="0.15">
      <c r="A1274" t="s">
        <v>1389</v>
      </c>
      <c r="B1274" t="s">
        <v>5797</v>
      </c>
      <c r="C1274" t="s">
        <v>4143</v>
      </c>
      <c r="D1274" t="s">
        <v>3274</v>
      </c>
      <c r="E1274" t="s">
        <v>3165</v>
      </c>
    </row>
    <row r="1275" spans="1:5" x14ac:dyDescent="0.15">
      <c r="A1275" t="s">
        <v>6837</v>
      </c>
      <c r="B1275" t="s">
        <v>2125</v>
      </c>
      <c r="C1275" t="s">
        <v>427</v>
      </c>
      <c r="D1275" t="s">
        <v>3274</v>
      </c>
      <c r="E1275" t="s">
        <v>2134</v>
      </c>
    </row>
    <row r="1276" spans="1:5" x14ac:dyDescent="0.15">
      <c r="A1276" t="s">
        <v>6838</v>
      </c>
      <c r="B1276" t="s">
        <v>5798</v>
      </c>
      <c r="C1276" t="s">
        <v>1837</v>
      </c>
      <c r="D1276" t="s">
        <v>3274</v>
      </c>
      <c r="E1276" t="s">
        <v>4144</v>
      </c>
    </row>
    <row r="1277" spans="1:5" x14ac:dyDescent="0.15">
      <c r="A1277" t="s">
        <v>435</v>
      </c>
      <c r="B1277" t="s">
        <v>5799</v>
      </c>
      <c r="C1277" t="s">
        <v>3802</v>
      </c>
      <c r="D1277" t="s">
        <v>3274</v>
      </c>
      <c r="E1277" t="s">
        <v>4132</v>
      </c>
    </row>
    <row r="1278" spans="1:5" x14ac:dyDescent="0.15">
      <c r="A1278" t="s">
        <v>6839</v>
      </c>
      <c r="B1278" t="s">
        <v>5714</v>
      </c>
      <c r="C1278" t="s">
        <v>333</v>
      </c>
      <c r="D1278" t="s">
        <v>3274</v>
      </c>
      <c r="E1278" t="s">
        <v>4147</v>
      </c>
    </row>
    <row r="1279" spans="1:5" x14ac:dyDescent="0.15">
      <c r="A1279" t="s">
        <v>6840</v>
      </c>
      <c r="B1279" t="s">
        <v>4823</v>
      </c>
      <c r="C1279" t="s">
        <v>3323</v>
      </c>
      <c r="D1279" t="s">
        <v>3274</v>
      </c>
      <c r="E1279" t="s">
        <v>4149</v>
      </c>
    </row>
    <row r="1280" spans="1:5" x14ac:dyDescent="0.15">
      <c r="A1280" t="s">
        <v>6841</v>
      </c>
      <c r="B1280" t="s">
        <v>3413</v>
      </c>
      <c r="C1280" t="s">
        <v>4151</v>
      </c>
      <c r="D1280" t="s">
        <v>3274</v>
      </c>
      <c r="E1280" t="s">
        <v>2369</v>
      </c>
    </row>
    <row r="1281" spans="1:5" x14ac:dyDescent="0.15">
      <c r="A1281" t="s">
        <v>6842</v>
      </c>
      <c r="B1281" t="s">
        <v>5800</v>
      </c>
      <c r="C1281" t="s">
        <v>4156</v>
      </c>
      <c r="D1281" t="s">
        <v>3274</v>
      </c>
      <c r="E1281" t="s">
        <v>4158</v>
      </c>
    </row>
    <row r="1282" spans="1:5" x14ac:dyDescent="0.15">
      <c r="A1282" t="s">
        <v>950</v>
      </c>
      <c r="B1282" t="s">
        <v>3483</v>
      </c>
      <c r="C1282" t="s">
        <v>4159</v>
      </c>
      <c r="D1282" t="s">
        <v>3274</v>
      </c>
      <c r="E1282" t="s">
        <v>4160</v>
      </c>
    </row>
    <row r="1283" spans="1:5" x14ac:dyDescent="0.15">
      <c r="A1283" t="s">
        <v>6843</v>
      </c>
      <c r="B1283" t="s">
        <v>7102</v>
      </c>
      <c r="C1283" t="s">
        <v>3037</v>
      </c>
      <c r="D1283" t="s">
        <v>3274</v>
      </c>
      <c r="E1283" t="s">
        <v>3288</v>
      </c>
    </row>
    <row r="1284" spans="1:5" x14ac:dyDescent="0.15">
      <c r="A1284" t="s">
        <v>4627</v>
      </c>
      <c r="B1284" t="s">
        <v>5571</v>
      </c>
      <c r="C1284" t="s">
        <v>1887</v>
      </c>
      <c r="D1284" t="s">
        <v>3274</v>
      </c>
      <c r="E1284" t="s">
        <v>1337</v>
      </c>
    </row>
    <row r="1285" spans="1:5" x14ac:dyDescent="0.15">
      <c r="A1285" t="s">
        <v>6844</v>
      </c>
      <c r="B1285" t="s">
        <v>4415</v>
      </c>
      <c r="C1285" t="s">
        <v>4162</v>
      </c>
      <c r="D1285" t="s">
        <v>3274</v>
      </c>
      <c r="E1285" t="s">
        <v>4163</v>
      </c>
    </row>
    <row r="1286" spans="1:5" x14ac:dyDescent="0.15">
      <c r="A1286" t="s">
        <v>6207</v>
      </c>
      <c r="B1286" t="s">
        <v>5691</v>
      </c>
      <c r="C1286" t="s">
        <v>2038</v>
      </c>
      <c r="D1286" t="s">
        <v>3274</v>
      </c>
      <c r="E1286" t="s">
        <v>3677</v>
      </c>
    </row>
    <row r="1287" spans="1:5" x14ac:dyDescent="0.15">
      <c r="A1287" t="s">
        <v>6845</v>
      </c>
      <c r="B1287" t="s">
        <v>5801</v>
      </c>
      <c r="C1287" t="s">
        <v>4165</v>
      </c>
      <c r="D1287" t="s">
        <v>3274</v>
      </c>
      <c r="E1287" t="s">
        <v>4168</v>
      </c>
    </row>
    <row r="1288" spans="1:5" x14ac:dyDescent="0.15">
      <c r="A1288" t="s">
        <v>6846</v>
      </c>
      <c r="B1288" t="s">
        <v>5804</v>
      </c>
      <c r="C1288" t="s">
        <v>4170</v>
      </c>
      <c r="D1288" t="s">
        <v>3274</v>
      </c>
      <c r="E1288" t="s">
        <v>4172</v>
      </c>
    </row>
    <row r="1289" spans="1:5" x14ac:dyDescent="0.15">
      <c r="A1289" t="s">
        <v>6847</v>
      </c>
      <c r="B1289" t="s">
        <v>5806</v>
      </c>
      <c r="C1289" t="s">
        <v>22</v>
      </c>
      <c r="D1289" t="s">
        <v>3274</v>
      </c>
      <c r="E1289" t="s">
        <v>4173</v>
      </c>
    </row>
    <row r="1290" spans="1:5" x14ac:dyDescent="0.15">
      <c r="A1290" t="s">
        <v>6848</v>
      </c>
      <c r="B1290" t="s">
        <v>5807</v>
      </c>
      <c r="C1290" t="s">
        <v>4175</v>
      </c>
      <c r="D1290" t="s">
        <v>3274</v>
      </c>
      <c r="E1290" t="s">
        <v>4038</v>
      </c>
    </row>
    <row r="1291" spans="1:5" x14ac:dyDescent="0.15">
      <c r="A1291" t="s">
        <v>6849</v>
      </c>
      <c r="B1291" t="s">
        <v>2373</v>
      </c>
      <c r="C1291" t="s">
        <v>2502</v>
      </c>
      <c r="D1291" t="s">
        <v>3274</v>
      </c>
      <c r="E1291" t="s">
        <v>4177</v>
      </c>
    </row>
    <row r="1292" spans="1:5" x14ac:dyDescent="0.15">
      <c r="A1292" t="s">
        <v>6850</v>
      </c>
      <c r="B1292" t="s">
        <v>5516</v>
      </c>
      <c r="C1292" t="s">
        <v>3762</v>
      </c>
      <c r="D1292" t="s">
        <v>3274</v>
      </c>
      <c r="E1292" t="s">
        <v>2433</v>
      </c>
    </row>
    <row r="1293" spans="1:5" x14ac:dyDescent="0.15">
      <c r="A1293" t="s">
        <v>6211</v>
      </c>
      <c r="B1293" t="s">
        <v>5808</v>
      </c>
      <c r="C1293" t="s">
        <v>4178</v>
      </c>
      <c r="D1293" t="s">
        <v>3274</v>
      </c>
      <c r="E1293" t="s">
        <v>4180</v>
      </c>
    </row>
    <row r="1294" spans="1:5" x14ac:dyDescent="0.15">
      <c r="A1294" t="s">
        <v>4212</v>
      </c>
      <c r="B1294" t="s">
        <v>757</v>
      </c>
      <c r="C1294" t="s">
        <v>2079</v>
      </c>
      <c r="D1294" t="s">
        <v>3274</v>
      </c>
      <c r="E1294" t="s">
        <v>1672</v>
      </c>
    </row>
    <row r="1295" spans="1:5" x14ac:dyDescent="0.15">
      <c r="A1295" t="s">
        <v>4447</v>
      </c>
      <c r="B1295" t="s">
        <v>5809</v>
      </c>
      <c r="C1295" t="s">
        <v>4182</v>
      </c>
      <c r="D1295" t="s">
        <v>3274</v>
      </c>
      <c r="E1295" t="s">
        <v>4184</v>
      </c>
    </row>
    <row r="1296" spans="1:5" x14ac:dyDescent="0.15">
      <c r="A1296" t="s">
        <v>6851</v>
      </c>
      <c r="B1296" t="s">
        <v>499</v>
      </c>
      <c r="C1296" t="s">
        <v>588</v>
      </c>
      <c r="D1296" t="s">
        <v>3274</v>
      </c>
      <c r="E1296" t="s">
        <v>4185</v>
      </c>
    </row>
    <row r="1297" spans="1:5" x14ac:dyDescent="0.15">
      <c r="A1297" t="s">
        <v>4188</v>
      </c>
      <c r="B1297" t="s">
        <v>7103</v>
      </c>
      <c r="C1297" t="s">
        <v>6150</v>
      </c>
      <c r="D1297" t="s">
        <v>4188</v>
      </c>
    </row>
    <row r="1298" spans="1:5" x14ac:dyDescent="0.15">
      <c r="A1298" t="s">
        <v>6852</v>
      </c>
      <c r="B1298" t="s">
        <v>5811</v>
      </c>
      <c r="C1298" t="s">
        <v>4186</v>
      </c>
      <c r="D1298" t="s">
        <v>4188</v>
      </c>
      <c r="E1298" t="s">
        <v>551</v>
      </c>
    </row>
    <row r="1299" spans="1:5" x14ac:dyDescent="0.15">
      <c r="A1299" t="s">
        <v>6853</v>
      </c>
      <c r="B1299" t="s">
        <v>5812</v>
      </c>
      <c r="C1299" t="s">
        <v>3368</v>
      </c>
      <c r="D1299" t="s">
        <v>4188</v>
      </c>
      <c r="E1299" t="s">
        <v>4190</v>
      </c>
    </row>
    <row r="1300" spans="1:5" x14ac:dyDescent="0.15">
      <c r="A1300" t="s">
        <v>1512</v>
      </c>
      <c r="B1300" t="s">
        <v>11</v>
      </c>
      <c r="C1300" t="s">
        <v>4191</v>
      </c>
      <c r="D1300" t="s">
        <v>4188</v>
      </c>
      <c r="E1300" t="s">
        <v>4192</v>
      </c>
    </row>
    <row r="1301" spans="1:5" x14ac:dyDescent="0.15">
      <c r="A1301" t="s">
        <v>6855</v>
      </c>
      <c r="B1301" t="s">
        <v>290</v>
      </c>
      <c r="C1301" t="s">
        <v>4198</v>
      </c>
      <c r="D1301" t="s">
        <v>4188</v>
      </c>
      <c r="E1301" t="s">
        <v>4199</v>
      </c>
    </row>
    <row r="1302" spans="1:5" x14ac:dyDescent="0.15">
      <c r="A1302" t="s">
        <v>6856</v>
      </c>
      <c r="B1302" t="s">
        <v>5813</v>
      </c>
      <c r="C1302" t="s">
        <v>4201</v>
      </c>
      <c r="D1302" t="s">
        <v>4188</v>
      </c>
      <c r="E1302" t="s">
        <v>4205</v>
      </c>
    </row>
    <row r="1303" spans="1:5" x14ac:dyDescent="0.15">
      <c r="A1303" t="s">
        <v>1731</v>
      </c>
      <c r="B1303" t="s">
        <v>5814</v>
      </c>
      <c r="C1303" t="s">
        <v>4207</v>
      </c>
      <c r="D1303" t="s">
        <v>4188</v>
      </c>
      <c r="E1303" t="s">
        <v>3461</v>
      </c>
    </row>
    <row r="1304" spans="1:5" x14ac:dyDescent="0.15">
      <c r="A1304" t="s">
        <v>3321</v>
      </c>
      <c r="B1304" t="s">
        <v>5815</v>
      </c>
      <c r="C1304" t="s">
        <v>4208</v>
      </c>
      <c r="D1304" t="s">
        <v>4188</v>
      </c>
      <c r="E1304" t="s">
        <v>798</v>
      </c>
    </row>
    <row r="1305" spans="1:5" x14ac:dyDescent="0.15">
      <c r="A1305" t="s">
        <v>3326</v>
      </c>
      <c r="B1305" t="s">
        <v>5816</v>
      </c>
      <c r="C1305" t="s">
        <v>1092</v>
      </c>
      <c r="D1305" t="s">
        <v>4188</v>
      </c>
      <c r="E1305" t="s">
        <v>4209</v>
      </c>
    </row>
    <row r="1306" spans="1:5" x14ac:dyDescent="0.15">
      <c r="A1306" t="s">
        <v>775</v>
      </c>
      <c r="B1306" t="s">
        <v>5817</v>
      </c>
      <c r="C1306" t="s">
        <v>4210</v>
      </c>
      <c r="D1306" t="s">
        <v>4188</v>
      </c>
      <c r="E1306" t="s">
        <v>2278</v>
      </c>
    </row>
    <row r="1307" spans="1:5" x14ac:dyDescent="0.15">
      <c r="A1307" t="s">
        <v>6857</v>
      </c>
      <c r="B1307" t="s">
        <v>685</v>
      </c>
      <c r="C1307" t="s">
        <v>4213</v>
      </c>
      <c r="D1307" t="s">
        <v>4188</v>
      </c>
      <c r="E1307" t="s">
        <v>1569</v>
      </c>
    </row>
    <row r="1308" spans="1:5" x14ac:dyDescent="0.15">
      <c r="A1308" t="s">
        <v>5580</v>
      </c>
      <c r="B1308" t="s">
        <v>5818</v>
      </c>
      <c r="C1308" t="s">
        <v>4215</v>
      </c>
      <c r="D1308" t="s">
        <v>4188</v>
      </c>
      <c r="E1308" t="s">
        <v>4216</v>
      </c>
    </row>
    <row r="1309" spans="1:5" x14ac:dyDescent="0.15">
      <c r="A1309" t="s">
        <v>6858</v>
      </c>
      <c r="B1309" t="s">
        <v>5819</v>
      </c>
      <c r="C1309" t="s">
        <v>4218</v>
      </c>
      <c r="D1309" t="s">
        <v>4188</v>
      </c>
      <c r="E1309" t="s">
        <v>4219</v>
      </c>
    </row>
    <row r="1310" spans="1:5" x14ac:dyDescent="0.15">
      <c r="A1310" t="s">
        <v>6859</v>
      </c>
      <c r="B1310" t="s">
        <v>5820</v>
      </c>
      <c r="C1310" t="s">
        <v>4220</v>
      </c>
      <c r="D1310" t="s">
        <v>4188</v>
      </c>
      <c r="E1310" t="s">
        <v>4221</v>
      </c>
    </row>
    <row r="1311" spans="1:5" x14ac:dyDescent="0.15">
      <c r="A1311" t="s">
        <v>1352</v>
      </c>
      <c r="B1311" t="s">
        <v>5822</v>
      </c>
      <c r="C1311" t="s">
        <v>4222</v>
      </c>
      <c r="D1311" t="s">
        <v>4188</v>
      </c>
      <c r="E1311" t="s">
        <v>786</v>
      </c>
    </row>
    <row r="1312" spans="1:5" x14ac:dyDescent="0.15">
      <c r="A1312" t="s">
        <v>6860</v>
      </c>
      <c r="B1312" t="s">
        <v>4047</v>
      </c>
      <c r="C1312" t="s">
        <v>5436</v>
      </c>
      <c r="D1312" t="s">
        <v>4188</v>
      </c>
      <c r="E1312" t="s">
        <v>1582</v>
      </c>
    </row>
    <row r="1313" spans="1:5" x14ac:dyDescent="0.15">
      <c r="A1313" t="s">
        <v>6861</v>
      </c>
      <c r="B1313" t="s">
        <v>2749</v>
      </c>
      <c r="C1313" t="s">
        <v>4223</v>
      </c>
      <c r="D1313" t="s">
        <v>4188</v>
      </c>
      <c r="E1313" t="s">
        <v>4225</v>
      </c>
    </row>
    <row r="1314" spans="1:5" x14ac:dyDescent="0.15">
      <c r="A1314" t="s">
        <v>6862</v>
      </c>
      <c r="B1314" t="s">
        <v>3899</v>
      </c>
      <c r="C1314" t="s">
        <v>1154</v>
      </c>
      <c r="D1314" t="s">
        <v>4188</v>
      </c>
      <c r="E1314" t="s">
        <v>4227</v>
      </c>
    </row>
    <row r="1315" spans="1:5" x14ac:dyDescent="0.15">
      <c r="A1315" t="s">
        <v>5068</v>
      </c>
      <c r="B1315" t="s">
        <v>7104</v>
      </c>
      <c r="C1315" t="s">
        <v>3272</v>
      </c>
      <c r="D1315" t="s">
        <v>4188</v>
      </c>
      <c r="E1315" t="s">
        <v>1248</v>
      </c>
    </row>
    <row r="1316" spans="1:5" x14ac:dyDescent="0.15">
      <c r="A1316" t="s">
        <v>6863</v>
      </c>
      <c r="B1316" t="s">
        <v>5824</v>
      </c>
      <c r="C1316" t="s">
        <v>4229</v>
      </c>
      <c r="D1316" t="s">
        <v>4188</v>
      </c>
      <c r="E1316" t="s">
        <v>4232</v>
      </c>
    </row>
    <row r="1317" spans="1:5" x14ac:dyDescent="0.15">
      <c r="A1317" t="s">
        <v>1709</v>
      </c>
      <c r="B1317" t="s">
        <v>5502</v>
      </c>
      <c r="C1317" t="s">
        <v>6151</v>
      </c>
      <c r="D1317" t="s">
        <v>1709</v>
      </c>
    </row>
    <row r="1318" spans="1:5" x14ac:dyDescent="0.15">
      <c r="A1318" t="s">
        <v>5544</v>
      </c>
      <c r="B1318" t="s">
        <v>5825</v>
      </c>
      <c r="C1318" t="s">
        <v>1873</v>
      </c>
      <c r="D1318" t="s">
        <v>1709</v>
      </c>
      <c r="E1318" t="s">
        <v>4233</v>
      </c>
    </row>
    <row r="1319" spans="1:5" x14ac:dyDescent="0.15">
      <c r="A1319" t="s">
        <v>6486</v>
      </c>
      <c r="B1319" t="s">
        <v>4340</v>
      </c>
      <c r="C1319" t="s">
        <v>3206</v>
      </c>
      <c r="D1319" t="s">
        <v>1709</v>
      </c>
      <c r="E1319" t="s">
        <v>4217</v>
      </c>
    </row>
    <row r="1320" spans="1:5" x14ac:dyDescent="0.15">
      <c r="A1320" t="s">
        <v>6864</v>
      </c>
      <c r="B1320" t="s">
        <v>5826</v>
      </c>
      <c r="C1320" t="s">
        <v>1031</v>
      </c>
      <c r="D1320" t="s">
        <v>1709</v>
      </c>
      <c r="E1320" t="s">
        <v>4236</v>
      </c>
    </row>
    <row r="1321" spans="1:5" x14ac:dyDescent="0.15">
      <c r="A1321" t="s">
        <v>1770</v>
      </c>
      <c r="B1321" t="s">
        <v>5827</v>
      </c>
      <c r="C1321" t="s">
        <v>4239</v>
      </c>
      <c r="D1321" t="s">
        <v>1709</v>
      </c>
      <c r="E1321" t="s">
        <v>3731</v>
      </c>
    </row>
    <row r="1322" spans="1:5" x14ac:dyDescent="0.15">
      <c r="A1322" t="s">
        <v>2810</v>
      </c>
      <c r="B1322" t="s">
        <v>4281</v>
      </c>
      <c r="C1322" t="s">
        <v>4241</v>
      </c>
      <c r="D1322" t="s">
        <v>1709</v>
      </c>
      <c r="E1322" t="s">
        <v>4242</v>
      </c>
    </row>
    <row r="1323" spans="1:5" x14ac:dyDescent="0.15">
      <c r="A1323" t="s">
        <v>6865</v>
      </c>
      <c r="B1323" t="s">
        <v>4771</v>
      </c>
      <c r="C1323" t="s">
        <v>2023</v>
      </c>
      <c r="D1323" t="s">
        <v>1709</v>
      </c>
      <c r="E1323" t="s">
        <v>4007</v>
      </c>
    </row>
    <row r="1324" spans="1:5" x14ac:dyDescent="0.15">
      <c r="A1324" t="s">
        <v>1062</v>
      </c>
      <c r="B1324" t="s">
        <v>5828</v>
      </c>
      <c r="C1324" t="s">
        <v>4003</v>
      </c>
      <c r="D1324" t="s">
        <v>1709</v>
      </c>
      <c r="E1324" t="s">
        <v>4244</v>
      </c>
    </row>
    <row r="1325" spans="1:5" x14ac:dyDescent="0.15">
      <c r="A1325" t="s">
        <v>6025</v>
      </c>
      <c r="B1325" t="s">
        <v>754</v>
      </c>
      <c r="C1325" t="s">
        <v>3625</v>
      </c>
      <c r="D1325" t="s">
        <v>1709</v>
      </c>
      <c r="E1325" t="s">
        <v>3777</v>
      </c>
    </row>
    <row r="1326" spans="1:5" x14ac:dyDescent="0.15">
      <c r="A1326" t="s">
        <v>334</v>
      </c>
      <c r="B1326" t="s">
        <v>1053</v>
      </c>
      <c r="C1326" t="s">
        <v>4246</v>
      </c>
      <c r="D1326" t="s">
        <v>1709</v>
      </c>
      <c r="E1326" t="s">
        <v>4155</v>
      </c>
    </row>
    <row r="1327" spans="1:5" x14ac:dyDescent="0.15">
      <c r="A1327" t="s">
        <v>6866</v>
      </c>
      <c r="B1327" t="s">
        <v>5829</v>
      </c>
      <c r="C1327" t="s">
        <v>4247</v>
      </c>
      <c r="D1327" t="s">
        <v>1709</v>
      </c>
      <c r="E1327" t="s">
        <v>3885</v>
      </c>
    </row>
    <row r="1328" spans="1:5" x14ac:dyDescent="0.15">
      <c r="A1328" t="s">
        <v>6867</v>
      </c>
      <c r="B1328" t="s">
        <v>1226</v>
      </c>
      <c r="C1328" t="s">
        <v>2935</v>
      </c>
      <c r="D1328" t="s">
        <v>1709</v>
      </c>
      <c r="E1328" t="s">
        <v>4248</v>
      </c>
    </row>
    <row r="1329" spans="1:5" x14ac:dyDescent="0.15">
      <c r="A1329" t="s">
        <v>4380</v>
      </c>
      <c r="B1329" t="s">
        <v>2431</v>
      </c>
      <c r="C1329" t="s">
        <v>1860</v>
      </c>
      <c r="D1329" t="s">
        <v>1709</v>
      </c>
      <c r="E1329" t="s">
        <v>1223</v>
      </c>
    </row>
    <row r="1330" spans="1:5" x14ac:dyDescent="0.15">
      <c r="A1330" t="s">
        <v>303</v>
      </c>
      <c r="B1330" t="s">
        <v>5830</v>
      </c>
      <c r="C1330" t="s">
        <v>2533</v>
      </c>
      <c r="D1330" t="s">
        <v>1709</v>
      </c>
      <c r="E1330" t="s">
        <v>71</v>
      </c>
    </row>
    <row r="1331" spans="1:5" x14ac:dyDescent="0.15">
      <c r="A1331" t="s">
        <v>1944</v>
      </c>
      <c r="B1331" t="s">
        <v>3093</v>
      </c>
      <c r="C1331" t="s">
        <v>4250</v>
      </c>
      <c r="D1331" t="s">
        <v>1709</v>
      </c>
      <c r="E1331" t="s">
        <v>4251</v>
      </c>
    </row>
    <row r="1332" spans="1:5" x14ac:dyDescent="0.15">
      <c r="A1332" t="s">
        <v>5445</v>
      </c>
      <c r="B1332" t="s">
        <v>5832</v>
      </c>
      <c r="C1332" t="s">
        <v>4254</v>
      </c>
      <c r="D1332" t="s">
        <v>1709</v>
      </c>
      <c r="E1332" t="s">
        <v>4255</v>
      </c>
    </row>
    <row r="1333" spans="1:5" x14ac:dyDescent="0.15">
      <c r="A1333" t="s">
        <v>592</v>
      </c>
      <c r="B1333" t="s">
        <v>5833</v>
      </c>
      <c r="C1333" t="s">
        <v>537</v>
      </c>
      <c r="D1333" t="s">
        <v>1709</v>
      </c>
      <c r="E1333" t="s">
        <v>413</v>
      </c>
    </row>
    <row r="1334" spans="1:5" x14ac:dyDescent="0.15">
      <c r="A1334" t="s">
        <v>6868</v>
      </c>
      <c r="B1334" t="s">
        <v>5421</v>
      </c>
      <c r="C1334" t="s">
        <v>4260</v>
      </c>
      <c r="D1334" t="s">
        <v>1709</v>
      </c>
      <c r="E1334" t="s">
        <v>1803</v>
      </c>
    </row>
    <row r="1335" spans="1:5" x14ac:dyDescent="0.15">
      <c r="A1335" t="s">
        <v>6292</v>
      </c>
      <c r="B1335" t="s">
        <v>5834</v>
      </c>
      <c r="C1335" t="s">
        <v>2230</v>
      </c>
      <c r="D1335" t="s">
        <v>1709</v>
      </c>
      <c r="E1335" t="s">
        <v>3345</v>
      </c>
    </row>
    <row r="1336" spans="1:5" x14ac:dyDescent="0.15">
      <c r="A1336" t="s">
        <v>6644</v>
      </c>
      <c r="B1336" t="s">
        <v>471</v>
      </c>
      <c r="C1336" t="s">
        <v>4194</v>
      </c>
      <c r="D1336" t="s">
        <v>1709</v>
      </c>
      <c r="E1336" t="s">
        <v>3457</v>
      </c>
    </row>
    <row r="1337" spans="1:5" x14ac:dyDescent="0.15">
      <c r="A1337" t="s">
        <v>4261</v>
      </c>
      <c r="B1337" t="s">
        <v>7105</v>
      </c>
      <c r="C1337" t="s">
        <v>6152</v>
      </c>
      <c r="D1337" t="s">
        <v>4261</v>
      </c>
    </row>
    <row r="1338" spans="1:5" x14ac:dyDescent="0.15">
      <c r="A1338" t="s">
        <v>2252</v>
      </c>
      <c r="B1338" t="s">
        <v>3734</v>
      </c>
      <c r="C1338" t="s">
        <v>317</v>
      </c>
      <c r="D1338" t="s">
        <v>4261</v>
      </c>
      <c r="E1338" t="s">
        <v>2981</v>
      </c>
    </row>
    <row r="1339" spans="1:5" x14ac:dyDescent="0.15">
      <c r="A1339" t="s">
        <v>2080</v>
      </c>
      <c r="B1339" t="s">
        <v>315</v>
      </c>
      <c r="C1339" t="s">
        <v>4263</v>
      </c>
      <c r="D1339" t="s">
        <v>4261</v>
      </c>
      <c r="E1339" t="s">
        <v>2911</v>
      </c>
    </row>
    <row r="1340" spans="1:5" x14ac:dyDescent="0.15">
      <c r="A1340" t="s">
        <v>6869</v>
      </c>
      <c r="B1340" t="s">
        <v>5773</v>
      </c>
      <c r="C1340" t="s">
        <v>4264</v>
      </c>
      <c r="D1340" t="s">
        <v>4261</v>
      </c>
      <c r="E1340" t="s">
        <v>2596</v>
      </c>
    </row>
    <row r="1341" spans="1:5" x14ac:dyDescent="0.15">
      <c r="A1341" t="s">
        <v>4886</v>
      </c>
      <c r="B1341" t="s">
        <v>5835</v>
      </c>
      <c r="C1341" t="s">
        <v>439</v>
      </c>
      <c r="D1341" t="s">
        <v>4261</v>
      </c>
      <c r="E1341" t="s">
        <v>4265</v>
      </c>
    </row>
    <row r="1342" spans="1:5" x14ac:dyDescent="0.15">
      <c r="A1342" t="s">
        <v>6870</v>
      </c>
      <c r="B1342" t="s">
        <v>5836</v>
      </c>
      <c r="C1342" t="s">
        <v>4266</v>
      </c>
      <c r="D1342" t="s">
        <v>4261</v>
      </c>
      <c r="E1342" t="s">
        <v>4228</v>
      </c>
    </row>
    <row r="1343" spans="1:5" x14ac:dyDescent="0.15">
      <c r="A1343" t="s">
        <v>86</v>
      </c>
      <c r="B1343" t="s">
        <v>5837</v>
      </c>
      <c r="C1343" t="s">
        <v>4268</v>
      </c>
      <c r="D1343" t="s">
        <v>4261</v>
      </c>
      <c r="E1343" t="s">
        <v>1253</v>
      </c>
    </row>
    <row r="1344" spans="1:5" x14ac:dyDescent="0.15">
      <c r="A1344" t="s">
        <v>6871</v>
      </c>
      <c r="B1344" t="s">
        <v>1268</v>
      </c>
      <c r="C1344" t="s">
        <v>3374</v>
      </c>
      <c r="D1344" t="s">
        <v>4261</v>
      </c>
      <c r="E1344" t="s">
        <v>2721</v>
      </c>
    </row>
    <row r="1345" spans="1:5" x14ac:dyDescent="0.15">
      <c r="A1345" t="s">
        <v>6872</v>
      </c>
      <c r="B1345" t="s">
        <v>5838</v>
      </c>
      <c r="C1345" t="s">
        <v>4270</v>
      </c>
      <c r="D1345" t="s">
        <v>4261</v>
      </c>
      <c r="E1345" t="s">
        <v>4271</v>
      </c>
    </row>
    <row r="1346" spans="1:5" x14ac:dyDescent="0.15">
      <c r="A1346" t="s">
        <v>6873</v>
      </c>
      <c r="B1346" t="s">
        <v>5839</v>
      </c>
      <c r="C1346" t="s">
        <v>4059</v>
      </c>
      <c r="D1346" t="s">
        <v>4261</v>
      </c>
      <c r="E1346" t="s">
        <v>4272</v>
      </c>
    </row>
    <row r="1347" spans="1:5" x14ac:dyDescent="0.15">
      <c r="A1347" t="s">
        <v>4483</v>
      </c>
      <c r="B1347" t="s">
        <v>5841</v>
      </c>
      <c r="C1347" t="s">
        <v>4273</v>
      </c>
      <c r="D1347" t="s">
        <v>4261</v>
      </c>
      <c r="E1347" t="s">
        <v>4274</v>
      </c>
    </row>
    <row r="1348" spans="1:5" x14ac:dyDescent="0.15">
      <c r="A1348" t="s">
        <v>6874</v>
      </c>
      <c r="B1348" t="s">
        <v>1841</v>
      </c>
      <c r="C1348" t="s">
        <v>4276</v>
      </c>
      <c r="D1348" t="s">
        <v>4261</v>
      </c>
      <c r="E1348" t="s">
        <v>3051</v>
      </c>
    </row>
    <row r="1349" spans="1:5" x14ac:dyDescent="0.15">
      <c r="A1349" t="s">
        <v>1249</v>
      </c>
      <c r="B1349" t="s">
        <v>2258</v>
      </c>
      <c r="C1349" t="s">
        <v>4278</v>
      </c>
      <c r="D1349" t="s">
        <v>4261</v>
      </c>
      <c r="E1349" t="s">
        <v>3973</v>
      </c>
    </row>
    <row r="1350" spans="1:5" x14ac:dyDescent="0.15">
      <c r="A1350" t="s">
        <v>78</v>
      </c>
      <c r="B1350" t="s">
        <v>5842</v>
      </c>
      <c r="C1350" t="s">
        <v>4279</v>
      </c>
      <c r="D1350" t="s">
        <v>4261</v>
      </c>
      <c r="E1350" t="s">
        <v>933</v>
      </c>
    </row>
    <row r="1351" spans="1:5" x14ac:dyDescent="0.15">
      <c r="A1351" t="s">
        <v>5751</v>
      </c>
      <c r="B1351" t="s">
        <v>5844</v>
      </c>
      <c r="C1351" t="s">
        <v>4280</v>
      </c>
      <c r="D1351" t="s">
        <v>4261</v>
      </c>
      <c r="E1351" t="s">
        <v>4283</v>
      </c>
    </row>
    <row r="1352" spans="1:5" x14ac:dyDescent="0.15">
      <c r="A1352" t="s">
        <v>6875</v>
      </c>
      <c r="B1352" t="s">
        <v>5845</v>
      </c>
      <c r="C1352" t="s">
        <v>1883</v>
      </c>
      <c r="D1352" t="s">
        <v>4261</v>
      </c>
      <c r="E1352" t="s">
        <v>582</v>
      </c>
    </row>
    <row r="1353" spans="1:5" x14ac:dyDescent="0.15">
      <c r="A1353" t="s">
        <v>2759</v>
      </c>
      <c r="B1353" t="s">
        <v>220</v>
      </c>
      <c r="C1353" t="s">
        <v>541</v>
      </c>
      <c r="D1353" t="s">
        <v>4261</v>
      </c>
      <c r="E1353" t="s">
        <v>4284</v>
      </c>
    </row>
    <row r="1354" spans="1:5" x14ac:dyDescent="0.15">
      <c r="A1354" t="s">
        <v>901</v>
      </c>
      <c r="B1354" t="s">
        <v>5846</v>
      </c>
      <c r="C1354" t="s">
        <v>2077</v>
      </c>
      <c r="D1354" t="s">
        <v>4261</v>
      </c>
      <c r="E1354" t="s">
        <v>4289</v>
      </c>
    </row>
    <row r="1355" spans="1:5" x14ac:dyDescent="0.15">
      <c r="A1355" t="s">
        <v>6876</v>
      </c>
      <c r="B1355" t="s">
        <v>3193</v>
      </c>
      <c r="C1355" t="s">
        <v>4290</v>
      </c>
      <c r="D1355" t="s">
        <v>4261</v>
      </c>
      <c r="E1355" t="s">
        <v>4291</v>
      </c>
    </row>
    <row r="1356" spans="1:5" x14ac:dyDescent="0.15">
      <c r="A1356" t="s">
        <v>6877</v>
      </c>
      <c r="B1356" t="s">
        <v>4464</v>
      </c>
      <c r="C1356" t="s">
        <v>3893</v>
      </c>
      <c r="D1356" t="s">
        <v>4261</v>
      </c>
      <c r="E1356" t="s">
        <v>1115</v>
      </c>
    </row>
    <row r="1357" spans="1:5" x14ac:dyDescent="0.15">
      <c r="A1357" t="s">
        <v>2143</v>
      </c>
      <c r="B1357" t="s">
        <v>5847</v>
      </c>
      <c r="C1357" t="s">
        <v>4292</v>
      </c>
      <c r="D1357" t="s">
        <v>4261</v>
      </c>
      <c r="E1357" t="s">
        <v>4294</v>
      </c>
    </row>
    <row r="1358" spans="1:5" x14ac:dyDescent="0.15">
      <c r="A1358" t="s">
        <v>6878</v>
      </c>
      <c r="B1358" t="s">
        <v>2698</v>
      </c>
      <c r="C1358" t="s">
        <v>4295</v>
      </c>
      <c r="D1358" t="s">
        <v>4261</v>
      </c>
      <c r="E1358" t="s">
        <v>4297</v>
      </c>
    </row>
    <row r="1359" spans="1:5" x14ac:dyDescent="0.15">
      <c r="A1359" t="s">
        <v>6879</v>
      </c>
      <c r="B1359" t="s">
        <v>5848</v>
      </c>
      <c r="C1359" t="s">
        <v>3636</v>
      </c>
      <c r="D1359" t="s">
        <v>4261</v>
      </c>
      <c r="E1359" t="s">
        <v>3798</v>
      </c>
    </row>
    <row r="1360" spans="1:5" x14ac:dyDescent="0.15">
      <c r="A1360" t="s">
        <v>2232</v>
      </c>
      <c r="B1360" t="s">
        <v>5850</v>
      </c>
      <c r="C1360" t="s">
        <v>1959</v>
      </c>
      <c r="D1360" t="s">
        <v>4261</v>
      </c>
      <c r="E1360" t="s">
        <v>3173</v>
      </c>
    </row>
    <row r="1361" spans="1:5" x14ac:dyDescent="0.15">
      <c r="A1361" t="s">
        <v>2838</v>
      </c>
      <c r="B1361" t="s">
        <v>5851</v>
      </c>
      <c r="C1361" t="s">
        <v>4298</v>
      </c>
      <c r="D1361" t="s">
        <v>4261</v>
      </c>
      <c r="E1361" t="s">
        <v>4299</v>
      </c>
    </row>
    <row r="1362" spans="1:5" x14ac:dyDescent="0.15">
      <c r="A1362" t="s">
        <v>3642</v>
      </c>
      <c r="B1362" t="s">
        <v>4259</v>
      </c>
      <c r="C1362" t="s">
        <v>4301</v>
      </c>
      <c r="D1362" t="s">
        <v>4261</v>
      </c>
      <c r="E1362" t="s">
        <v>3083</v>
      </c>
    </row>
    <row r="1363" spans="1:5" x14ac:dyDescent="0.15">
      <c r="A1363" t="s">
        <v>6880</v>
      </c>
      <c r="B1363" t="s">
        <v>3038</v>
      </c>
      <c r="C1363" t="s">
        <v>4302</v>
      </c>
      <c r="D1363" t="s">
        <v>4261</v>
      </c>
      <c r="E1363" t="s">
        <v>2031</v>
      </c>
    </row>
    <row r="1364" spans="1:5" x14ac:dyDescent="0.15">
      <c r="A1364" t="s">
        <v>6881</v>
      </c>
      <c r="B1364" t="s">
        <v>5852</v>
      </c>
      <c r="C1364" t="s">
        <v>4303</v>
      </c>
      <c r="D1364" t="s">
        <v>4261</v>
      </c>
      <c r="E1364" t="s">
        <v>4305</v>
      </c>
    </row>
    <row r="1365" spans="1:5" x14ac:dyDescent="0.15">
      <c r="A1365" t="s">
        <v>4307</v>
      </c>
      <c r="B1365" t="s">
        <v>6770</v>
      </c>
      <c r="C1365" t="s">
        <v>6153</v>
      </c>
      <c r="D1365" t="s">
        <v>4307</v>
      </c>
    </row>
    <row r="1366" spans="1:5" x14ac:dyDescent="0.15">
      <c r="A1366" t="s">
        <v>6882</v>
      </c>
      <c r="B1366" t="s">
        <v>5853</v>
      </c>
      <c r="C1366" t="s">
        <v>4306</v>
      </c>
      <c r="D1366" t="s">
        <v>4307</v>
      </c>
      <c r="E1366" t="s">
        <v>4308</v>
      </c>
    </row>
    <row r="1367" spans="1:5" x14ac:dyDescent="0.15">
      <c r="A1367" t="s">
        <v>6744</v>
      </c>
      <c r="B1367" t="s">
        <v>1173</v>
      </c>
      <c r="C1367" t="s">
        <v>3430</v>
      </c>
      <c r="D1367" t="s">
        <v>4307</v>
      </c>
      <c r="E1367" t="s">
        <v>4310</v>
      </c>
    </row>
    <row r="1368" spans="1:5" x14ac:dyDescent="0.15">
      <c r="A1368" t="s">
        <v>6883</v>
      </c>
      <c r="B1368" t="s">
        <v>2873</v>
      </c>
      <c r="C1368" t="s">
        <v>4314</v>
      </c>
      <c r="D1368" t="s">
        <v>4307</v>
      </c>
      <c r="E1368" t="s">
        <v>627</v>
      </c>
    </row>
    <row r="1369" spans="1:5" x14ac:dyDescent="0.15">
      <c r="A1369" t="s">
        <v>6884</v>
      </c>
      <c r="B1369" t="s">
        <v>454</v>
      </c>
      <c r="C1369" t="s">
        <v>1413</v>
      </c>
      <c r="D1369" t="s">
        <v>4307</v>
      </c>
      <c r="E1369" t="s">
        <v>2066</v>
      </c>
    </row>
    <row r="1370" spans="1:5" x14ac:dyDescent="0.15">
      <c r="A1370" t="s">
        <v>5379</v>
      </c>
      <c r="B1370" t="s">
        <v>5855</v>
      </c>
      <c r="C1370" t="s">
        <v>4316</v>
      </c>
      <c r="D1370" t="s">
        <v>4307</v>
      </c>
      <c r="E1370" t="s">
        <v>4317</v>
      </c>
    </row>
    <row r="1371" spans="1:5" x14ac:dyDescent="0.15">
      <c r="A1371" t="s">
        <v>1015</v>
      </c>
      <c r="B1371" t="s">
        <v>5423</v>
      </c>
      <c r="C1371" t="s">
        <v>4318</v>
      </c>
      <c r="D1371" t="s">
        <v>4307</v>
      </c>
      <c r="E1371" t="s">
        <v>4321</v>
      </c>
    </row>
    <row r="1372" spans="1:5" x14ac:dyDescent="0.15">
      <c r="A1372" t="s">
        <v>1127</v>
      </c>
      <c r="B1372" t="s">
        <v>5027</v>
      </c>
      <c r="C1372" t="s">
        <v>6154</v>
      </c>
      <c r="D1372" t="s">
        <v>4307</v>
      </c>
      <c r="E1372" t="s">
        <v>555</v>
      </c>
    </row>
    <row r="1373" spans="1:5" x14ac:dyDescent="0.15">
      <c r="A1373" t="s">
        <v>6780</v>
      </c>
      <c r="B1373" t="s">
        <v>5856</v>
      </c>
      <c r="C1373" t="s">
        <v>4060</v>
      </c>
      <c r="D1373" t="s">
        <v>4307</v>
      </c>
      <c r="E1373" t="s">
        <v>4322</v>
      </c>
    </row>
    <row r="1374" spans="1:5" x14ac:dyDescent="0.15">
      <c r="A1374" t="s">
        <v>3517</v>
      </c>
      <c r="B1374" t="s">
        <v>2617</v>
      </c>
      <c r="C1374" t="s">
        <v>3840</v>
      </c>
      <c r="D1374" t="s">
        <v>4307</v>
      </c>
      <c r="E1374" t="s">
        <v>3557</v>
      </c>
    </row>
    <row r="1375" spans="1:5" x14ac:dyDescent="0.15">
      <c r="A1375" t="s">
        <v>2274</v>
      </c>
      <c r="B1375" t="s">
        <v>4361</v>
      </c>
      <c r="C1375" t="s">
        <v>3275</v>
      </c>
      <c r="D1375" t="s">
        <v>4307</v>
      </c>
      <c r="E1375" t="s">
        <v>3754</v>
      </c>
    </row>
    <row r="1376" spans="1:5" x14ac:dyDescent="0.15">
      <c r="A1376" t="s">
        <v>6024</v>
      </c>
      <c r="B1376" t="s">
        <v>5857</v>
      </c>
      <c r="C1376" t="s">
        <v>982</v>
      </c>
      <c r="D1376" t="s">
        <v>4307</v>
      </c>
      <c r="E1376" t="s">
        <v>4323</v>
      </c>
    </row>
    <row r="1377" spans="1:5" x14ac:dyDescent="0.15">
      <c r="A1377" t="s">
        <v>6885</v>
      </c>
      <c r="B1377" t="s">
        <v>5859</v>
      </c>
      <c r="C1377" t="s">
        <v>3440</v>
      </c>
      <c r="D1377" t="s">
        <v>4307</v>
      </c>
      <c r="E1377" t="s">
        <v>1762</v>
      </c>
    </row>
    <row r="1378" spans="1:5" x14ac:dyDescent="0.15">
      <c r="A1378" t="s">
        <v>6886</v>
      </c>
      <c r="B1378" t="s">
        <v>4591</v>
      </c>
      <c r="C1378" t="s">
        <v>481</v>
      </c>
      <c r="D1378" t="s">
        <v>4307</v>
      </c>
      <c r="E1378" t="s">
        <v>4324</v>
      </c>
    </row>
    <row r="1379" spans="1:5" x14ac:dyDescent="0.15">
      <c r="A1379" t="s">
        <v>4234</v>
      </c>
      <c r="B1379" t="s">
        <v>5861</v>
      </c>
      <c r="C1379" t="s">
        <v>1651</v>
      </c>
      <c r="D1379" t="s">
        <v>4307</v>
      </c>
      <c r="E1379" t="s">
        <v>4325</v>
      </c>
    </row>
    <row r="1380" spans="1:5" x14ac:dyDescent="0.15">
      <c r="A1380" t="s">
        <v>6887</v>
      </c>
      <c r="B1380" t="s">
        <v>5862</v>
      </c>
      <c r="C1380" t="s">
        <v>1075</v>
      </c>
      <c r="D1380" t="s">
        <v>4307</v>
      </c>
      <c r="E1380" t="s">
        <v>4328</v>
      </c>
    </row>
    <row r="1381" spans="1:5" x14ac:dyDescent="0.15">
      <c r="A1381" t="s">
        <v>1202</v>
      </c>
      <c r="B1381" t="s">
        <v>5805</v>
      </c>
      <c r="C1381" t="s">
        <v>4330</v>
      </c>
      <c r="D1381" t="s">
        <v>4307</v>
      </c>
      <c r="E1381" t="s">
        <v>4333</v>
      </c>
    </row>
    <row r="1382" spans="1:5" x14ac:dyDescent="0.15">
      <c r="A1382" t="s">
        <v>6888</v>
      </c>
      <c r="B1382" t="s">
        <v>5864</v>
      </c>
      <c r="C1382" t="s">
        <v>1879</v>
      </c>
      <c r="D1382" t="s">
        <v>4307</v>
      </c>
      <c r="E1382" t="s">
        <v>4334</v>
      </c>
    </row>
    <row r="1383" spans="1:5" x14ac:dyDescent="0.15">
      <c r="A1383" t="s">
        <v>4840</v>
      </c>
      <c r="B1383" t="s">
        <v>1021</v>
      </c>
      <c r="C1383" t="s">
        <v>4335</v>
      </c>
      <c r="D1383" t="s">
        <v>4307</v>
      </c>
      <c r="E1383" t="s">
        <v>4336</v>
      </c>
    </row>
    <row r="1384" spans="1:5" x14ac:dyDescent="0.15">
      <c r="A1384" t="s">
        <v>5500</v>
      </c>
      <c r="B1384" t="s">
        <v>5865</v>
      </c>
      <c r="C1384" t="s">
        <v>4085</v>
      </c>
      <c r="D1384" t="s">
        <v>4307</v>
      </c>
      <c r="E1384" t="s">
        <v>2511</v>
      </c>
    </row>
    <row r="1385" spans="1:5" x14ac:dyDescent="0.15">
      <c r="A1385" t="s">
        <v>2276</v>
      </c>
      <c r="B1385" t="s">
        <v>5866</v>
      </c>
      <c r="C1385" t="s">
        <v>4337</v>
      </c>
      <c r="D1385" t="s">
        <v>4307</v>
      </c>
      <c r="E1385" t="s">
        <v>4339</v>
      </c>
    </row>
    <row r="1386" spans="1:5" x14ac:dyDescent="0.15">
      <c r="A1386" t="s">
        <v>465</v>
      </c>
      <c r="B1386" t="s">
        <v>5867</v>
      </c>
      <c r="C1386" t="s">
        <v>3155</v>
      </c>
      <c r="D1386" t="s">
        <v>4307</v>
      </c>
      <c r="E1386" t="s">
        <v>4341</v>
      </c>
    </row>
    <row r="1387" spans="1:5" x14ac:dyDescent="0.15">
      <c r="A1387" t="s">
        <v>6889</v>
      </c>
      <c r="B1387" t="s">
        <v>5868</v>
      </c>
      <c r="C1387" t="s">
        <v>4342</v>
      </c>
      <c r="D1387" t="s">
        <v>4307</v>
      </c>
      <c r="E1387" t="s">
        <v>4344</v>
      </c>
    </row>
    <row r="1388" spans="1:5" x14ac:dyDescent="0.15">
      <c r="A1388" t="s">
        <v>6890</v>
      </c>
      <c r="B1388" t="s">
        <v>4711</v>
      </c>
      <c r="C1388" t="s">
        <v>4346</v>
      </c>
      <c r="D1388" t="s">
        <v>4307</v>
      </c>
      <c r="E1388" t="s">
        <v>3825</v>
      </c>
    </row>
    <row r="1389" spans="1:5" x14ac:dyDescent="0.15">
      <c r="A1389" t="s">
        <v>2446</v>
      </c>
      <c r="B1389" t="s">
        <v>7106</v>
      </c>
      <c r="C1389" t="s">
        <v>6155</v>
      </c>
      <c r="D1389" t="s">
        <v>2446</v>
      </c>
    </row>
    <row r="1390" spans="1:5" x14ac:dyDescent="0.15">
      <c r="A1390" t="s">
        <v>5019</v>
      </c>
      <c r="B1390" t="s">
        <v>1179</v>
      </c>
      <c r="C1390" t="s">
        <v>4315</v>
      </c>
      <c r="D1390" t="s">
        <v>2446</v>
      </c>
      <c r="E1390" t="s">
        <v>1845</v>
      </c>
    </row>
    <row r="1391" spans="1:5" x14ac:dyDescent="0.15">
      <c r="A1391" t="s">
        <v>5656</v>
      </c>
      <c r="B1391" t="s">
        <v>5870</v>
      </c>
      <c r="C1391" t="s">
        <v>2308</v>
      </c>
      <c r="D1391" t="s">
        <v>2446</v>
      </c>
      <c r="E1391" t="s">
        <v>4347</v>
      </c>
    </row>
    <row r="1392" spans="1:5" x14ac:dyDescent="0.15">
      <c r="A1392" t="s">
        <v>6891</v>
      </c>
      <c r="B1392" t="s">
        <v>5872</v>
      </c>
      <c r="C1392" t="s">
        <v>4348</v>
      </c>
      <c r="D1392" t="s">
        <v>2446</v>
      </c>
      <c r="E1392" t="s">
        <v>3269</v>
      </c>
    </row>
    <row r="1393" spans="1:5" x14ac:dyDescent="0.15">
      <c r="A1393" t="s">
        <v>6130</v>
      </c>
      <c r="B1393" t="s">
        <v>5873</v>
      </c>
      <c r="C1393" t="s">
        <v>4350</v>
      </c>
      <c r="D1393" t="s">
        <v>2446</v>
      </c>
      <c r="E1393" t="s">
        <v>3995</v>
      </c>
    </row>
    <row r="1394" spans="1:5" x14ac:dyDescent="0.15">
      <c r="A1394" t="s">
        <v>5921</v>
      </c>
      <c r="B1394" t="s">
        <v>5874</v>
      </c>
      <c r="C1394" t="s">
        <v>4351</v>
      </c>
      <c r="D1394" t="s">
        <v>2446</v>
      </c>
      <c r="E1394" t="s">
        <v>3156</v>
      </c>
    </row>
    <row r="1395" spans="1:5" x14ac:dyDescent="0.15">
      <c r="A1395" t="s">
        <v>6892</v>
      </c>
      <c r="B1395" t="s">
        <v>853</v>
      </c>
      <c r="C1395" t="s">
        <v>4352</v>
      </c>
      <c r="D1395" t="s">
        <v>2446</v>
      </c>
      <c r="E1395" t="s">
        <v>4355</v>
      </c>
    </row>
    <row r="1396" spans="1:5" x14ac:dyDescent="0.15">
      <c r="A1396" t="s">
        <v>6426</v>
      </c>
      <c r="B1396" t="s">
        <v>192</v>
      </c>
      <c r="C1396" t="s">
        <v>4357</v>
      </c>
      <c r="D1396" t="s">
        <v>2446</v>
      </c>
      <c r="E1396" t="s">
        <v>4360</v>
      </c>
    </row>
    <row r="1397" spans="1:5" x14ac:dyDescent="0.15">
      <c r="A1397" t="s">
        <v>6893</v>
      </c>
      <c r="B1397" t="s">
        <v>4607</v>
      </c>
      <c r="C1397" t="s">
        <v>273</v>
      </c>
      <c r="D1397" t="s">
        <v>2446</v>
      </c>
      <c r="E1397" t="s">
        <v>4362</v>
      </c>
    </row>
    <row r="1398" spans="1:5" x14ac:dyDescent="0.15">
      <c r="A1398" t="s">
        <v>5282</v>
      </c>
      <c r="B1398" t="s">
        <v>5875</v>
      </c>
      <c r="C1398" t="s">
        <v>4363</v>
      </c>
      <c r="D1398" t="s">
        <v>2446</v>
      </c>
      <c r="E1398" t="s">
        <v>358</v>
      </c>
    </row>
    <row r="1399" spans="1:5" x14ac:dyDescent="0.15">
      <c r="A1399" t="s">
        <v>882</v>
      </c>
      <c r="B1399" t="s">
        <v>5344</v>
      </c>
      <c r="C1399" t="s">
        <v>2348</v>
      </c>
      <c r="D1399" t="s">
        <v>2446</v>
      </c>
      <c r="E1399" t="s">
        <v>4365</v>
      </c>
    </row>
    <row r="1400" spans="1:5" x14ac:dyDescent="0.15">
      <c r="A1400" t="s">
        <v>6894</v>
      </c>
      <c r="B1400" t="s">
        <v>4258</v>
      </c>
      <c r="C1400" t="s">
        <v>4366</v>
      </c>
      <c r="D1400" t="s">
        <v>2446</v>
      </c>
      <c r="E1400" t="s">
        <v>2809</v>
      </c>
    </row>
    <row r="1401" spans="1:5" x14ac:dyDescent="0.15">
      <c r="A1401" t="s">
        <v>5304</v>
      </c>
      <c r="B1401" t="s">
        <v>4075</v>
      </c>
      <c r="C1401" t="s">
        <v>266</v>
      </c>
      <c r="D1401" t="s">
        <v>2446</v>
      </c>
      <c r="E1401" t="s">
        <v>3074</v>
      </c>
    </row>
    <row r="1402" spans="1:5" x14ac:dyDescent="0.15">
      <c r="A1402" t="s">
        <v>6767</v>
      </c>
      <c r="B1402" t="s">
        <v>2410</v>
      </c>
      <c r="C1402" t="s">
        <v>4367</v>
      </c>
      <c r="D1402" t="s">
        <v>2446</v>
      </c>
      <c r="E1402" t="s">
        <v>4312</v>
      </c>
    </row>
    <row r="1403" spans="1:5" x14ac:dyDescent="0.15">
      <c r="A1403" t="s">
        <v>6895</v>
      </c>
      <c r="B1403" t="s">
        <v>5301</v>
      </c>
      <c r="C1403" t="s">
        <v>69</v>
      </c>
      <c r="D1403" t="s">
        <v>2446</v>
      </c>
      <c r="E1403" t="s">
        <v>2543</v>
      </c>
    </row>
    <row r="1404" spans="1:5" x14ac:dyDescent="0.15">
      <c r="A1404" t="s">
        <v>6896</v>
      </c>
      <c r="B1404" t="s">
        <v>4157</v>
      </c>
      <c r="C1404" t="s">
        <v>3329</v>
      </c>
      <c r="D1404" t="s">
        <v>2446</v>
      </c>
      <c r="E1404" t="s">
        <v>2261</v>
      </c>
    </row>
    <row r="1405" spans="1:5" x14ac:dyDescent="0.15">
      <c r="A1405" t="s">
        <v>6897</v>
      </c>
      <c r="B1405" t="s">
        <v>4304</v>
      </c>
      <c r="C1405" t="s">
        <v>4107</v>
      </c>
      <c r="D1405" t="s">
        <v>2446</v>
      </c>
      <c r="E1405" t="s">
        <v>4041</v>
      </c>
    </row>
    <row r="1406" spans="1:5" x14ac:dyDescent="0.15">
      <c r="A1406" t="s">
        <v>3602</v>
      </c>
      <c r="B1406" t="s">
        <v>5876</v>
      </c>
      <c r="C1406" t="s">
        <v>4368</v>
      </c>
      <c r="D1406" t="s">
        <v>2446</v>
      </c>
      <c r="E1406" t="s">
        <v>2376</v>
      </c>
    </row>
    <row r="1407" spans="1:5" x14ac:dyDescent="0.15">
      <c r="A1407" t="s">
        <v>6898</v>
      </c>
      <c r="B1407" t="s">
        <v>816</v>
      </c>
      <c r="C1407" t="s">
        <v>4369</v>
      </c>
      <c r="D1407" t="s">
        <v>2446</v>
      </c>
      <c r="E1407" t="s">
        <v>4372</v>
      </c>
    </row>
    <row r="1408" spans="1:5" x14ac:dyDescent="0.15">
      <c r="A1408" t="s">
        <v>1376</v>
      </c>
      <c r="B1408" t="s">
        <v>4644</v>
      </c>
      <c r="C1408" t="s">
        <v>1258</v>
      </c>
      <c r="D1408" t="s">
        <v>2446</v>
      </c>
      <c r="E1408" t="s">
        <v>4374</v>
      </c>
    </row>
    <row r="1409" spans="1:5" x14ac:dyDescent="0.15">
      <c r="A1409" t="s">
        <v>3603</v>
      </c>
      <c r="B1409" t="s">
        <v>7107</v>
      </c>
      <c r="C1409" t="s">
        <v>6156</v>
      </c>
      <c r="D1409" t="s">
        <v>3603</v>
      </c>
    </row>
    <row r="1410" spans="1:5" x14ac:dyDescent="0.15">
      <c r="A1410" t="s">
        <v>4940</v>
      </c>
      <c r="B1410" t="s">
        <v>373</v>
      </c>
      <c r="C1410" t="s">
        <v>4376</v>
      </c>
      <c r="D1410" t="s">
        <v>3603</v>
      </c>
      <c r="E1410" t="s">
        <v>344</v>
      </c>
    </row>
    <row r="1411" spans="1:5" x14ac:dyDescent="0.15">
      <c r="A1411" t="s">
        <v>3493</v>
      </c>
      <c r="B1411" t="s">
        <v>4167</v>
      </c>
      <c r="C1411" t="s">
        <v>1539</v>
      </c>
      <c r="D1411" t="s">
        <v>3603</v>
      </c>
      <c r="E1411" t="s">
        <v>833</v>
      </c>
    </row>
    <row r="1412" spans="1:5" x14ac:dyDescent="0.15">
      <c r="A1412" t="s">
        <v>4522</v>
      </c>
      <c r="B1412" t="s">
        <v>1961</v>
      </c>
      <c r="C1412" t="s">
        <v>4378</v>
      </c>
      <c r="D1412" t="s">
        <v>3603</v>
      </c>
      <c r="E1412" t="s">
        <v>2312</v>
      </c>
    </row>
    <row r="1413" spans="1:5" x14ac:dyDescent="0.15">
      <c r="A1413" t="s">
        <v>3801</v>
      </c>
      <c r="B1413" t="s">
        <v>5877</v>
      </c>
      <c r="C1413" t="s">
        <v>4383</v>
      </c>
      <c r="D1413" t="s">
        <v>3603</v>
      </c>
      <c r="E1413" t="s">
        <v>263</v>
      </c>
    </row>
    <row r="1414" spans="1:5" x14ac:dyDescent="0.15">
      <c r="A1414" t="s">
        <v>1452</v>
      </c>
      <c r="B1414" t="s">
        <v>5878</v>
      </c>
      <c r="C1414" t="s">
        <v>4384</v>
      </c>
      <c r="D1414" t="s">
        <v>3603</v>
      </c>
      <c r="E1414" t="s">
        <v>2735</v>
      </c>
    </row>
    <row r="1415" spans="1:5" x14ac:dyDescent="0.15">
      <c r="A1415" t="s">
        <v>730</v>
      </c>
      <c r="B1415" t="s">
        <v>5880</v>
      </c>
      <c r="C1415" t="s">
        <v>4386</v>
      </c>
      <c r="D1415" t="s">
        <v>3603</v>
      </c>
      <c r="E1415" t="s">
        <v>4387</v>
      </c>
    </row>
    <row r="1416" spans="1:5" x14ac:dyDescent="0.15">
      <c r="A1416" t="s">
        <v>6899</v>
      </c>
      <c r="B1416" t="s">
        <v>456</v>
      </c>
      <c r="C1416" t="s">
        <v>4388</v>
      </c>
      <c r="D1416" t="s">
        <v>3603</v>
      </c>
      <c r="E1416" t="s">
        <v>4389</v>
      </c>
    </row>
    <row r="1417" spans="1:5" x14ac:dyDescent="0.15">
      <c r="A1417" t="s">
        <v>6900</v>
      </c>
      <c r="B1417" t="s">
        <v>5882</v>
      </c>
      <c r="C1417" t="s">
        <v>98</v>
      </c>
      <c r="D1417" t="s">
        <v>3603</v>
      </c>
      <c r="E1417" t="s">
        <v>2628</v>
      </c>
    </row>
    <row r="1418" spans="1:5" x14ac:dyDescent="0.15">
      <c r="A1418" t="s">
        <v>6901</v>
      </c>
      <c r="B1418" t="s">
        <v>5883</v>
      </c>
      <c r="C1418" t="s">
        <v>1971</v>
      </c>
      <c r="D1418" t="s">
        <v>3603</v>
      </c>
      <c r="E1418" t="s">
        <v>2413</v>
      </c>
    </row>
    <row r="1419" spans="1:5" x14ac:dyDescent="0.15">
      <c r="A1419" t="s">
        <v>5486</v>
      </c>
      <c r="B1419" t="s">
        <v>5884</v>
      </c>
      <c r="C1419" t="s">
        <v>4390</v>
      </c>
      <c r="D1419" t="s">
        <v>3603</v>
      </c>
      <c r="E1419" t="s">
        <v>1000</v>
      </c>
    </row>
    <row r="1420" spans="1:5" x14ac:dyDescent="0.15">
      <c r="A1420" t="s">
        <v>6902</v>
      </c>
      <c r="B1420" t="s">
        <v>5885</v>
      </c>
      <c r="C1420" t="s">
        <v>3565</v>
      </c>
      <c r="D1420" t="s">
        <v>3603</v>
      </c>
      <c r="E1420" t="s">
        <v>4211</v>
      </c>
    </row>
    <row r="1421" spans="1:5" x14ac:dyDescent="0.15">
      <c r="A1421" t="s">
        <v>3308</v>
      </c>
      <c r="B1421" t="s">
        <v>4412</v>
      </c>
      <c r="C1421" t="s">
        <v>4392</v>
      </c>
      <c r="D1421" t="s">
        <v>3603</v>
      </c>
      <c r="E1421" t="s">
        <v>2711</v>
      </c>
    </row>
    <row r="1422" spans="1:5" x14ac:dyDescent="0.15">
      <c r="A1422" t="s">
        <v>2515</v>
      </c>
      <c r="B1422" t="s">
        <v>3409</v>
      </c>
      <c r="C1422" t="s">
        <v>2000</v>
      </c>
      <c r="D1422" t="s">
        <v>3603</v>
      </c>
      <c r="E1422" t="s">
        <v>50</v>
      </c>
    </row>
    <row r="1423" spans="1:5" x14ac:dyDescent="0.15">
      <c r="A1423" t="s">
        <v>6643</v>
      </c>
      <c r="B1423" t="s">
        <v>4736</v>
      </c>
      <c r="C1423" t="s">
        <v>350</v>
      </c>
      <c r="D1423" t="s">
        <v>3603</v>
      </c>
      <c r="E1423" t="s">
        <v>4393</v>
      </c>
    </row>
    <row r="1424" spans="1:5" x14ac:dyDescent="0.15">
      <c r="A1424" t="s">
        <v>6903</v>
      </c>
      <c r="B1424" t="s">
        <v>5886</v>
      </c>
      <c r="C1424" t="s">
        <v>1611</v>
      </c>
      <c r="D1424" t="s">
        <v>3603</v>
      </c>
      <c r="E1424" t="s">
        <v>4394</v>
      </c>
    </row>
    <row r="1425" spans="1:5" x14ac:dyDescent="0.15">
      <c r="A1425" t="s">
        <v>6904</v>
      </c>
      <c r="B1425" t="s">
        <v>5887</v>
      </c>
      <c r="C1425" t="s">
        <v>2075</v>
      </c>
      <c r="D1425" t="s">
        <v>3603</v>
      </c>
      <c r="E1425" t="s">
        <v>4396</v>
      </c>
    </row>
    <row r="1426" spans="1:5" x14ac:dyDescent="0.15">
      <c r="A1426" t="s">
        <v>6905</v>
      </c>
      <c r="B1426" t="s">
        <v>5888</v>
      </c>
      <c r="C1426" t="s">
        <v>3459</v>
      </c>
      <c r="D1426" t="s">
        <v>3603</v>
      </c>
      <c r="E1426" t="s">
        <v>4399</v>
      </c>
    </row>
    <row r="1427" spans="1:5" x14ac:dyDescent="0.15">
      <c r="A1427" t="s">
        <v>3964</v>
      </c>
      <c r="B1427" t="s">
        <v>5889</v>
      </c>
      <c r="C1427" t="s">
        <v>1359</v>
      </c>
      <c r="D1427" t="s">
        <v>3603</v>
      </c>
      <c r="E1427" t="s">
        <v>3179</v>
      </c>
    </row>
    <row r="1428" spans="1:5" x14ac:dyDescent="0.15">
      <c r="A1428" t="s">
        <v>618</v>
      </c>
      <c r="B1428" t="s">
        <v>5890</v>
      </c>
      <c r="C1428" t="s">
        <v>1004</v>
      </c>
      <c r="D1428" t="s">
        <v>3603</v>
      </c>
      <c r="E1428" t="s">
        <v>4400</v>
      </c>
    </row>
    <row r="1429" spans="1:5" x14ac:dyDescent="0.15">
      <c r="A1429" t="s">
        <v>1660</v>
      </c>
      <c r="B1429" t="s">
        <v>5893</v>
      </c>
      <c r="C1429" t="s">
        <v>4402</v>
      </c>
      <c r="D1429" t="s">
        <v>3603</v>
      </c>
      <c r="E1429" t="s">
        <v>4403</v>
      </c>
    </row>
    <row r="1430" spans="1:5" x14ac:dyDescent="0.15">
      <c r="A1430" t="s">
        <v>6906</v>
      </c>
      <c r="B1430" t="s">
        <v>2852</v>
      </c>
      <c r="C1430" t="s">
        <v>4407</v>
      </c>
      <c r="D1430" t="s">
        <v>3603</v>
      </c>
      <c r="E1430" t="s">
        <v>2130</v>
      </c>
    </row>
    <row r="1431" spans="1:5" x14ac:dyDescent="0.15">
      <c r="A1431" t="s">
        <v>1175</v>
      </c>
      <c r="B1431" t="s">
        <v>5894</v>
      </c>
      <c r="C1431" t="s">
        <v>3211</v>
      </c>
      <c r="D1431" t="s">
        <v>3603</v>
      </c>
      <c r="E1431" t="s">
        <v>3295</v>
      </c>
    </row>
    <row r="1432" spans="1:5" x14ac:dyDescent="0.15">
      <c r="A1432" t="s">
        <v>6276</v>
      </c>
      <c r="B1432" t="s">
        <v>5895</v>
      </c>
      <c r="C1432" t="s">
        <v>2623</v>
      </c>
      <c r="D1432" t="s">
        <v>3603</v>
      </c>
      <c r="E1432" t="s">
        <v>1728</v>
      </c>
    </row>
    <row r="1433" spans="1:5" x14ac:dyDescent="0.15">
      <c r="A1433" t="s">
        <v>3226</v>
      </c>
      <c r="B1433" t="s">
        <v>5896</v>
      </c>
      <c r="C1433" t="s">
        <v>4409</v>
      </c>
      <c r="D1433" t="s">
        <v>3603</v>
      </c>
      <c r="E1433" t="s">
        <v>425</v>
      </c>
    </row>
    <row r="1434" spans="1:5" x14ac:dyDescent="0.15">
      <c r="A1434" t="s">
        <v>4262</v>
      </c>
      <c r="B1434" t="s">
        <v>2408</v>
      </c>
      <c r="C1434" t="s">
        <v>6157</v>
      </c>
      <c r="D1434" t="s">
        <v>4262</v>
      </c>
    </row>
    <row r="1435" spans="1:5" x14ac:dyDescent="0.15">
      <c r="A1435" t="s">
        <v>6907</v>
      </c>
      <c r="B1435" t="s">
        <v>4382</v>
      </c>
      <c r="C1435" t="s">
        <v>4410</v>
      </c>
      <c r="D1435" t="s">
        <v>4262</v>
      </c>
      <c r="E1435" t="s">
        <v>4411</v>
      </c>
    </row>
    <row r="1436" spans="1:5" x14ac:dyDescent="0.15">
      <c r="A1436" t="s">
        <v>2825</v>
      </c>
      <c r="B1436" t="s">
        <v>3756</v>
      </c>
      <c r="C1436" t="s">
        <v>1224</v>
      </c>
      <c r="D1436" t="s">
        <v>4262</v>
      </c>
      <c r="E1436" t="s">
        <v>1180</v>
      </c>
    </row>
    <row r="1437" spans="1:5" x14ac:dyDescent="0.15">
      <c r="A1437" t="s">
        <v>4031</v>
      </c>
      <c r="B1437" t="s">
        <v>5897</v>
      </c>
      <c r="C1437" t="s">
        <v>2519</v>
      </c>
      <c r="D1437" t="s">
        <v>4262</v>
      </c>
      <c r="E1437" t="s">
        <v>4413</v>
      </c>
    </row>
    <row r="1438" spans="1:5" x14ac:dyDescent="0.15">
      <c r="A1438" t="s">
        <v>6908</v>
      </c>
      <c r="B1438" t="s">
        <v>5898</v>
      </c>
      <c r="C1438" t="s">
        <v>4414</v>
      </c>
      <c r="D1438" t="s">
        <v>4262</v>
      </c>
      <c r="E1438" t="s">
        <v>4416</v>
      </c>
    </row>
    <row r="1439" spans="1:5" x14ac:dyDescent="0.15">
      <c r="A1439" t="s">
        <v>4920</v>
      </c>
      <c r="B1439" t="s">
        <v>5900</v>
      </c>
      <c r="C1439" t="s">
        <v>4418</v>
      </c>
      <c r="D1439" t="s">
        <v>4262</v>
      </c>
      <c r="E1439" t="s">
        <v>3835</v>
      </c>
    </row>
    <row r="1440" spans="1:5" x14ac:dyDescent="0.15">
      <c r="A1440" t="s">
        <v>6727</v>
      </c>
      <c r="B1440" t="s">
        <v>5902</v>
      </c>
      <c r="C1440" t="s">
        <v>4419</v>
      </c>
      <c r="D1440" t="s">
        <v>4262</v>
      </c>
      <c r="E1440" t="s">
        <v>4391</v>
      </c>
    </row>
    <row r="1441" spans="1:5" x14ac:dyDescent="0.15">
      <c r="A1441" t="s">
        <v>3106</v>
      </c>
      <c r="B1441" t="s">
        <v>2715</v>
      </c>
      <c r="C1441" t="s">
        <v>4421</v>
      </c>
      <c r="D1441" t="s">
        <v>4262</v>
      </c>
      <c r="E1441" t="s">
        <v>4056</v>
      </c>
    </row>
    <row r="1442" spans="1:5" x14ac:dyDescent="0.15">
      <c r="A1442" t="s">
        <v>4206</v>
      </c>
      <c r="B1442" t="s">
        <v>274</v>
      </c>
      <c r="C1442" t="s">
        <v>4422</v>
      </c>
      <c r="D1442" t="s">
        <v>4262</v>
      </c>
      <c r="E1442" t="s">
        <v>1769</v>
      </c>
    </row>
    <row r="1443" spans="1:5" x14ac:dyDescent="0.15">
      <c r="A1443" t="s">
        <v>6909</v>
      </c>
      <c r="B1443" t="s">
        <v>5904</v>
      </c>
      <c r="C1443" t="s">
        <v>2796</v>
      </c>
      <c r="D1443" t="s">
        <v>4262</v>
      </c>
      <c r="E1443" t="s">
        <v>240</v>
      </c>
    </row>
    <row r="1444" spans="1:5" x14ac:dyDescent="0.15">
      <c r="A1444" t="s">
        <v>6910</v>
      </c>
      <c r="B1444" t="s">
        <v>5023</v>
      </c>
      <c r="C1444" t="s">
        <v>4424</v>
      </c>
      <c r="D1444" t="s">
        <v>4262</v>
      </c>
      <c r="E1444" t="s">
        <v>3223</v>
      </c>
    </row>
    <row r="1445" spans="1:5" x14ac:dyDescent="0.15">
      <c r="A1445" t="s">
        <v>5802</v>
      </c>
      <c r="B1445" t="s">
        <v>5905</v>
      </c>
      <c r="C1445" t="s">
        <v>2757</v>
      </c>
      <c r="D1445" t="s">
        <v>4262</v>
      </c>
      <c r="E1445" t="s">
        <v>4425</v>
      </c>
    </row>
    <row r="1446" spans="1:5" x14ac:dyDescent="0.15">
      <c r="A1446" t="s">
        <v>6911</v>
      </c>
      <c r="B1446" t="s">
        <v>5906</v>
      </c>
      <c r="C1446" t="s">
        <v>4426</v>
      </c>
      <c r="D1446" t="s">
        <v>4262</v>
      </c>
      <c r="E1446" t="s">
        <v>4428</v>
      </c>
    </row>
    <row r="1447" spans="1:5" x14ac:dyDescent="0.15">
      <c r="A1447" t="s">
        <v>6912</v>
      </c>
      <c r="B1447" t="s">
        <v>5907</v>
      </c>
      <c r="C1447" t="s">
        <v>1954</v>
      </c>
      <c r="D1447" t="s">
        <v>4262</v>
      </c>
      <c r="E1447" t="s">
        <v>4429</v>
      </c>
    </row>
    <row r="1448" spans="1:5" x14ac:dyDescent="0.15">
      <c r="A1448" t="s">
        <v>2565</v>
      </c>
      <c r="B1448" t="s">
        <v>5909</v>
      </c>
      <c r="C1448" t="s">
        <v>4359</v>
      </c>
      <c r="D1448" t="s">
        <v>4262</v>
      </c>
      <c r="E1448" t="s">
        <v>4430</v>
      </c>
    </row>
    <row r="1449" spans="1:5" x14ac:dyDescent="0.15">
      <c r="A1449" t="s">
        <v>6913</v>
      </c>
      <c r="B1449" t="s">
        <v>5910</v>
      </c>
      <c r="C1449" t="s">
        <v>2728</v>
      </c>
      <c r="D1449" t="s">
        <v>4262</v>
      </c>
      <c r="E1449" t="s">
        <v>4433</v>
      </c>
    </row>
    <row r="1450" spans="1:5" x14ac:dyDescent="0.15">
      <c r="A1450" t="s">
        <v>1937</v>
      </c>
      <c r="B1450" t="s">
        <v>5713</v>
      </c>
      <c r="C1450" t="s">
        <v>1581</v>
      </c>
      <c r="D1450" t="s">
        <v>4262</v>
      </c>
      <c r="E1450" t="s">
        <v>2032</v>
      </c>
    </row>
    <row r="1451" spans="1:5" x14ac:dyDescent="0.15">
      <c r="A1451" t="s">
        <v>6914</v>
      </c>
      <c r="B1451" t="s">
        <v>2965</v>
      </c>
      <c r="C1451" t="s">
        <v>4230</v>
      </c>
      <c r="D1451" t="s">
        <v>4262</v>
      </c>
      <c r="E1451" t="s">
        <v>571</v>
      </c>
    </row>
    <row r="1452" spans="1:5" x14ac:dyDescent="0.15">
      <c r="A1452" t="s">
        <v>1295</v>
      </c>
      <c r="B1452" t="s">
        <v>7108</v>
      </c>
      <c r="C1452" t="s">
        <v>6158</v>
      </c>
      <c r="D1452" t="s">
        <v>1295</v>
      </c>
    </row>
    <row r="1453" spans="1:5" x14ac:dyDescent="0.15">
      <c r="A1453" t="s">
        <v>6916</v>
      </c>
      <c r="B1453" t="s">
        <v>4899</v>
      </c>
      <c r="C1453" t="s">
        <v>4434</v>
      </c>
      <c r="D1453" t="s">
        <v>1295</v>
      </c>
      <c r="E1453" t="s">
        <v>4436</v>
      </c>
    </row>
    <row r="1454" spans="1:5" x14ac:dyDescent="0.15">
      <c r="A1454" t="s">
        <v>6917</v>
      </c>
      <c r="B1454" t="s">
        <v>1614</v>
      </c>
      <c r="C1454" t="s">
        <v>3831</v>
      </c>
      <c r="D1454" t="s">
        <v>1295</v>
      </c>
      <c r="E1454" t="s">
        <v>2150</v>
      </c>
    </row>
    <row r="1455" spans="1:5" x14ac:dyDescent="0.15">
      <c r="A1455" t="s">
        <v>6919</v>
      </c>
      <c r="B1455" t="s">
        <v>5911</v>
      </c>
      <c r="C1455" t="s">
        <v>3180</v>
      </c>
      <c r="D1455" t="s">
        <v>1295</v>
      </c>
      <c r="E1455" t="s">
        <v>4437</v>
      </c>
    </row>
    <row r="1456" spans="1:5" x14ac:dyDescent="0.15">
      <c r="A1456" t="s">
        <v>6920</v>
      </c>
      <c r="B1456" t="s">
        <v>5912</v>
      </c>
      <c r="C1456" t="s">
        <v>4181</v>
      </c>
      <c r="D1456" t="s">
        <v>1295</v>
      </c>
      <c r="E1456" t="s">
        <v>4438</v>
      </c>
    </row>
    <row r="1457" spans="1:5" x14ac:dyDescent="0.15">
      <c r="A1457" t="s">
        <v>6921</v>
      </c>
      <c r="B1457" t="s">
        <v>5913</v>
      </c>
      <c r="C1457" t="s">
        <v>2678</v>
      </c>
      <c r="D1457" t="s">
        <v>1295</v>
      </c>
      <c r="E1457" t="s">
        <v>4439</v>
      </c>
    </row>
    <row r="1458" spans="1:5" x14ac:dyDescent="0.15">
      <c r="A1458" t="s">
        <v>1303</v>
      </c>
      <c r="B1458" t="s">
        <v>5349</v>
      </c>
      <c r="C1458" t="s">
        <v>4440</v>
      </c>
      <c r="D1458" t="s">
        <v>1295</v>
      </c>
      <c r="E1458" t="s">
        <v>4443</v>
      </c>
    </row>
    <row r="1459" spans="1:5" x14ac:dyDescent="0.15">
      <c r="A1459" t="s">
        <v>6922</v>
      </c>
      <c r="B1459" t="s">
        <v>4275</v>
      </c>
      <c r="C1459" t="s">
        <v>4444</v>
      </c>
      <c r="D1459" t="s">
        <v>1295</v>
      </c>
      <c r="E1459" t="s">
        <v>4445</v>
      </c>
    </row>
    <row r="1460" spans="1:5" x14ac:dyDescent="0.15">
      <c r="A1460" t="s">
        <v>6305</v>
      </c>
      <c r="B1460" t="s">
        <v>2293</v>
      </c>
      <c r="C1460" t="s">
        <v>423</v>
      </c>
      <c r="D1460" t="s">
        <v>1295</v>
      </c>
      <c r="E1460" t="s">
        <v>1088</v>
      </c>
    </row>
    <row r="1461" spans="1:5" x14ac:dyDescent="0.15">
      <c r="A1461" t="s">
        <v>493</v>
      </c>
      <c r="B1461" t="s">
        <v>1107</v>
      </c>
      <c r="C1461" t="s">
        <v>4446</v>
      </c>
      <c r="D1461" t="s">
        <v>1295</v>
      </c>
      <c r="E1461" t="s">
        <v>3728</v>
      </c>
    </row>
    <row r="1462" spans="1:5" x14ac:dyDescent="0.15">
      <c r="A1462" t="s">
        <v>4649</v>
      </c>
      <c r="B1462" t="s">
        <v>4051</v>
      </c>
      <c r="C1462" t="s">
        <v>4448</v>
      </c>
      <c r="D1462" t="s">
        <v>1295</v>
      </c>
      <c r="E1462" t="s">
        <v>1629</v>
      </c>
    </row>
    <row r="1463" spans="1:5" x14ac:dyDescent="0.15">
      <c r="A1463" t="s">
        <v>6923</v>
      </c>
      <c r="B1463" t="s">
        <v>5915</v>
      </c>
      <c r="C1463" t="s">
        <v>4450</v>
      </c>
      <c r="D1463" t="s">
        <v>1295</v>
      </c>
      <c r="E1463" t="s">
        <v>1666</v>
      </c>
    </row>
    <row r="1464" spans="1:5" x14ac:dyDescent="0.15">
      <c r="A1464" t="s">
        <v>6924</v>
      </c>
      <c r="B1464" t="s">
        <v>5916</v>
      </c>
      <c r="C1464" t="s">
        <v>4451</v>
      </c>
      <c r="D1464" t="s">
        <v>1295</v>
      </c>
      <c r="E1464" t="s">
        <v>2983</v>
      </c>
    </row>
    <row r="1465" spans="1:5" x14ac:dyDescent="0.15">
      <c r="A1465" t="s">
        <v>6925</v>
      </c>
      <c r="B1465" t="s">
        <v>2745</v>
      </c>
      <c r="C1465" t="s">
        <v>3859</v>
      </c>
      <c r="D1465" t="s">
        <v>1295</v>
      </c>
      <c r="E1465" t="s">
        <v>4452</v>
      </c>
    </row>
    <row r="1466" spans="1:5" x14ac:dyDescent="0.15">
      <c r="A1466" t="s">
        <v>6926</v>
      </c>
      <c r="B1466" t="s">
        <v>3319</v>
      </c>
      <c r="C1466" t="s">
        <v>6159</v>
      </c>
      <c r="D1466" t="s">
        <v>1295</v>
      </c>
      <c r="E1466" t="s">
        <v>795</v>
      </c>
    </row>
    <row r="1467" spans="1:5" x14ac:dyDescent="0.15">
      <c r="A1467" t="s">
        <v>942</v>
      </c>
      <c r="B1467" t="s">
        <v>5128</v>
      </c>
      <c r="C1467" t="s">
        <v>3416</v>
      </c>
      <c r="D1467" t="s">
        <v>1295</v>
      </c>
      <c r="E1467" t="s">
        <v>1735</v>
      </c>
    </row>
    <row r="1468" spans="1:5" x14ac:dyDescent="0.15">
      <c r="A1468" t="s">
        <v>5002</v>
      </c>
      <c r="B1468" t="s">
        <v>691</v>
      </c>
      <c r="C1468" t="s">
        <v>2725</v>
      </c>
      <c r="D1468" t="s">
        <v>1295</v>
      </c>
      <c r="E1468" t="s">
        <v>4453</v>
      </c>
    </row>
    <row r="1469" spans="1:5" x14ac:dyDescent="0.15">
      <c r="A1469" t="s">
        <v>6927</v>
      </c>
      <c r="B1469" t="s">
        <v>5917</v>
      </c>
      <c r="C1469" t="s">
        <v>2829</v>
      </c>
      <c r="D1469" t="s">
        <v>1295</v>
      </c>
      <c r="E1469" t="s">
        <v>4456</v>
      </c>
    </row>
    <row r="1470" spans="1:5" x14ac:dyDescent="0.15">
      <c r="A1470" t="s">
        <v>813</v>
      </c>
      <c r="B1470" t="s">
        <v>5918</v>
      </c>
      <c r="C1470" t="s">
        <v>4035</v>
      </c>
      <c r="D1470" t="s">
        <v>1295</v>
      </c>
      <c r="E1470" t="s">
        <v>4459</v>
      </c>
    </row>
    <row r="1471" spans="1:5" x14ac:dyDescent="0.15">
      <c r="A1471" t="s">
        <v>6928</v>
      </c>
      <c r="B1471" t="s">
        <v>5920</v>
      </c>
      <c r="C1471" t="s">
        <v>498</v>
      </c>
      <c r="D1471" t="s">
        <v>1295</v>
      </c>
      <c r="E1471" t="s">
        <v>4154</v>
      </c>
    </row>
    <row r="1472" spans="1:5" x14ac:dyDescent="0.15">
      <c r="A1472" t="s">
        <v>6929</v>
      </c>
      <c r="B1472" t="s">
        <v>5922</v>
      </c>
      <c r="C1472" t="s">
        <v>13</v>
      </c>
      <c r="D1472" t="s">
        <v>1295</v>
      </c>
      <c r="E1472" t="s">
        <v>1674</v>
      </c>
    </row>
    <row r="1473" spans="1:5" x14ac:dyDescent="0.15">
      <c r="A1473" t="s">
        <v>3910</v>
      </c>
      <c r="B1473" t="s">
        <v>126</v>
      </c>
      <c r="C1473" t="s">
        <v>6160</v>
      </c>
      <c r="D1473" t="s">
        <v>3910</v>
      </c>
    </row>
    <row r="1474" spans="1:5" x14ac:dyDescent="0.15">
      <c r="A1474" t="s">
        <v>6931</v>
      </c>
      <c r="B1474" t="s">
        <v>5923</v>
      </c>
      <c r="C1474" t="s">
        <v>2906</v>
      </c>
      <c r="D1474" t="s">
        <v>3910</v>
      </c>
      <c r="E1474" t="s">
        <v>4460</v>
      </c>
    </row>
    <row r="1475" spans="1:5" x14ac:dyDescent="0.15">
      <c r="A1475" t="s">
        <v>6932</v>
      </c>
      <c r="B1475" t="s">
        <v>5925</v>
      </c>
      <c r="C1475" t="s">
        <v>4462</v>
      </c>
      <c r="D1475" t="s">
        <v>3910</v>
      </c>
      <c r="E1475" t="s">
        <v>3795</v>
      </c>
    </row>
    <row r="1476" spans="1:5" x14ac:dyDescent="0.15">
      <c r="A1476" t="s">
        <v>6933</v>
      </c>
      <c r="B1476" t="s">
        <v>267</v>
      </c>
      <c r="C1476" t="s">
        <v>4465</v>
      </c>
      <c r="D1476" t="s">
        <v>3910</v>
      </c>
      <c r="E1476" t="s">
        <v>2264</v>
      </c>
    </row>
    <row r="1477" spans="1:5" x14ac:dyDescent="0.15">
      <c r="A1477" t="s">
        <v>6934</v>
      </c>
      <c r="B1477" t="s">
        <v>3556</v>
      </c>
      <c r="C1477" t="s">
        <v>4467</v>
      </c>
      <c r="D1477" t="s">
        <v>3910</v>
      </c>
      <c r="E1477" t="s">
        <v>3048</v>
      </c>
    </row>
    <row r="1478" spans="1:5" x14ac:dyDescent="0.15">
      <c r="A1478" t="s">
        <v>6836</v>
      </c>
      <c r="B1478" t="s">
        <v>5926</v>
      </c>
      <c r="C1478" t="s">
        <v>3751</v>
      </c>
      <c r="D1478" t="s">
        <v>3910</v>
      </c>
      <c r="E1478" t="s">
        <v>1542</v>
      </c>
    </row>
    <row r="1479" spans="1:5" x14ac:dyDescent="0.15">
      <c r="A1479" t="s">
        <v>5382</v>
      </c>
      <c r="B1479" t="s">
        <v>5927</v>
      </c>
      <c r="C1479" t="s">
        <v>366</v>
      </c>
      <c r="D1479" t="s">
        <v>3910</v>
      </c>
      <c r="E1479" t="s">
        <v>4469</v>
      </c>
    </row>
    <row r="1480" spans="1:5" x14ac:dyDescent="0.15">
      <c r="A1480" t="s">
        <v>6936</v>
      </c>
      <c r="B1480" t="s">
        <v>5928</v>
      </c>
      <c r="C1480" t="s">
        <v>4471</v>
      </c>
      <c r="D1480" t="s">
        <v>3910</v>
      </c>
      <c r="E1480" t="s">
        <v>2377</v>
      </c>
    </row>
    <row r="1481" spans="1:5" x14ac:dyDescent="0.15">
      <c r="A1481" t="s">
        <v>5510</v>
      </c>
      <c r="B1481" t="s">
        <v>5929</v>
      </c>
      <c r="C1481" t="s">
        <v>4474</v>
      </c>
      <c r="D1481" t="s">
        <v>3910</v>
      </c>
      <c r="E1481" t="s">
        <v>1896</v>
      </c>
    </row>
    <row r="1482" spans="1:5" x14ac:dyDescent="0.15">
      <c r="A1482" t="s">
        <v>4639</v>
      </c>
      <c r="B1482" t="s">
        <v>5556</v>
      </c>
      <c r="C1482" t="s">
        <v>4475</v>
      </c>
      <c r="D1482" t="s">
        <v>3910</v>
      </c>
      <c r="E1482" t="s">
        <v>4476</v>
      </c>
    </row>
    <row r="1483" spans="1:5" x14ac:dyDescent="0.15">
      <c r="A1483" t="s">
        <v>6937</v>
      </c>
      <c r="B1483" t="s">
        <v>4463</v>
      </c>
      <c r="C1483" t="s">
        <v>1877</v>
      </c>
      <c r="D1483" t="s">
        <v>3910</v>
      </c>
      <c r="E1483" t="s">
        <v>4477</v>
      </c>
    </row>
    <row r="1484" spans="1:5" x14ac:dyDescent="0.15">
      <c r="A1484" t="s">
        <v>6938</v>
      </c>
      <c r="B1484" t="s">
        <v>5930</v>
      </c>
      <c r="C1484" t="s">
        <v>4478</v>
      </c>
      <c r="D1484" t="s">
        <v>3910</v>
      </c>
      <c r="E1484" t="s">
        <v>4479</v>
      </c>
    </row>
    <row r="1485" spans="1:5" x14ac:dyDescent="0.15">
      <c r="A1485" t="s">
        <v>2464</v>
      </c>
      <c r="B1485" t="s">
        <v>3486</v>
      </c>
      <c r="C1485" t="s">
        <v>4481</v>
      </c>
      <c r="D1485" t="s">
        <v>3910</v>
      </c>
      <c r="E1485" t="s">
        <v>1758</v>
      </c>
    </row>
    <row r="1486" spans="1:5" x14ac:dyDescent="0.15">
      <c r="A1486" t="s">
        <v>6939</v>
      </c>
      <c r="B1486" t="s">
        <v>5931</v>
      </c>
      <c r="C1486" t="s">
        <v>2921</v>
      </c>
      <c r="D1486" t="s">
        <v>3910</v>
      </c>
      <c r="E1486" t="s">
        <v>4482</v>
      </c>
    </row>
    <row r="1487" spans="1:5" x14ac:dyDescent="0.15">
      <c r="A1487" t="s">
        <v>4517</v>
      </c>
      <c r="B1487" t="s">
        <v>3752</v>
      </c>
      <c r="C1487" t="s">
        <v>3498</v>
      </c>
      <c r="D1487" t="s">
        <v>3910</v>
      </c>
      <c r="E1487" t="s">
        <v>1578</v>
      </c>
    </row>
    <row r="1488" spans="1:5" x14ac:dyDescent="0.15">
      <c r="A1488" t="s">
        <v>6193</v>
      </c>
      <c r="B1488" t="s">
        <v>1307</v>
      </c>
      <c r="C1488" t="s">
        <v>4486</v>
      </c>
      <c r="D1488" t="s">
        <v>3910</v>
      </c>
      <c r="E1488" t="s">
        <v>3375</v>
      </c>
    </row>
    <row r="1489" spans="1:5" x14ac:dyDescent="0.15">
      <c r="A1489" t="s">
        <v>6940</v>
      </c>
      <c r="B1489" t="s">
        <v>2328</v>
      </c>
      <c r="C1489" t="s">
        <v>3732</v>
      </c>
      <c r="D1489" t="s">
        <v>3910</v>
      </c>
      <c r="E1489" t="s">
        <v>3723</v>
      </c>
    </row>
    <row r="1490" spans="1:5" x14ac:dyDescent="0.15">
      <c r="A1490" t="s">
        <v>6941</v>
      </c>
      <c r="B1490" t="s">
        <v>5434</v>
      </c>
      <c r="C1490" t="s">
        <v>2142</v>
      </c>
      <c r="D1490" t="s">
        <v>3910</v>
      </c>
      <c r="E1490" t="s">
        <v>4488</v>
      </c>
    </row>
    <row r="1491" spans="1:5" x14ac:dyDescent="0.15">
      <c r="A1491" t="s">
        <v>6942</v>
      </c>
      <c r="B1491" t="s">
        <v>5932</v>
      </c>
      <c r="C1491" t="s">
        <v>4489</v>
      </c>
      <c r="D1491" t="s">
        <v>3910</v>
      </c>
      <c r="E1491" t="s">
        <v>4493</v>
      </c>
    </row>
    <row r="1492" spans="1:5" x14ac:dyDescent="0.15">
      <c r="A1492" t="s">
        <v>6651</v>
      </c>
      <c r="B1492" t="s">
        <v>5933</v>
      </c>
      <c r="C1492" t="s">
        <v>4496</v>
      </c>
      <c r="D1492" t="s">
        <v>3910</v>
      </c>
      <c r="E1492" t="s">
        <v>4498</v>
      </c>
    </row>
    <row r="1493" spans="1:5" x14ac:dyDescent="0.15">
      <c r="A1493" t="s">
        <v>3264</v>
      </c>
      <c r="B1493" t="s">
        <v>515</v>
      </c>
      <c r="C1493" t="s">
        <v>1089</v>
      </c>
      <c r="D1493" t="s">
        <v>3910</v>
      </c>
      <c r="E1493" t="s">
        <v>4500</v>
      </c>
    </row>
    <row r="1494" spans="1:5" x14ac:dyDescent="0.15">
      <c r="A1494" t="s">
        <v>6943</v>
      </c>
      <c r="B1494" t="s">
        <v>5934</v>
      </c>
      <c r="C1494" t="s">
        <v>4502</v>
      </c>
      <c r="D1494" t="s">
        <v>3910</v>
      </c>
      <c r="E1494" t="s">
        <v>3014</v>
      </c>
    </row>
    <row r="1495" spans="1:5" x14ac:dyDescent="0.15">
      <c r="A1495" t="s">
        <v>5292</v>
      </c>
      <c r="B1495" t="s">
        <v>285</v>
      </c>
      <c r="C1495" t="s">
        <v>2454</v>
      </c>
      <c r="D1495" t="s">
        <v>3910</v>
      </c>
      <c r="E1495" t="s">
        <v>2182</v>
      </c>
    </row>
    <row r="1496" spans="1:5" x14ac:dyDescent="0.15">
      <c r="A1496" t="s">
        <v>6944</v>
      </c>
      <c r="B1496" t="s">
        <v>5935</v>
      </c>
      <c r="C1496" t="s">
        <v>4505</v>
      </c>
      <c r="D1496" t="s">
        <v>3910</v>
      </c>
      <c r="E1496" t="s">
        <v>1858</v>
      </c>
    </row>
    <row r="1497" spans="1:5" x14ac:dyDescent="0.15">
      <c r="A1497" t="s">
        <v>6945</v>
      </c>
      <c r="B1497" t="s">
        <v>1955</v>
      </c>
      <c r="C1497" t="s">
        <v>4508</v>
      </c>
      <c r="D1497" t="s">
        <v>3910</v>
      </c>
      <c r="E1497" t="s">
        <v>4510</v>
      </c>
    </row>
    <row r="1498" spans="1:5" x14ac:dyDescent="0.15">
      <c r="A1498" t="s">
        <v>6396</v>
      </c>
      <c r="B1498" t="s">
        <v>5936</v>
      </c>
      <c r="C1498" t="s">
        <v>4512</v>
      </c>
      <c r="D1498" t="s">
        <v>3910</v>
      </c>
      <c r="E1498" t="s">
        <v>4514</v>
      </c>
    </row>
    <row r="1499" spans="1:5" x14ac:dyDescent="0.15">
      <c r="A1499" t="s">
        <v>4408</v>
      </c>
      <c r="B1499" t="s">
        <v>5938</v>
      </c>
      <c r="C1499" t="s">
        <v>1106</v>
      </c>
      <c r="D1499" t="s">
        <v>3910</v>
      </c>
      <c r="E1499" t="s">
        <v>986</v>
      </c>
    </row>
    <row r="1500" spans="1:5" x14ac:dyDescent="0.15">
      <c r="A1500" t="s">
        <v>6946</v>
      </c>
      <c r="B1500" t="s">
        <v>658</v>
      </c>
      <c r="C1500" t="s">
        <v>3002</v>
      </c>
      <c r="D1500" t="s">
        <v>3910</v>
      </c>
      <c r="E1500" t="s">
        <v>4516</v>
      </c>
    </row>
    <row r="1501" spans="1:5" x14ac:dyDescent="0.15">
      <c r="A1501" t="s">
        <v>6947</v>
      </c>
      <c r="B1501" t="s">
        <v>5939</v>
      </c>
      <c r="C1501" t="s">
        <v>4519</v>
      </c>
      <c r="D1501" t="s">
        <v>3910</v>
      </c>
      <c r="E1501" t="s">
        <v>4176</v>
      </c>
    </row>
    <row r="1502" spans="1:5" x14ac:dyDescent="0.15">
      <c r="A1502" t="s">
        <v>6948</v>
      </c>
      <c r="B1502" t="s">
        <v>5940</v>
      </c>
      <c r="C1502" t="s">
        <v>442</v>
      </c>
      <c r="D1502" t="s">
        <v>3910</v>
      </c>
      <c r="E1502" t="s">
        <v>4520</v>
      </c>
    </row>
    <row r="1503" spans="1:5" x14ac:dyDescent="0.15">
      <c r="A1503" t="s">
        <v>6949</v>
      </c>
      <c r="B1503" t="s">
        <v>3007</v>
      </c>
      <c r="C1503" t="s">
        <v>4521</v>
      </c>
      <c r="D1503" t="s">
        <v>3910</v>
      </c>
      <c r="E1503" t="s">
        <v>4523</v>
      </c>
    </row>
    <row r="1504" spans="1:5" x14ac:dyDescent="0.15">
      <c r="A1504" t="s">
        <v>6950</v>
      </c>
      <c r="B1504" t="s">
        <v>2836</v>
      </c>
      <c r="C1504" t="s">
        <v>2703</v>
      </c>
      <c r="D1504" t="s">
        <v>3910</v>
      </c>
      <c r="E1504" t="s">
        <v>1191</v>
      </c>
    </row>
    <row r="1505" spans="1:5" x14ac:dyDescent="0.15">
      <c r="A1505" t="s">
        <v>6951</v>
      </c>
      <c r="B1505" t="s">
        <v>5941</v>
      </c>
      <c r="C1505" t="s">
        <v>4313</v>
      </c>
      <c r="D1505" t="s">
        <v>3910</v>
      </c>
      <c r="E1505" t="s">
        <v>2920</v>
      </c>
    </row>
    <row r="1506" spans="1:5" x14ac:dyDescent="0.15">
      <c r="A1506" t="s">
        <v>6952</v>
      </c>
      <c r="B1506" t="s">
        <v>5572</v>
      </c>
      <c r="C1506" t="s">
        <v>3385</v>
      </c>
      <c r="D1506" t="s">
        <v>3910</v>
      </c>
      <c r="E1506" t="s">
        <v>3020</v>
      </c>
    </row>
    <row r="1507" spans="1:5" x14ac:dyDescent="0.15">
      <c r="A1507" t="s">
        <v>6115</v>
      </c>
      <c r="B1507" t="s">
        <v>5942</v>
      </c>
      <c r="C1507" t="s">
        <v>4525</v>
      </c>
      <c r="D1507" t="s">
        <v>3910</v>
      </c>
      <c r="E1507" t="s">
        <v>4527</v>
      </c>
    </row>
    <row r="1508" spans="1:5" x14ac:dyDescent="0.15">
      <c r="A1508" t="s">
        <v>4528</v>
      </c>
      <c r="B1508" t="s">
        <v>3202</v>
      </c>
      <c r="C1508" t="s">
        <v>6161</v>
      </c>
      <c r="D1508" t="s">
        <v>4528</v>
      </c>
    </row>
    <row r="1509" spans="1:5" x14ac:dyDescent="0.15">
      <c r="A1509" t="s">
        <v>1946</v>
      </c>
      <c r="B1509" t="s">
        <v>52</v>
      </c>
      <c r="C1509" t="s">
        <v>2670</v>
      </c>
      <c r="D1509" t="s">
        <v>4528</v>
      </c>
      <c r="E1509" t="s">
        <v>4526</v>
      </c>
    </row>
    <row r="1510" spans="1:5" x14ac:dyDescent="0.15">
      <c r="A1510" t="s">
        <v>6954</v>
      </c>
      <c r="B1510" t="s">
        <v>5943</v>
      </c>
      <c r="C1510" t="s">
        <v>1935</v>
      </c>
      <c r="D1510" t="s">
        <v>4528</v>
      </c>
      <c r="E1510" t="s">
        <v>2592</v>
      </c>
    </row>
    <row r="1511" spans="1:5" x14ac:dyDescent="0.15">
      <c r="A1511" t="s">
        <v>6955</v>
      </c>
      <c r="B1511" t="s">
        <v>5944</v>
      </c>
      <c r="C1511" t="s">
        <v>4529</v>
      </c>
      <c r="D1511" t="s">
        <v>4528</v>
      </c>
      <c r="E1511" t="s">
        <v>4532</v>
      </c>
    </row>
    <row r="1512" spans="1:5" x14ac:dyDescent="0.15">
      <c r="A1512" t="s">
        <v>1136</v>
      </c>
      <c r="B1512" t="s">
        <v>5945</v>
      </c>
      <c r="C1512" t="s">
        <v>3146</v>
      </c>
      <c r="D1512" t="s">
        <v>4528</v>
      </c>
      <c r="E1512" t="s">
        <v>3740</v>
      </c>
    </row>
    <row r="1513" spans="1:5" x14ac:dyDescent="0.15">
      <c r="A1513" t="s">
        <v>3538</v>
      </c>
      <c r="B1513" t="s">
        <v>5946</v>
      </c>
      <c r="C1513" t="s">
        <v>4533</v>
      </c>
      <c r="D1513" t="s">
        <v>4528</v>
      </c>
      <c r="E1513" t="s">
        <v>4183</v>
      </c>
    </row>
    <row r="1514" spans="1:5" x14ac:dyDescent="0.15">
      <c r="A1514" t="s">
        <v>1724</v>
      </c>
      <c r="B1514" t="s">
        <v>2912</v>
      </c>
      <c r="C1514" t="s">
        <v>720</v>
      </c>
      <c r="D1514" t="s">
        <v>4528</v>
      </c>
      <c r="E1514" t="s">
        <v>4534</v>
      </c>
    </row>
    <row r="1515" spans="1:5" x14ac:dyDescent="0.15">
      <c r="A1515" t="s">
        <v>5973</v>
      </c>
      <c r="B1515" t="s">
        <v>360</v>
      </c>
      <c r="C1515" t="s">
        <v>4068</v>
      </c>
      <c r="D1515" t="s">
        <v>4528</v>
      </c>
      <c r="E1515" t="s">
        <v>4538</v>
      </c>
    </row>
    <row r="1516" spans="1:5" x14ac:dyDescent="0.15">
      <c r="A1516" t="s">
        <v>6506</v>
      </c>
      <c r="B1516" t="s">
        <v>5947</v>
      </c>
      <c r="C1516" t="s">
        <v>4539</v>
      </c>
      <c r="D1516" t="s">
        <v>4528</v>
      </c>
      <c r="E1516" t="s">
        <v>4544</v>
      </c>
    </row>
    <row r="1517" spans="1:5" x14ac:dyDescent="0.15">
      <c r="A1517" t="s">
        <v>6478</v>
      </c>
      <c r="B1517" t="s">
        <v>2163</v>
      </c>
      <c r="C1517" t="s">
        <v>1422</v>
      </c>
      <c r="D1517" t="s">
        <v>4528</v>
      </c>
      <c r="E1517" t="s">
        <v>549</v>
      </c>
    </row>
    <row r="1518" spans="1:5" x14ac:dyDescent="0.15">
      <c r="A1518" t="s">
        <v>352</v>
      </c>
      <c r="B1518" t="s">
        <v>4620</v>
      </c>
      <c r="C1518" t="s">
        <v>4397</v>
      </c>
      <c r="D1518" t="s">
        <v>4528</v>
      </c>
      <c r="E1518" t="s">
        <v>1381</v>
      </c>
    </row>
    <row r="1519" spans="1:5" x14ac:dyDescent="0.15">
      <c r="A1519" t="s">
        <v>6956</v>
      </c>
      <c r="B1519" t="s">
        <v>5679</v>
      </c>
      <c r="C1519" t="s">
        <v>3336</v>
      </c>
      <c r="D1519" t="s">
        <v>4528</v>
      </c>
      <c r="E1519" t="s">
        <v>4062</v>
      </c>
    </row>
    <row r="1520" spans="1:5" x14ac:dyDescent="0.15">
      <c r="A1520" t="s">
        <v>6957</v>
      </c>
      <c r="B1520" t="s">
        <v>752</v>
      </c>
      <c r="C1520" t="s">
        <v>4546</v>
      </c>
      <c r="D1520" t="s">
        <v>4528</v>
      </c>
      <c r="E1520" t="s">
        <v>1271</v>
      </c>
    </row>
    <row r="1521" spans="1:5" x14ac:dyDescent="0.15">
      <c r="A1521" t="s">
        <v>6958</v>
      </c>
      <c r="B1521" t="s">
        <v>4032</v>
      </c>
      <c r="C1521" t="s">
        <v>4547</v>
      </c>
      <c r="D1521" t="s">
        <v>4528</v>
      </c>
      <c r="E1521" t="s">
        <v>3783</v>
      </c>
    </row>
    <row r="1522" spans="1:5" x14ac:dyDescent="0.15">
      <c r="A1522" t="s">
        <v>1730</v>
      </c>
      <c r="B1522" t="s">
        <v>5914</v>
      </c>
      <c r="C1522" t="s">
        <v>622</v>
      </c>
      <c r="D1522" t="s">
        <v>4528</v>
      </c>
      <c r="E1522" t="s">
        <v>4548</v>
      </c>
    </row>
    <row r="1523" spans="1:5" x14ac:dyDescent="0.15">
      <c r="A1523" t="s">
        <v>6959</v>
      </c>
      <c r="B1523" t="s">
        <v>5948</v>
      </c>
      <c r="C1523" t="s">
        <v>4549</v>
      </c>
      <c r="D1523" t="s">
        <v>4528</v>
      </c>
      <c r="E1523" t="s">
        <v>4552</v>
      </c>
    </row>
    <row r="1524" spans="1:5" x14ac:dyDescent="0.15">
      <c r="A1524" t="s">
        <v>6742</v>
      </c>
      <c r="B1524" t="s">
        <v>320</v>
      </c>
      <c r="C1524" t="s">
        <v>4554</v>
      </c>
      <c r="D1524" t="s">
        <v>4528</v>
      </c>
      <c r="E1524" t="s">
        <v>1057</v>
      </c>
    </row>
    <row r="1525" spans="1:5" x14ac:dyDescent="0.15">
      <c r="A1525" t="s">
        <v>6960</v>
      </c>
      <c r="B1525" t="s">
        <v>5949</v>
      </c>
      <c r="C1525" t="s">
        <v>146</v>
      </c>
      <c r="D1525" t="s">
        <v>4528</v>
      </c>
      <c r="E1525" t="s">
        <v>4555</v>
      </c>
    </row>
    <row r="1526" spans="1:5" x14ac:dyDescent="0.15">
      <c r="A1526" t="s">
        <v>1322</v>
      </c>
      <c r="B1526" t="s">
        <v>4698</v>
      </c>
      <c r="C1526" t="s">
        <v>2214</v>
      </c>
      <c r="D1526" t="s">
        <v>4528</v>
      </c>
      <c r="E1526" t="s">
        <v>407</v>
      </c>
    </row>
    <row r="1527" spans="1:5" x14ac:dyDescent="0.15">
      <c r="A1527" t="s">
        <v>6961</v>
      </c>
      <c r="B1527" t="s">
        <v>821</v>
      </c>
      <c r="C1527" t="s">
        <v>4457</v>
      </c>
      <c r="D1527" t="s">
        <v>4528</v>
      </c>
      <c r="E1527" t="s">
        <v>3445</v>
      </c>
    </row>
    <row r="1528" spans="1:5" x14ac:dyDescent="0.15">
      <c r="A1528" t="s">
        <v>4065</v>
      </c>
      <c r="B1528" t="s">
        <v>5950</v>
      </c>
      <c r="C1528" t="s">
        <v>1616</v>
      </c>
      <c r="D1528" t="s">
        <v>4528</v>
      </c>
      <c r="E1528" t="s">
        <v>3258</v>
      </c>
    </row>
    <row r="1529" spans="1:5" x14ac:dyDescent="0.15">
      <c r="A1529" t="s">
        <v>2467</v>
      </c>
      <c r="B1529" t="s">
        <v>5951</v>
      </c>
      <c r="C1529" t="s">
        <v>2147</v>
      </c>
      <c r="D1529" t="s">
        <v>4528</v>
      </c>
      <c r="E1529" t="s">
        <v>1557</v>
      </c>
    </row>
    <row r="1530" spans="1:5" x14ac:dyDescent="0.15">
      <c r="A1530" t="s">
        <v>2859</v>
      </c>
      <c r="B1530" t="s">
        <v>5952</v>
      </c>
      <c r="C1530" t="s">
        <v>4556</v>
      </c>
      <c r="D1530" t="s">
        <v>4528</v>
      </c>
      <c r="E1530" t="s">
        <v>398</v>
      </c>
    </row>
    <row r="1531" spans="1:5" x14ac:dyDescent="0.15">
      <c r="A1531" t="s">
        <v>6962</v>
      </c>
      <c r="B1531" t="s">
        <v>1738</v>
      </c>
      <c r="C1531" t="s">
        <v>337</v>
      </c>
      <c r="D1531" t="s">
        <v>4528</v>
      </c>
      <c r="E1531" t="s">
        <v>4557</v>
      </c>
    </row>
    <row r="1532" spans="1:5" x14ac:dyDescent="0.15">
      <c r="A1532" t="s">
        <v>806</v>
      </c>
      <c r="B1532" t="s">
        <v>372</v>
      </c>
      <c r="C1532" t="s">
        <v>4560</v>
      </c>
      <c r="D1532" t="s">
        <v>4528</v>
      </c>
      <c r="E1532" t="s">
        <v>4277</v>
      </c>
    </row>
    <row r="1533" spans="1:5" x14ac:dyDescent="0.15">
      <c r="A1533" t="s">
        <v>3844</v>
      </c>
      <c r="B1533" t="s">
        <v>5953</v>
      </c>
      <c r="C1533" t="s">
        <v>477</v>
      </c>
      <c r="D1533" t="s">
        <v>4528</v>
      </c>
      <c r="E1533" t="s">
        <v>4561</v>
      </c>
    </row>
    <row r="1534" spans="1:5" x14ac:dyDescent="0.15">
      <c r="A1534" t="s">
        <v>4968</v>
      </c>
      <c r="B1534" t="s">
        <v>3474</v>
      </c>
      <c r="C1534" t="s">
        <v>4562</v>
      </c>
      <c r="D1534" t="s">
        <v>4528</v>
      </c>
      <c r="E1534" t="s">
        <v>4563</v>
      </c>
    </row>
    <row r="1535" spans="1:5" x14ac:dyDescent="0.15">
      <c r="A1535" t="s">
        <v>1099</v>
      </c>
      <c r="B1535" t="s">
        <v>5954</v>
      </c>
      <c r="C1535" t="s">
        <v>4565</v>
      </c>
      <c r="D1535" t="s">
        <v>4528</v>
      </c>
      <c r="E1535" t="s">
        <v>4566</v>
      </c>
    </row>
    <row r="1536" spans="1:5" x14ac:dyDescent="0.15">
      <c r="A1536" t="s">
        <v>696</v>
      </c>
      <c r="B1536" t="s">
        <v>5955</v>
      </c>
      <c r="C1536" t="s">
        <v>4567</v>
      </c>
      <c r="D1536" t="s">
        <v>4528</v>
      </c>
      <c r="E1536" t="s">
        <v>4570</v>
      </c>
    </row>
    <row r="1537" spans="1:5" x14ac:dyDescent="0.15">
      <c r="A1537" t="s">
        <v>6963</v>
      </c>
      <c r="B1537" t="s">
        <v>4214</v>
      </c>
      <c r="C1537" t="s">
        <v>6163</v>
      </c>
      <c r="D1537" t="s">
        <v>6164</v>
      </c>
      <c r="E1537" t="s">
        <v>6165</v>
      </c>
    </row>
    <row r="1538" spans="1:5" x14ac:dyDescent="0.15">
      <c r="A1538" t="s">
        <v>2643</v>
      </c>
      <c r="B1538" t="s">
        <v>5956</v>
      </c>
      <c r="C1538" t="s">
        <v>4571</v>
      </c>
      <c r="D1538" t="s">
        <v>4528</v>
      </c>
      <c r="E1538" t="s">
        <v>4573</v>
      </c>
    </row>
    <row r="1539" spans="1:5" x14ac:dyDescent="0.15">
      <c r="A1539" t="s">
        <v>1139</v>
      </c>
      <c r="B1539" t="s">
        <v>5957</v>
      </c>
      <c r="C1539" t="s">
        <v>3123</v>
      </c>
      <c r="D1539" t="s">
        <v>4528</v>
      </c>
      <c r="E1539" t="s">
        <v>3381</v>
      </c>
    </row>
    <row r="1540" spans="1:5" x14ac:dyDescent="0.15">
      <c r="A1540" t="s">
        <v>954</v>
      </c>
      <c r="B1540" t="s">
        <v>4196</v>
      </c>
      <c r="C1540" t="s">
        <v>2249</v>
      </c>
      <c r="D1540" t="s">
        <v>4528</v>
      </c>
      <c r="E1540" t="s">
        <v>4577</v>
      </c>
    </row>
    <row r="1541" spans="1:5" x14ac:dyDescent="0.15">
      <c r="A1541" t="s">
        <v>6964</v>
      </c>
      <c r="B1541" t="s">
        <v>5959</v>
      </c>
      <c r="C1541" t="s">
        <v>3785</v>
      </c>
      <c r="D1541" t="s">
        <v>4528</v>
      </c>
      <c r="E1541" t="s">
        <v>4578</v>
      </c>
    </row>
    <row r="1542" spans="1:5" x14ac:dyDescent="0.15">
      <c r="A1542" t="s">
        <v>5780</v>
      </c>
      <c r="B1542" t="s">
        <v>5961</v>
      </c>
      <c r="C1542" t="s">
        <v>4579</v>
      </c>
      <c r="D1542" t="s">
        <v>4528</v>
      </c>
      <c r="E1542" t="s">
        <v>4580</v>
      </c>
    </row>
    <row r="1543" spans="1:5" x14ac:dyDescent="0.15">
      <c r="A1543" t="s">
        <v>6965</v>
      </c>
      <c r="B1543" t="s">
        <v>5962</v>
      </c>
      <c r="C1543" t="s">
        <v>4582</v>
      </c>
      <c r="D1543" t="s">
        <v>4528</v>
      </c>
      <c r="E1543" t="s">
        <v>122</v>
      </c>
    </row>
    <row r="1544" spans="1:5" x14ac:dyDescent="0.15">
      <c r="A1544" t="s">
        <v>6966</v>
      </c>
      <c r="B1544" t="s">
        <v>5660</v>
      </c>
      <c r="C1544" t="s">
        <v>1166</v>
      </c>
      <c r="D1544" t="s">
        <v>4528</v>
      </c>
      <c r="E1544" t="s">
        <v>4584</v>
      </c>
    </row>
    <row r="1545" spans="1:5" x14ac:dyDescent="0.15">
      <c r="A1545" t="s">
        <v>6967</v>
      </c>
      <c r="B1545" t="s">
        <v>2240</v>
      </c>
      <c r="C1545" t="s">
        <v>2379</v>
      </c>
      <c r="D1545" t="s">
        <v>4528</v>
      </c>
      <c r="E1545" t="s">
        <v>4586</v>
      </c>
    </row>
    <row r="1546" spans="1:5" x14ac:dyDescent="0.15">
      <c r="A1546" t="s">
        <v>717</v>
      </c>
      <c r="B1546" t="s">
        <v>5963</v>
      </c>
      <c r="C1546" t="s">
        <v>4588</v>
      </c>
      <c r="D1546" t="s">
        <v>4528</v>
      </c>
      <c r="E1546" t="s">
        <v>3724</v>
      </c>
    </row>
    <row r="1547" spans="1:5" x14ac:dyDescent="0.15">
      <c r="A1547" t="s">
        <v>6968</v>
      </c>
      <c r="B1547" t="s">
        <v>5964</v>
      </c>
      <c r="C1547" t="s">
        <v>2808</v>
      </c>
      <c r="D1547" t="s">
        <v>4528</v>
      </c>
      <c r="E1547" t="s">
        <v>2231</v>
      </c>
    </row>
    <row r="1548" spans="1:5" x14ac:dyDescent="0.15">
      <c r="A1548" t="s">
        <v>6096</v>
      </c>
      <c r="B1548" t="s">
        <v>5965</v>
      </c>
      <c r="C1548" t="s">
        <v>4589</v>
      </c>
      <c r="D1548" t="s">
        <v>4528</v>
      </c>
      <c r="E1548" t="s">
        <v>963</v>
      </c>
    </row>
    <row r="1549" spans="1:5" x14ac:dyDescent="0.15">
      <c r="A1549" t="s">
        <v>6854</v>
      </c>
      <c r="B1549" t="s">
        <v>5966</v>
      </c>
      <c r="C1549" t="s">
        <v>4590</v>
      </c>
      <c r="D1549" t="s">
        <v>4528</v>
      </c>
      <c r="E1549" t="s">
        <v>2815</v>
      </c>
    </row>
    <row r="1550" spans="1:5" x14ac:dyDescent="0.15">
      <c r="A1550" t="s">
        <v>6762</v>
      </c>
      <c r="B1550" t="s">
        <v>1726</v>
      </c>
      <c r="C1550" t="s">
        <v>4592</v>
      </c>
      <c r="D1550" t="s">
        <v>4528</v>
      </c>
      <c r="E1550" t="s">
        <v>4594</v>
      </c>
    </row>
    <row r="1551" spans="1:5" x14ac:dyDescent="0.15">
      <c r="A1551" t="s">
        <v>6969</v>
      </c>
      <c r="B1551" t="s">
        <v>3214</v>
      </c>
      <c r="C1551" t="s">
        <v>4595</v>
      </c>
      <c r="D1551" t="s">
        <v>4528</v>
      </c>
      <c r="E1551" t="s">
        <v>4311</v>
      </c>
    </row>
    <row r="1552" spans="1:5" x14ac:dyDescent="0.15">
      <c r="A1552" t="s">
        <v>6970</v>
      </c>
      <c r="B1552" t="s">
        <v>5967</v>
      </c>
      <c r="C1552" t="s">
        <v>4596</v>
      </c>
      <c r="D1552" t="s">
        <v>4528</v>
      </c>
      <c r="E1552" t="s">
        <v>3953</v>
      </c>
    </row>
    <row r="1553" spans="1:5" x14ac:dyDescent="0.15">
      <c r="A1553" t="s">
        <v>6971</v>
      </c>
      <c r="B1553" t="s">
        <v>2516</v>
      </c>
      <c r="C1553" t="s">
        <v>1892</v>
      </c>
      <c r="D1553" t="s">
        <v>4528</v>
      </c>
      <c r="E1553" t="s">
        <v>4598</v>
      </c>
    </row>
    <row r="1554" spans="1:5" x14ac:dyDescent="0.15">
      <c r="A1554" t="s">
        <v>4876</v>
      </c>
      <c r="B1554" t="s">
        <v>3433</v>
      </c>
      <c r="C1554" t="s">
        <v>4599</v>
      </c>
      <c r="D1554" t="s">
        <v>4528</v>
      </c>
      <c r="E1554" t="s">
        <v>4601</v>
      </c>
    </row>
    <row r="1555" spans="1:5" x14ac:dyDescent="0.15">
      <c r="A1555" t="s">
        <v>2931</v>
      </c>
      <c r="B1555" t="s">
        <v>5968</v>
      </c>
      <c r="C1555" t="s">
        <v>4602</v>
      </c>
      <c r="D1555" t="s">
        <v>4528</v>
      </c>
      <c r="E1555" t="s">
        <v>4604</v>
      </c>
    </row>
    <row r="1556" spans="1:5" x14ac:dyDescent="0.15">
      <c r="A1556" t="s">
        <v>6162</v>
      </c>
      <c r="B1556" t="s">
        <v>7109</v>
      </c>
      <c r="C1556" t="s">
        <v>6166</v>
      </c>
      <c r="D1556" t="s">
        <v>4528</v>
      </c>
      <c r="E1556" t="s">
        <v>4158</v>
      </c>
    </row>
    <row r="1557" spans="1:5" x14ac:dyDescent="0.15">
      <c r="A1557" t="s">
        <v>6972</v>
      </c>
      <c r="B1557" t="s">
        <v>883</v>
      </c>
      <c r="C1557" t="s">
        <v>2843</v>
      </c>
      <c r="D1557" t="s">
        <v>4528</v>
      </c>
      <c r="E1557" t="s">
        <v>1626</v>
      </c>
    </row>
    <row r="1558" spans="1:5" x14ac:dyDescent="0.15">
      <c r="A1558" t="s">
        <v>6973</v>
      </c>
      <c r="B1558" t="s">
        <v>1457</v>
      </c>
      <c r="C1558" t="s">
        <v>1893</v>
      </c>
      <c r="D1558" t="s">
        <v>4528</v>
      </c>
      <c r="E1558" t="s">
        <v>4605</v>
      </c>
    </row>
    <row r="1559" spans="1:5" x14ac:dyDescent="0.15">
      <c r="A1559" t="s">
        <v>6974</v>
      </c>
      <c r="B1559" t="s">
        <v>5969</v>
      </c>
      <c r="C1559" t="s">
        <v>4435</v>
      </c>
      <c r="D1559" t="s">
        <v>4528</v>
      </c>
      <c r="E1559" t="s">
        <v>4606</v>
      </c>
    </row>
    <row r="1560" spans="1:5" x14ac:dyDescent="0.15">
      <c r="A1560" t="s">
        <v>3001</v>
      </c>
      <c r="B1560" t="s">
        <v>7110</v>
      </c>
      <c r="C1560" t="s">
        <v>4300</v>
      </c>
      <c r="D1560" t="s">
        <v>4528</v>
      </c>
      <c r="E1560" t="s">
        <v>1798</v>
      </c>
    </row>
    <row r="1561" spans="1:5" x14ac:dyDescent="0.15">
      <c r="A1561" t="s">
        <v>1266</v>
      </c>
      <c r="B1561" t="s">
        <v>5970</v>
      </c>
      <c r="C1561" t="s">
        <v>1364</v>
      </c>
      <c r="D1561" t="s">
        <v>4528</v>
      </c>
      <c r="E1561" t="s">
        <v>3863</v>
      </c>
    </row>
    <row r="1562" spans="1:5" x14ac:dyDescent="0.15">
      <c r="A1562" t="s">
        <v>2864</v>
      </c>
      <c r="B1562" t="s">
        <v>5971</v>
      </c>
      <c r="C1562" t="s">
        <v>4609</v>
      </c>
      <c r="D1562" t="s">
        <v>4528</v>
      </c>
      <c r="E1562" t="s">
        <v>4611</v>
      </c>
    </row>
    <row r="1563" spans="1:5" x14ac:dyDescent="0.15">
      <c r="A1563" t="s">
        <v>5370</v>
      </c>
      <c r="B1563" t="s">
        <v>5972</v>
      </c>
      <c r="C1563" t="s">
        <v>4612</v>
      </c>
      <c r="D1563" t="s">
        <v>4528</v>
      </c>
      <c r="E1563" t="s">
        <v>2459</v>
      </c>
    </row>
    <row r="1564" spans="1:5" x14ac:dyDescent="0.15">
      <c r="A1564" t="s">
        <v>1289</v>
      </c>
      <c r="B1564" t="s">
        <v>5974</v>
      </c>
      <c r="C1564" t="s">
        <v>2793</v>
      </c>
      <c r="D1564" t="s">
        <v>4528</v>
      </c>
      <c r="E1564" t="s">
        <v>2109</v>
      </c>
    </row>
    <row r="1565" spans="1:5" x14ac:dyDescent="0.15">
      <c r="A1565" t="s">
        <v>6975</v>
      </c>
      <c r="B1565" t="s">
        <v>4600</v>
      </c>
      <c r="C1565" t="s">
        <v>4614</v>
      </c>
      <c r="D1565" t="s">
        <v>4528</v>
      </c>
      <c r="E1565" t="s">
        <v>4616</v>
      </c>
    </row>
    <row r="1566" spans="1:5" x14ac:dyDescent="0.15">
      <c r="A1566" t="s">
        <v>6976</v>
      </c>
      <c r="B1566" t="s">
        <v>5975</v>
      </c>
      <c r="C1566" t="s">
        <v>4617</v>
      </c>
      <c r="D1566" t="s">
        <v>4528</v>
      </c>
      <c r="E1566" t="s">
        <v>1600</v>
      </c>
    </row>
    <row r="1567" spans="1:5" x14ac:dyDescent="0.15">
      <c r="A1567" t="s">
        <v>4832</v>
      </c>
      <c r="B1567" t="s">
        <v>715</v>
      </c>
      <c r="C1567" t="s">
        <v>1577</v>
      </c>
      <c r="D1567" t="s">
        <v>4528</v>
      </c>
      <c r="E1567" t="s">
        <v>4619</v>
      </c>
    </row>
    <row r="1568" spans="1:5" x14ac:dyDescent="0.15">
      <c r="A1568" t="s">
        <v>6820</v>
      </c>
      <c r="B1568" t="s">
        <v>5976</v>
      </c>
      <c r="C1568" t="s">
        <v>2170</v>
      </c>
      <c r="D1568" t="s">
        <v>4528</v>
      </c>
      <c r="E1568" t="s">
        <v>3875</v>
      </c>
    </row>
    <row r="1569" spans="1:5" x14ac:dyDescent="0.15">
      <c r="A1569" t="s">
        <v>4622</v>
      </c>
      <c r="B1569" t="s">
        <v>7111</v>
      </c>
      <c r="C1569" t="s">
        <v>6167</v>
      </c>
      <c r="D1569" t="s">
        <v>4622</v>
      </c>
    </row>
    <row r="1570" spans="1:5" x14ac:dyDescent="0.15">
      <c r="A1570" t="s">
        <v>2582</v>
      </c>
      <c r="B1570" t="s">
        <v>3659</v>
      </c>
      <c r="C1570" t="s">
        <v>4621</v>
      </c>
      <c r="D1570" t="s">
        <v>4622</v>
      </c>
      <c r="E1570" t="s">
        <v>4624</v>
      </c>
    </row>
    <row r="1571" spans="1:5" x14ac:dyDescent="0.15">
      <c r="A1571" t="s">
        <v>3720</v>
      </c>
      <c r="B1571" t="s">
        <v>5522</v>
      </c>
      <c r="C1571" t="s">
        <v>4625</v>
      </c>
      <c r="D1571" t="s">
        <v>4622</v>
      </c>
      <c r="E1571" t="s">
        <v>4626</v>
      </c>
    </row>
    <row r="1572" spans="1:5" x14ac:dyDescent="0.15">
      <c r="A1572" t="s">
        <v>6977</v>
      </c>
      <c r="B1572" t="s">
        <v>5977</v>
      </c>
      <c r="C1572" t="s">
        <v>4629</v>
      </c>
      <c r="D1572" t="s">
        <v>4622</v>
      </c>
      <c r="E1572" t="s">
        <v>3970</v>
      </c>
    </row>
    <row r="1573" spans="1:5" x14ac:dyDescent="0.15">
      <c r="A1573" t="s">
        <v>6978</v>
      </c>
      <c r="B1573" t="s">
        <v>5978</v>
      </c>
      <c r="C1573" t="s">
        <v>4630</v>
      </c>
      <c r="D1573" t="s">
        <v>4622</v>
      </c>
      <c r="E1573" t="s">
        <v>4631</v>
      </c>
    </row>
    <row r="1574" spans="1:5" x14ac:dyDescent="0.15">
      <c r="A1574" t="s">
        <v>6979</v>
      </c>
      <c r="B1574" t="s">
        <v>5979</v>
      </c>
      <c r="C1574" t="s">
        <v>862</v>
      </c>
      <c r="D1574" t="s">
        <v>4622</v>
      </c>
      <c r="E1574" t="s">
        <v>4632</v>
      </c>
    </row>
    <row r="1575" spans="1:5" x14ac:dyDescent="0.15">
      <c r="A1575" t="s">
        <v>6980</v>
      </c>
      <c r="B1575" t="s">
        <v>4093</v>
      </c>
      <c r="C1575" t="s">
        <v>4633</v>
      </c>
      <c r="D1575" t="s">
        <v>4622</v>
      </c>
      <c r="E1575" t="s">
        <v>4636</v>
      </c>
    </row>
    <row r="1576" spans="1:5" x14ac:dyDescent="0.15">
      <c r="A1576" t="s">
        <v>6981</v>
      </c>
      <c r="B1576" t="s">
        <v>5980</v>
      </c>
      <c r="C1576" t="s">
        <v>1032</v>
      </c>
      <c r="D1576" t="s">
        <v>4622</v>
      </c>
      <c r="E1576" t="s">
        <v>4638</v>
      </c>
    </row>
    <row r="1577" spans="1:5" x14ac:dyDescent="0.15">
      <c r="A1577" t="s">
        <v>6982</v>
      </c>
      <c r="B1577" t="s">
        <v>5981</v>
      </c>
      <c r="C1577" t="s">
        <v>3715</v>
      </c>
      <c r="D1577" t="s">
        <v>4622</v>
      </c>
      <c r="E1577" t="s">
        <v>4640</v>
      </c>
    </row>
    <row r="1578" spans="1:5" x14ac:dyDescent="0.15">
      <c r="A1578" t="s">
        <v>1767</v>
      </c>
      <c r="B1578" t="s">
        <v>5982</v>
      </c>
      <c r="C1578" t="s">
        <v>2562</v>
      </c>
      <c r="D1578" t="s">
        <v>4622</v>
      </c>
      <c r="E1578" t="s">
        <v>2820</v>
      </c>
    </row>
    <row r="1579" spans="1:5" x14ac:dyDescent="0.15">
      <c r="A1579" t="s">
        <v>6983</v>
      </c>
      <c r="B1579" t="s">
        <v>5983</v>
      </c>
      <c r="C1579" t="s">
        <v>1489</v>
      </c>
      <c r="D1579" t="s">
        <v>4622</v>
      </c>
      <c r="E1579" t="s">
        <v>3200</v>
      </c>
    </row>
    <row r="1580" spans="1:5" x14ac:dyDescent="0.15">
      <c r="A1580" t="s">
        <v>2104</v>
      </c>
      <c r="B1580" t="s">
        <v>5669</v>
      </c>
      <c r="C1580" t="s">
        <v>1073</v>
      </c>
      <c r="D1580" t="s">
        <v>4622</v>
      </c>
      <c r="E1580" t="s">
        <v>3490</v>
      </c>
    </row>
    <row r="1581" spans="1:5" x14ac:dyDescent="0.15">
      <c r="A1581" t="s">
        <v>6389</v>
      </c>
      <c r="B1581" t="s">
        <v>5984</v>
      </c>
      <c r="C1581" t="s">
        <v>2606</v>
      </c>
      <c r="D1581" t="s">
        <v>4622</v>
      </c>
      <c r="E1581" t="s">
        <v>2867</v>
      </c>
    </row>
    <row r="1582" spans="1:5" x14ac:dyDescent="0.15">
      <c r="A1582" t="s">
        <v>6984</v>
      </c>
      <c r="B1582" t="s">
        <v>1983</v>
      </c>
      <c r="C1582" t="s">
        <v>4243</v>
      </c>
      <c r="D1582" t="s">
        <v>4622</v>
      </c>
      <c r="E1582" t="s">
        <v>1548</v>
      </c>
    </row>
    <row r="1583" spans="1:5" x14ac:dyDescent="0.15">
      <c r="A1583" t="s">
        <v>6985</v>
      </c>
      <c r="B1583" t="s">
        <v>5986</v>
      </c>
      <c r="C1583" t="s">
        <v>4641</v>
      </c>
      <c r="D1583" t="s">
        <v>4622</v>
      </c>
      <c r="E1583" t="s">
        <v>3663</v>
      </c>
    </row>
    <row r="1584" spans="1:5" x14ac:dyDescent="0.15">
      <c r="A1584" t="s">
        <v>3234</v>
      </c>
      <c r="B1584" t="s">
        <v>5892</v>
      </c>
      <c r="C1584" t="s">
        <v>3118</v>
      </c>
      <c r="D1584" t="s">
        <v>4622</v>
      </c>
      <c r="E1584" t="s">
        <v>2946</v>
      </c>
    </row>
    <row r="1585" spans="1:5" x14ac:dyDescent="0.15">
      <c r="A1585" t="s">
        <v>6986</v>
      </c>
      <c r="B1585" t="s">
        <v>5987</v>
      </c>
      <c r="C1585" t="s">
        <v>233</v>
      </c>
      <c r="D1585" t="s">
        <v>4622</v>
      </c>
      <c r="E1585" t="s">
        <v>3030</v>
      </c>
    </row>
    <row r="1586" spans="1:5" x14ac:dyDescent="0.15">
      <c r="A1586" t="s">
        <v>6987</v>
      </c>
      <c r="B1586" t="s">
        <v>1404</v>
      </c>
      <c r="C1586" t="s">
        <v>4642</v>
      </c>
      <c r="D1586" t="s">
        <v>4622</v>
      </c>
      <c r="E1586" t="s">
        <v>700</v>
      </c>
    </row>
    <row r="1587" spans="1:5" x14ac:dyDescent="0.15">
      <c r="A1587" t="s">
        <v>4537</v>
      </c>
      <c r="B1587" t="s">
        <v>5988</v>
      </c>
      <c r="C1587" t="s">
        <v>4643</v>
      </c>
      <c r="D1587" t="s">
        <v>4622</v>
      </c>
      <c r="E1587" t="s">
        <v>4646</v>
      </c>
    </row>
    <row r="1588" spans="1:5" x14ac:dyDescent="0.15">
      <c r="A1588" t="s">
        <v>5823</v>
      </c>
      <c r="B1588" t="s">
        <v>5990</v>
      </c>
      <c r="C1588" t="s">
        <v>4647</v>
      </c>
      <c r="D1588" t="s">
        <v>4622</v>
      </c>
      <c r="E1588" t="s">
        <v>2245</v>
      </c>
    </row>
    <row r="1589" spans="1:5" x14ac:dyDescent="0.15">
      <c r="A1589" t="s">
        <v>5561</v>
      </c>
      <c r="B1589" t="s">
        <v>5991</v>
      </c>
      <c r="C1589" t="s">
        <v>4648</v>
      </c>
      <c r="D1589" t="s">
        <v>4622</v>
      </c>
      <c r="E1589" t="s">
        <v>438</v>
      </c>
    </row>
    <row r="1590" spans="1:5" x14ac:dyDescent="0.15">
      <c r="A1590" t="s">
        <v>4651</v>
      </c>
      <c r="B1590" t="s">
        <v>7112</v>
      </c>
      <c r="C1590" t="s">
        <v>6168</v>
      </c>
      <c r="D1590" t="s">
        <v>4651</v>
      </c>
    </row>
    <row r="1591" spans="1:5" x14ac:dyDescent="0.15">
      <c r="A1591" t="s">
        <v>6613</v>
      </c>
      <c r="B1591" t="s">
        <v>5769</v>
      </c>
      <c r="C1591" t="s">
        <v>554</v>
      </c>
      <c r="D1591" t="s">
        <v>4651</v>
      </c>
      <c r="E1591" t="s">
        <v>898</v>
      </c>
    </row>
    <row r="1592" spans="1:5" x14ac:dyDescent="0.15">
      <c r="A1592" t="s">
        <v>5196</v>
      </c>
      <c r="B1592" t="s">
        <v>5992</v>
      </c>
      <c r="C1592" t="s">
        <v>4652</v>
      </c>
      <c r="D1592" t="s">
        <v>4651</v>
      </c>
      <c r="E1592" t="s">
        <v>773</v>
      </c>
    </row>
    <row r="1593" spans="1:5" x14ac:dyDescent="0.15">
      <c r="A1593" t="s">
        <v>3906</v>
      </c>
      <c r="B1593" t="s">
        <v>231</v>
      </c>
      <c r="C1593" t="s">
        <v>4204</v>
      </c>
      <c r="D1593" t="s">
        <v>4651</v>
      </c>
      <c r="E1593" t="s">
        <v>4653</v>
      </c>
    </row>
    <row r="1594" spans="1:5" x14ac:dyDescent="0.15">
      <c r="A1594" t="s">
        <v>5611</v>
      </c>
      <c r="B1594" t="s">
        <v>5995</v>
      </c>
      <c r="C1594" t="s">
        <v>949</v>
      </c>
      <c r="D1594" t="s">
        <v>4651</v>
      </c>
      <c r="E1594" t="s">
        <v>4655</v>
      </c>
    </row>
    <row r="1595" spans="1:5" x14ac:dyDescent="0.15">
      <c r="A1595" t="s">
        <v>4959</v>
      </c>
      <c r="B1595" t="s">
        <v>1327</v>
      </c>
      <c r="C1595" t="s">
        <v>3424</v>
      </c>
      <c r="D1595" t="s">
        <v>4651</v>
      </c>
      <c r="E1595" t="s">
        <v>4657</v>
      </c>
    </row>
    <row r="1596" spans="1:5" x14ac:dyDescent="0.15">
      <c r="A1596" t="s">
        <v>6988</v>
      </c>
      <c r="B1596" t="s">
        <v>72</v>
      </c>
      <c r="C1596" t="s">
        <v>3548</v>
      </c>
      <c r="D1596" t="s">
        <v>4651</v>
      </c>
      <c r="E1596" t="s">
        <v>1517</v>
      </c>
    </row>
    <row r="1597" spans="1:5" x14ac:dyDescent="0.15">
      <c r="A1597" t="s">
        <v>3864</v>
      </c>
      <c r="B1597" t="s">
        <v>79</v>
      </c>
      <c r="C1597" t="s">
        <v>4645</v>
      </c>
      <c r="D1597" t="s">
        <v>4651</v>
      </c>
      <c r="E1597" t="s">
        <v>4658</v>
      </c>
    </row>
    <row r="1598" spans="1:5" x14ac:dyDescent="0.15">
      <c r="A1598" t="s">
        <v>5066</v>
      </c>
      <c r="B1598" t="s">
        <v>5997</v>
      </c>
      <c r="C1598" t="s">
        <v>409</v>
      </c>
      <c r="D1598" t="s">
        <v>4651</v>
      </c>
      <c r="E1598" t="s">
        <v>4659</v>
      </c>
    </row>
    <row r="1599" spans="1:5" x14ac:dyDescent="0.15">
      <c r="A1599" t="s">
        <v>6989</v>
      </c>
      <c r="B1599" t="s">
        <v>5998</v>
      </c>
      <c r="C1599" t="s">
        <v>3373</v>
      </c>
      <c r="D1599" t="s">
        <v>4651</v>
      </c>
      <c r="E1599" t="s">
        <v>1310</v>
      </c>
    </row>
    <row r="1600" spans="1:5" x14ac:dyDescent="0.15">
      <c r="A1600" t="s">
        <v>6698</v>
      </c>
      <c r="B1600" t="s">
        <v>5164</v>
      </c>
      <c r="C1600" t="s">
        <v>4660</v>
      </c>
      <c r="D1600" t="s">
        <v>4651</v>
      </c>
      <c r="E1600" t="s">
        <v>2487</v>
      </c>
    </row>
    <row r="1601" spans="1:5" x14ac:dyDescent="0.15">
      <c r="A1601" t="s">
        <v>6990</v>
      </c>
      <c r="B1601" t="s">
        <v>2687</v>
      </c>
      <c r="C1601" t="s">
        <v>4662</v>
      </c>
      <c r="D1601" t="s">
        <v>4651</v>
      </c>
      <c r="E1601" t="s">
        <v>3737</v>
      </c>
    </row>
    <row r="1602" spans="1:5" x14ac:dyDescent="0.15">
      <c r="A1602" t="s">
        <v>778</v>
      </c>
      <c r="B1602" t="s">
        <v>5999</v>
      </c>
      <c r="C1602" t="s">
        <v>4663</v>
      </c>
      <c r="D1602" t="s">
        <v>4651</v>
      </c>
      <c r="E1602" t="s">
        <v>2088</v>
      </c>
    </row>
    <row r="1603" spans="1:5" x14ac:dyDescent="0.15">
      <c r="A1603" t="s">
        <v>6991</v>
      </c>
      <c r="B1603" t="s">
        <v>6000</v>
      </c>
      <c r="C1603" t="s">
        <v>148</v>
      </c>
      <c r="D1603" t="s">
        <v>4651</v>
      </c>
      <c r="E1603" t="s">
        <v>4427</v>
      </c>
    </row>
    <row r="1604" spans="1:5" x14ac:dyDescent="0.15">
      <c r="A1604" t="s">
        <v>3054</v>
      </c>
      <c r="B1604" t="s">
        <v>1063</v>
      </c>
      <c r="C1604" t="s">
        <v>4664</v>
      </c>
      <c r="D1604" t="s">
        <v>4651</v>
      </c>
      <c r="E1604" t="s">
        <v>4666</v>
      </c>
    </row>
    <row r="1605" spans="1:5" x14ac:dyDescent="0.15">
      <c r="A1605" t="s">
        <v>5958</v>
      </c>
      <c r="B1605" t="s">
        <v>6001</v>
      </c>
      <c r="C1605" t="s">
        <v>4667</v>
      </c>
      <c r="D1605" t="s">
        <v>4651</v>
      </c>
      <c r="E1605" t="s">
        <v>4668</v>
      </c>
    </row>
    <row r="1606" spans="1:5" x14ac:dyDescent="0.15">
      <c r="A1606" t="s">
        <v>6992</v>
      </c>
      <c r="B1606" t="s">
        <v>5562</v>
      </c>
      <c r="C1606" t="s">
        <v>4670</v>
      </c>
      <c r="D1606" t="s">
        <v>4651</v>
      </c>
      <c r="E1606" t="s">
        <v>388</v>
      </c>
    </row>
    <row r="1607" spans="1:5" x14ac:dyDescent="0.15">
      <c r="A1607" t="s">
        <v>6220</v>
      </c>
      <c r="B1607" t="s">
        <v>6002</v>
      </c>
      <c r="C1607" t="s">
        <v>3136</v>
      </c>
      <c r="D1607" t="s">
        <v>4651</v>
      </c>
      <c r="E1607" t="s">
        <v>4672</v>
      </c>
    </row>
    <row r="1608" spans="1:5" x14ac:dyDescent="0.15">
      <c r="A1608" t="s">
        <v>6993</v>
      </c>
      <c r="B1608" t="s">
        <v>6003</v>
      </c>
      <c r="C1608" t="s">
        <v>4674</v>
      </c>
      <c r="D1608" t="s">
        <v>4651</v>
      </c>
      <c r="E1608" t="s">
        <v>4675</v>
      </c>
    </row>
    <row r="1609" spans="1:5" x14ac:dyDescent="0.15">
      <c r="A1609" t="s">
        <v>6994</v>
      </c>
      <c r="B1609" t="s">
        <v>6004</v>
      </c>
      <c r="C1609" t="s">
        <v>269</v>
      </c>
      <c r="D1609" t="s">
        <v>4651</v>
      </c>
      <c r="E1609" t="s">
        <v>4679</v>
      </c>
    </row>
    <row r="1610" spans="1:5" x14ac:dyDescent="0.15">
      <c r="A1610" t="s">
        <v>6995</v>
      </c>
      <c r="B1610" t="s">
        <v>6006</v>
      </c>
      <c r="C1610" t="s">
        <v>1650</v>
      </c>
      <c r="D1610" t="s">
        <v>4651</v>
      </c>
      <c r="E1610" t="s">
        <v>4680</v>
      </c>
    </row>
    <row r="1611" spans="1:5" x14ac:dyDescent="0.15">
      <c r="A1611" t="s">
        <v>3741</v>
      </c>
      <c r="B1611" t="s">
        <v>2227</v>
      </c>
      <c r="C1611" t="s">
        <v>4472</v>
      </c>
      <c r="D1611" t="s">
        <v>4651</v>
      </c>
      <c r="E1611" t="s">
        <v>4682</v>
      </c>
    </row>
    <row r="1612" spans="1:5" x14ac:dyDescent="0.15">
      <c r="A1612" t="s">
        <v>4685</v>
      </c>
      <c r="B1612" t="s">
        <v>4240</v>
      </c>
      <c r="C1612" t="s">
        <v>6169</v>
      </c>
      <c r="D1612" t="s">
        <v>4685</v>
      </c>
    </row>
    <row r="1613" spans="1:5" x14ac:dyDescent="0.15">
      <c r="A1613" t="s">
        <v>5337</v>
      </c>
      <c r="B1613" t="s">
        <v>6007</v>
      </c>
      <c r="C1613" t="s">
        <v>4683</v>
      </c>
      <c r="D1613" t="s">
        <v>4685</v>
      </c>
      <c r="E1613" t="s">
        <v>2395</v>
      </c>
    </row>
    <row r="1614" spans="1:5" x14ac:dyDescent="0.15">
      <c r="A1614" t="s">
        <v>6996</v>
      </c>
      <c r="B1614" t="s">
        <v>6008</v>
      </c>
      <c r="C1614" t="s">
        <v>4686</v>
      </c>
      <c r="D1614" t="s">
        <v>4685</v>
      </c>
      <c r="E1614" t="s">
        <v>4687</v>
      </c>
    </row>
    <row r="1615" spans="1:5" x14ac:dyDescent="0.15">
      <c r="A1615" t="s">
        <v>6997</v>
      </c>
      <c r="B1615" t="s">
        <v>529</v>
      </c>
      <c r="C1615" t="s">
        <v>4689</v>
      </c>
      <c r="D1615" t="s">
        <v>4685</v>
      </c>
      <c r="E1615" t="s">
        <v>4692</v>
      </c>
    </row>
    <row r="1616" spans="1:5" x14ac:dyDescent="0.15">
      <c r="A1616" t="s">
        <v>6998</v>
      </c>
      <c r="B1616" t="s">
        <v>2826</v>
      </c>
      <c r="C1616" t="s">
        <v>1514</v>
      </c>
      <c r="D1616" t="s">
        <v>4685</v>
      </c>
      <c r="E1616" t="s">
        <v>3504</v>
      </c>
    </row>
    <row r="1617" spans="1:5" x14ac:dyDescent="0.15">
      <c r="A1617" t="s">
        <v>4558</v>
      </c>
      <c r="B1617" t="s">
        <v>6009</v>
      </c>
      <c r="C1617" t="s">
        <v>614</v>
      </c>
      <c r="D1617" t="s">
        <v>4685</v>
      </c>
      <c r="E1617" t="s">
        <v>3033</v>
      </c>
    </row>
    <row r="1618" spans="1:5" x14ac:dyDescent="0.15">
      <c r="A1618" t="s">
        <v>5468</v>
      </c>
      <c r="B1618" t="s">
        <v>6010</v>
      </c>
      <c r="C1618" t="s">
        <v>4694</v>
      </c>
      <c r="D1618" t="s">
        <v>4685</v>
      </c>
      <c r="E1618" t="s">
        <v>4696</v>
      </c>
    </row>
    <row r="1619" spans="1:5" x14ac:dyDescent="0.15">
      <c r="A1619" t="s">
        <v>1583</v>
      </c>
      <c r="B1619" t="s">
        <v>363</v>
      </c>
      <c r="C1619" t="s">
        <v>4699</v>
      </c>
      <c r="D1619" t="s">
        <v>4685</v>
      </c>
      <c r="E1619" t="s">
        <v>523</v>
      </c>
    </row>
    <row r="1620" spans="1:5" x14ac:dyDescent="0.15">
      <c r="A1620" t="s">
        <v>6999</v>
      </c>
      <c r="B1620" t="s">
        <v>6011</v>
      </c>
      <c r="C1620" t="s">
        <v>4702</v>
      </c>
      <c r="D1620" t="s">
        <v>4685</v>
      </c>
      <c r="E1620" t="s">
        <v>4703</v>
      </c>
    </row>
    <row r="1621" spans="1:5" x14ac:dyDescent="0.15">
      <c r="A1621" t="s">
        <v>7001</v>
      </c>
      <c r="B1621" t="s">
        <v>6012</v>
      </c>
      <c r="C1621" t="s">
        <v>4704</v>
      </c>
      <c r="D1621" t="s">
        <v>4685</v>
      </c>
      <c r="E1621" t="s">
        <v>4706</v>
      </c>
    </row>
    <row r="1622" spans="1:5" x14ac:dyDescent="0.15">
      <c r="A1622" t="s">
        <v>4977</v>
      </c>
      <c r="B1622" t="s">
        <v>3456</v>
      </c>
      <c r="C1622" t="s">
        <v>4707</v>
      </c>
      <c r="D1622" t="s">
        <v>4685</v>
      </c>
      <c r="E1622" t="s">
        <v>4455</v>
      </c>
    </row>
    <row r="1623" spans="1:5" x14ac:dyDescent="0.15">
      <c r="A1623" t="s">
        <v>7002</v>
      </c>
      <c r="B1623" t="s">
        <v>6013</v>
      </c>
      <c r="C1623" t="s">
        <v>3744</v>
      </c>
      <c r="D1623" t="s">
        <v>4685</v>
      </c>
      <c r="E1623" t="s">
        <v>4708</v>
      </c>
    </row>
    <row r="1624" spans="1:5" x14ac:dyDescent="0.15">
      <c r="A1624" t="s">
        <v>7003</v>
      </c>
      <c r="B1624" t="s">
        <v>4171</v>
      </c>
      <c r="C1624" t="s">
        <v>2812</v>
      </c>
      <c r="D1624" t="s">
        <v>4685</v>
      </c>
      <c r="E1624" t="s">
        <v>1940</v>
      </c>
    </row>
    <row r="1625" spans="1:5" x14ac:dyDescent="0.15">
      <c r="A1625" t="s">
        <v>5290</v>
      </c>
      <c r="B1625" t="s">
        <v>6014</v>
      </c>
      <c r="C1625" t="s">
        <v>4710</v>
      </c>
      <c r="D1625" t="s">
        <v>4685</v>
      </c>
      <c r="E1625" t="s">
        <v>4713</v>
      </c>
    </row>
    <row r="1626" spans="1:5" x14ac:dyDescent="0.15">
      <c r="A1626" t="s">
        <v>7004</v>
      </c>
      <c r="B1626" t="s">
        <v>6015</v>
      </c>
      <c r="C1626" t="s">
        <v>4714</v>
      </c>
      <c r="D1626" t="s">
        <v>4685</v>
      </c>
      <c r="E1626" t="s">
        <v>2401</v>
      </c>
    </row>
    <row r="1627" spans="1:5" x14ac:dyDescent="0.15">
      <c r="A1627" t="s">
        <v>7005</v>
      </c>
      <c r="B1627" t="s">
        <v>7113</v>
      </c>
      <c r="C1627" t="s">
        <v>1066</v>
      </c>
      <c r="D1627" t="s">
        <v>4685</v>
      </c>
      <c r="E1627" t="s">
        <v>1844</v>
      </c>
    </row>
    <row r="1628" spans="1:5" x14ac:dyDescent="0.15">
      <c r="A1628" t="s">
        <v>4991</v>
      </c>
      <c r="B1628" t="s">
        <v>6016</v>
      </c>
      <c r="C1628" t="s">
        <v>3616</v>
      </c>
      <c r="D1628" t="s">
        <v>4685</v>
      </c>
      <c r="E1628" t="s">
        <v>4715</v>
      </c>
    </row>
    <row r="1629" spans="1:5" x14ac:dyDescent="0.15">
      <c r="A1629" t="s">
        <v>5879</v>
      </c>
      <c r="B1629" t="s">
        <v>3915</v>
      </c>
      <c r="C1629" t="s">
        <v>3207</v>
      </c>
      <c r="D1629" t="s">
        <v>4685</v>
      </c>
      <c r="E1629" t="s">
        <v>190</v>
      </c>
    </row>
    <row r="1630" spans="1:5" x14ac:dyDescent="0.15">
      <c r="A1630" t="s">
        <v>5042</v>
      </c>
      <c r="B1630" t="s">
        <v>2868</v>
      </c>
      <c r="C1630" t="s">
        <v>1596</v>
      </c>
      <c r="D1630" t="s">
        <v>4685</v>
      </c>
      <c r="E1630" t="s">
        <v>4097</v>
      </c>
    </row>
    <row r="1631" spans="1:5" x14ac:dyDescent="0.15">
      <c r="A1631" t="s">
        <v>7006</v>
      </c>
      <c r="B1631" t="s">
        <v>6018</v>
      </c>
      <c r="C1631" t="s">
        <v>4673</v>
      </c>
      <c r="D1631" t="s">
        <v>4685</v>
      </c>
      <c r="E1631" t="s">
        <v>2945</v>
      </c>
    </row>
    <row r="1632" spans="1:5" x14ac:dyDescent="0.15">
      <c r="A1632" t="s">
        <v>7007</v>
      </c>
      <c r="B1632" t="s">
        <v>6019</v>
      </c>
      <c r="C1632" t="s">
        <v>4095</v>
      </c>
      <c r="D1632" t="s">
        <v>4685</v>
      </c>
      <c r="E1632" t="s">
        <v>928</v>
      </c>
    </row>
    <row r="1633" spans="1:5" x14ac:dyDescent="0.15">
      <c r="A1633" t="s">
        <v>2710</v>
      </c>
      <c r="B1633" t="s">
        <v>6020</v>
      </c>
      <c r="C1633" t="s">
        <v>4716</v>
      </c>
      <c r="D1633" t="s">
        <v>4685</v>
      </c>
      <c r="E1633" t="s">
        <v>4717</v>
      </c>
    </row>
    <row r="1634" spans="1:5" x14ac:dyDescent="0.15">
      <c r="A1634" t="s">
        <v>7008</v>
      </c>
      <c r="B1634" t="s">
        <v>6021</v>
      </c>
      <c r="C1634" t="s">
        <v>4718</v>
      </c>
      <c r="D1634" t="s">
        <v>4685</v>
      </c>
      <c r="E1634" t="s">
        <v>1511</v>
      </c>
    </row>
    <row r="1635" spans="1:5" x14ac:dyDescent="0.15">
      <c r="A1635" t="s">
        <v>7009</v>
      </c>
      <c r="B1635" t="s">
        <v>4267</v>
      </c>
      <c r="C1635" t="s">
        <v>747</v>
      </c>
      <c r="D1635" t="s">
        <v>4685</v>
      </c>
      <c r="E1635" t="s">
        <v>2055</v>
      </c>
    </row>
    <row r="1636" spans="1:5" x14ac:dyDescent="0.15">
      <c r="A1636" t="s">
        <v>6058</v>
      </c>
      <c r="B1636" t="s">
        <v>4628</v>
      </c>
      <c r="C1636" t="s">
        <v>4719</v>
      </c>
      <c r="D1636" t="s">
        <v>4685</v>
      </c>
      <c r="E1636" t="s">
        <v>4720</v>
      </c>
    </row>
    <row r="1637" spans="1:5" x14ac:dyDescent="0.15">
      <c r="A1637" t="s">
        <v>616</v>
      </c>
      <c r="B1637" t="s">
        <v>7114</v>
      </c>
      <c r="C1637" t="s">
        <v>6171</v>
      </c>
      <c r="D1637" t="s">
        <v>4685</v>
      </c>
      <c r="E1637" t="s">
        <v>3415</v>
      </c>
    </row>
    <row r="1638" spans="1:5" x14ac:dyDescent="0.15">
      <c r="A1638" t="s">
        <v>7010</v>
      </c>
      <c r="B1638" t="s">
        <v>6022</v>
      </c>
      <c r="C1638" t="s">
        <v>4721</v>
      </c>
      <c r="D1638" t="s">
        <v>4685</v>
      </c>
      <c r="E1638" t="s">
        <v>3364</v>
      </c>
    </row>
    <row r="1639" spans="1:5" x14ac:dyDescent="0.15">
      <c r="A1639" t="s">
        <v>7011</v>
      </c>
      <c r="B1639" t="s">
        <v>166</v>
      </c>
      <c r="C1639" t="s">
        <v>2587</v>
      </c>
      <c r="D1639" t="s">
        <v>4685</v>
      </c>
      <c r="E1639" t="s">
        <v>4200</v>
      </c>
    </row>
    <row r="1640" spans="1:5" x14ac:dyDescent="0.15">
      <c r="A1640" t="s">
        <v>4470</v>
      </c>
      <c r="B1640" t="s">
        <v>1500</v>
      </c>
      <c r="C1640" t="s">
        <v>4723</v>
      </c>
      <c r="D1640" t="s">
        <v>4685</v>
      </c>
      <c r="E1640" t="s">
        <v>4725</v>
      </c>
    </row>
    <row r="1641" spans="1:5" x14ac:dyDescent="0.15">
      <c r="A1641" t="s">
        <v>7012</v>
      </c>
      <c r="B1641" t="s">
        <v>4637</v>
      </c>
      <c r="C1641" t="s">
        <v>2656</v>
      </c>
      <c r="D1641" t="s">
        <v>4685</v>
      </c>
      <c r="E1641" t="s">
        <v>4320</v>
      </c>
    </row>
    <row r="1642" spans="1:5" x14ac:dyDescent="0.15">
      <c r="A1642" t="s">
        <v>6341</v>
      </c>
      <c r="B1642" t="s">
        <v>6023</v>
      </c>
      <c r="C1642" t="s">
        <v>4282</v>
      </c>
      <c r="D1642" t="s">
        <v>4685</v>
      </c>
      <c r="E1642" t="s">
        <v>4256</v>
      </c>
    </row>
    <row r="1643" spans="1:5" x14ac:dyDescent="0.15">
      <c r="A1643" t="s">
        <v>7013</v>
      </c>
      <c r="B1643" t="s">
        <v>6027</v>
      </c>
      <c r="C1643" t="s">
        <v>4195</v>
      </c>
      <c r="D1643" t="s">
        <v>4685</v>
      </c>
      <c r="E1643" t="s">
        <v>3912</v>
      </c>
    </row>
    <row r="1644" spans="1:5" x14ac:dyDescent="0.15">
      <c r="A1644" t="s">
        <v>7014</v>
      </c>
      <c r="B1644" t="s">
        <v>4484</v>
      </c>
      <c r="C1644" t="s">
        <v>18</v>
      </c>
      <c r="D1644" t="s">
        <v>4685</v>
      </c>
      <c r="E1644" t="s">
        <v>1365</v>
      </c>
    </row>
    <row r="1645" spans="1:5" x14ac:dyDescent="0.15">
      <c r="A1645" t="s">
        <v>1082</v>
      </c>
      <c r="B1645" t="s">
        <v>6030</v>
      </c>
      <c r="C1645" t="s">
        <v>3632</v>
      </c>
      <c r="D1645" t="s">
        <v>4685</v>
      </c>
      <c r="E1645" t="s">
        <v>1446</v>
      </c>
    </row>
    <row r="1646" spans="1:5" x14ac:dyDescent="0.15">
      <c r="A1646" t="s">
        <v>3946</v>
      </c>
      <c r="B1646" t="s">
        <v>639</v>
      </c>
      <c r="C1646" t="s">
        <v>4726</v>
      </c>
      <c r="D1646" t="s">
        <v>4685</v>
      </c>
      <c r="E1646" t="s">
        <v>4727</v>
      </c>
    </row>
    <row r="1647" spans="1:5" x14ac:dyDescent="0.15">
      <c r="A1647" t="s">
        <v>2523</v>
      </c>
      <c r="B1647" t="s">
        <v>6031</v>
      </c>
      <c r="C1647" t="s">
        <v>1694</v>
      </c>
      <c r="D1647" t="s">
        <v>4685</v>
      </c>
      <c r="E1647" t="s">
        <v>4728</v>
      </c>
    </row>
    <row r="1648" spans="1:5" x14ac:dyDescent="0.15">
      <c r="A1648" t="s">
        <v>5265</v>
      </c>
      <c r="B1648" t="s">
        <v>6033</v>
      </c>
      <c r="C1648" t="s">
        <v>2684</v>
      </c>
      <c r="D1648" t="s">
        <v>4685</v>
      </c>
      <c r="E1648" t="s">
        <v>2602</v>
      </c>
    </row>
    <row r="1649" spans="1:5" x14ac:dyDescent="0.15">
      <c r="A1649" t="s">
        <v>5127</v>
      </c>
      <c r="B1649" t="s">
        <v>1273</v>
      </c>
      <c r="C1649" t="s">
        <v>824</v>
      </c>
      <c r="D1649" t="s">
        <v>4685</v>
      </c>
      <c r="E1649" t="s">
        <v>4730</v>
      </c>
    </row>
    <row r="1650" spans="1:5" x14ac:dyDescent="0.15">
      <c r="A1650" t="s">
        <v>4681</v>
      </c>
      <c r="B1650" t="s">
        <v>6034</v>
      </c>
      <c r="C1650" t="s">
        <v>3024</v>
      </c>
      <c r="D1650" t="s">
        <v>4685</v>
      </c>
      <c r="E1650" t="s">
        <v>4568</v>
      </c>
    </row>
    <row r="1651" spans="1:5" x14ac:dyDescent="0.15">
      <c r="A1651" t="s">
        <v>7015</v>
      </c>
      <c r="B1651" t="s">
        <v>6036</v>
      </c>
      <c r="C1651" t="s">
        <v>226</v>
      </c>
      <c r="D1651" t="s">
        <v>4685</v>
      </c>
      <c r="E1651" t="s">
        <v>2241</v>
      </c>
    </row>
    <row r="1652" spans="1:5" x14ac:dyDescent="0.15">
      <c r="A1652" t="s">
        <v>1366</v>
      </c>
      <c r="B1652" t="s">
        <v>3640</v>
      </c>
      <c r="C1652" t="s">
        <v>4734</v>
      </c>
      <c r="D1652" t="s">
        <v>4685</v>
      </c>
      <c r="E1652" t="s">
        <v>4737</v>
      </c>
    </row>
    <row r="1653" spans="1:5" x14ac:dyDescent="0.15">
      <c r="A1653" t="s">
        <v>7016</v>
      </c>
      <c r="B1653" t="s">
        <v>6038</v>
      </c>
      <c r="C1653" t="s">
        <v>4739</v>
      </c>
      <c r="D1653" t="s">
        <v>4685</v>
      </c>
      <c r="E1653" t="s">
        <v>4515</v>
      </c>
    </row>
    <row r="1654" spans="1:5" x14ac:dyDescent="0.15">
      <c r="A1654" t="s">
        <v>7017</v>
      </c>
      <c r="B1654" t="s">
        <v>6039</v>
      </c>
      <c r="C1654" t="s">
        <v>3644</v>
      </c>
      <c r="D1654" t="s">
        <v>4685</v>
      </c>
      <c r="E1654" t="s">
        <v>3090</v>
      </c>
    </row>
    <row r="1655" spans="1:5" x14ac:dyDescent="0.15">
      <c r="A1655" t="s">
        <v>4908</v>
      </c>
      <c r="B1655" t="s">
        <v>5079</v>
      </c>
      <c r="C1655" t="s">
        <v>4740</v>
      </c>
      <c r="D1655" t="s">
        <v>4685</v>
      </c>
      <c r="E1655" t="s">
        <v>4741</v>
      </c>
    </row>
    <row r="1656" spans="1:5" x14ac:dyDescent="0.15">
      <c r="A1656" t="s">
        <v>4086</v>
      </c>
      <c r="B1656" t="s">
        <v>371</v>
      </c>
      <c r="C1656" t="s">
        <v>4742</v>
      </c>
      <c r="D1656" t="s">
        <v>4685</v>
      </c>
      <c r="E1656" t="s">
        <v>2138</v>
      </c>
    </row>
    <row r="1657" spans="1:5" x14ac:dyDescent="0.15">
      <c r="A1657" t="s">
        <v>2346</v>
      </c>
      <c r="B1657" t="s">
        <v>6040</v>
      </c>
      <c r="C1657" t="s">
        <v>4743</v>
      </c>
      <c r="D1657" t="s">
        <v>4685</v>
      </c>
      <c r="E1657" t="s">
        <v>945</v>
      </c>
    </row>
    <row r="1658" spans="1:5" x14ac:dyDescent="0.15">
      <c r="A1658" t="s">
        <v>573</v>
      </c>
      <c r="B1658" t="s">
        <v>5674</v>
      </c>
      <c r="C1658" t="s">
        <v>5230</v>
      </c>
      <c r="D1658" t="s">
        <v>573</v>
      </c>
    </row>
    <row r="1659" spans="1:5" x14ac:dyDescent="0.15">
      <c r="A1659" t="s">
        <v>4319</v>
      </c>
      <c r="B1659" t="s">
        <v>2506</v>
      </c>
      <c r="C1659" t="s">
        <v>4744</v>
      </c>
      <c r="D1659" t="s">
        <v>573</v>
      </c>
      <c r="E1659" t="s">
        <v>294</v>
      </c>
    </row>
    <row r="1660" spans="1:5" x14ac:dyDescent="0.15">
      <c r="A1660" t="s">
        <v>7018</v>
      </c>
      <c r="B1660" t="s">
        <v>4373</v>
      </c>
      <c r="C1660" t="s">
        <v>125</v>
      </c>
      <c r="D1660" t="s">
        <v>573</v>
      </c>
      <c r="E1660" t="s">
        <v>4746</v>
      </c>
    </row>
    <row r="1661" spans="1:5" x14ac:dyDescent="0.15">
      <c r="A1661" t="s">
        <v>2891</v>
      </c>
      <c r="B1661" t="s">
        <v>1610</v>
      </c>
      <c r="C1661" t="s">
        <v>4747</v>
      </c>
      <c r="D1661" t="s">
        <v>573</v>
      </c>
      <c r="E1661" t="s">
        <v>4748</v>
      </c>
    </row>
    <row r="1662" spans="1:5" x14ac:dyDescent="0.15">
      <c r="A1662" t="s">
        <v>1881</v>
      </c>
      <c r="B1662" t="s">
        <v>6041</v>
      </c>
      <c r="C1662" t="s">
        <v>2638</v>
      </c>
      <c r="D1662" t="s">
        <v>573</v>
      </c>
      <c r="E1662" t="s">
        <v>4749</v>
      </c>
    </row>
    <row r="1663" spans="1:5" x14ac:dyDescent="0.15">
      <c r="A1663" t="s">
        <v>253</v>
      </c>
      <c r="B1663" t="s">
        <v>6042</v>
      </c>
      <c r="C1663" t="s">
        <v>4684</v>
      </c>
      <c r="D1663" t="s">
        <v>573</v>
      </c>
      <c r="E1663" t="s">
        <v>130</v>
      </c>
    </row>
    <row r="1664" spans="1:5" x14ac:dyDescent="0.15">
      <c r="A1664" t="s">
        <v>5505</v>
      </c>
      <c r="B1664" t="s">
        <v>4788</v>
      </c>
      <c r="C1664" t="s">
        <v>4753</v>
      </c>
      <c r="D1664" t="s">
        <v>573</v>
      </c>
      <c r="E1664" t="s">
        <v>4754</v>
      </c>
    </row>
    <row r="1665" spans="1:5" x14ac:dyDescent="0.15">
      <c r="A1665" t="s">
        <v>3661</v>
      </c>
      <c r="B1665" t="s">
        <v>1965</v>
      </c>
      <c r="C1665" t="s">
        <v>3133</v>
      </c>
      <c r="D1665" t="s">
        <v>573</v>
      </c>
      <c r="E1665" t="s">
        <v>4152</v>
      </c>
    </row>
    <row r="1666" spans="1:5" x14ac:dyDescent="0.15">
      <c r="A1666" t="s">
        <v>7019</v>
      </c>
      <c r="B1666" t="s">
        <v>6044</v>
      </c>
      <c r="C1666" t="s">
        <v>1001</v>
      </c>
      <c r="D1666" t="s">
        <v>573</v>
      </c>
      <c r="E1666" t="s">
        <v>861</v>
      </c>
    </row>
    <row r="1667" spans="1:5" x14ac:dyDescent="0.15">
      <c r="A1667" t="s">
        <v>7020</v>
      </c>
      <c r="B1667" t="s">
        <v>4847</v>
      </c>
      <c r="C1667" t="s">
        <v>4755</v>
      </c>
      <c r="D1667" t="s">
        <v>573</v>
      </c>
      <c r="E1667" t="s">
        <v>4756</v>
      </c>
    </row>
    <row r="1668" spans="1:5" x14ac:dyDescent="0.15">
      <c r="A1668" t="s">
        <v>7021</v>
      </c>
      <c r="B1668" t="s">
        <v>5869</v>
      </c>
      <c r="C1668" t="s">
        <v>4758</v>
      </c>
      <c r="D1668" t="s">
        <v>573</v>
      </c>
      <c r="E1668" t="s">
        <v>1843</v>
      </c>
    </row>
    <row r="1669" spans="1:5" x14ac:dyDescent="0.15">
      <c r="A1669" t="s">
        <v>7022</v>
      </c>
      <c r="B1669" t="s">
        <v>2196</v>
      </c>
      <c r="C1669" t="s">
        <v>4759</v>
      </c>
      <c r="D1669" t="s">
        <v>573</v>
      </c>
      <c r="E1669" t="s">
        <v>4761</v>
      </c>
    </row>
    <row r="1670" spans="1:5" x14ac:dyDescent="0.15">
      <c r="A1670" t="s">
        <v>7024</v>
      </c>
      <c r="B1670" t="s">
        <v>6045</v>
      </c>
      <c r="C1670" t="s">
        <v>4354</v>
      </c>
      <c r="D1670" t="s">
        <v>573</v>
      </c>
      <c r="E1670" t="s">
        <v>1350</v>
      </c>
    </row>
    <row r="1671" spans="1:5" x14ac:dyDescent="0.15">
      <c r="A1671" t="s">
        <v>6930</v>
      </c>
      <c r="B1671" t="s">
        <v>3694</v>
      </c>
      <c r="C1671" t="s">
        <v>4763</v>
      </c>
      <c r="D1671" t="s">
        <v>573</v>
      </c>
      <c r="E1671" t="s">
        <v>4766</v>
      </c>
    </row>
    <row r="1672" spans="1:5" x14ac:dyDescent="0.15">
      <c r="A1672" t="s">
        <v>6558</v>
      </c>
      <c r="B1672" t="s">
        <v>5294</v>
      </c>
      <c r="C1672" t="s">
        <v>4767</v>
      </c>
      <c r="D1672" t="s">
        <v>573</v>
      </c>
      <c r="E1672" t="s">
        <v>4768</v>
      </c>
    </row>
    <row r="1673" spans="1:5" x14ac:dyDescent="0.15">
      <c r="A1673" t="s">
        <v>6809</v>
      </c>
      <c r="B1673" t="s">
        <v>6046</v>
      </c>
      <c r="C1673" t="s">
        <v>4405</v>
      </c>
      <c r="D1673" t="s">
        <v>573</v>
      </c>
      <c r="E1673" t="s">
        <v>4770</v>
      </c>
    </row>
    <row r="1674" spans="1:5" x14ac:dyDescent="0.15">
      <c r="A1674" t="s">
        <v>7025</v>
      </c>
      <c r="B1674" t="s">
        <v>4326</v>
      </c>
      <c r="C1674" t="s">
        <v>4772</v>
      </c>
      <c r="D1674" t="s">
        <v>573</v>
      </c>
      <c r="E1674" t="s">
        <v>4245</v>
      </c>
    </row>
    <row r="1675" spans="1:5" x14ac:dyDescent="0.15">
      <c r="A1675" t="s">
        <v>5408</v>
      </c>
      <c r="B1675" t="s">
        <v>5285</v>
      </c>
      <c r="C1675" t="s">
        <v>4669</v>
      </c>
      <c r="D1675" t="s">
        <v>573</v>
      </c>
      <c r="E1675" t="s">
        <v>4775</v>
      </c>
    </row>
    <row r="1676" spans="1:5" x14ac:dyDescent="0.15">
      <c r="A1676" t="s">
        <v>7026</v>
      </c>
      <c r="B1676" t="s">
        <v>4804</v>
      </c>
      <c r="C1676" t="s">
        <v>1658</v>
      </c>
      <c r="D1676" t="s">
        <v>573</v>
      </c>
      <c r="E1676" t="s">
        <v>2531</v>
      </c>
    </row>
    <row r="1677" spans="1:5" x14ac:dyDescent="0.15">
      <c r="A1677" t="s">
        <v>766</v>
      </c>
      <c r="B1677" t="s">
        <v>2349</v>
      </c>
      <c r="C1677" t="s">
        <v>6172</v>
      </c>
      <c r="D1677" t="s">
        <v>766</v>
      </c>
    </row>
    <row r="1678" spans="1:5" x14ac:dyDescent="0.15">
      <c r="A1678" t="s">
        <v>2257</v>
      </c>
      <c r="B1678" t="s">
        <v>4531</v>
      </c>
      <c r="C1678" t="s">
        <v>2597</v>
      </c>
      <c r="D1678" t="s">
        <v>766</v>
      </c>
      <c r="E1678" t="s">
        <v>1325</v>
      </c>
    </row>
    <row r="1679" spans="1:5" x14ac:dyDescent="0.15">
      <c r="A1679" t="s">
        <v>6935</v>
      </c>
      <c r="B1679" t="s">
        <v>6047</v>
      </c>
      <c r="C1679" t="s">
        <v>300</v>
      </c>
      <c r="D1679" t="s">
        <v>766</v>
      </c>
      <c r="E1679" t="s">
        <v>1353</v>
      </c>
    </row>
    <row r="1680" spans="1:5" x14ac:dyDescent="0.15">
      <c r="A1680" t="s">
        <v>7027</v>
      </c>
      <c r="B1680" t="s">
        <v>6049</v>
      </c>
      <c r="C1680" t="s">
        <v>3773</v>
      </c>
      <c r="D1680" t="s">
        <v>766</v>
      </c>
      <c r="E1680" t="s">
        <v>4441</v>
      </c>
    </row>
    <row r="1681" spans="1:5" x14ac:dyDescent="0.15">
      <c r="A1681" t="s">
        <v>7028</v>
      </c>
      <c r="B1681" t="s">
        <v>6050</v>
      </c>
      <c r="C1681" t="s">
        <v>4776</v>
      </c>
      <c r="D1681" t="s">
        <v>766</v>
      </c>
      <c r="E1681" t="s">
        <v>4777</v>
      </c>
    </row>
    <row r="1682" spans="1:5" x14ac:dyDescent="0.15">
      <c r="A1682" t="s">
        <v>5699</v>
      </c>
      <c r="B1682" t="s">
        <v>6052</v>
      </c>
      <c r="C1682" t="s">
        <v>2821</v>
      </c>
      <c r="D1682" t="s">
        <v>766</v>
      </c>
      <c r="E1682" t="s">
        <v>2426</v>
      </c>
    </row>
    <row r="1683" spans="1:5" x14ac:dyDescent="0.15">
      <c r="A1683" t="s">
        <v>2123</v>
      </c>
      <c r="B1683" t="s">
        <v>4148</v>
      </c>
      <c r="C1683" t="s">
        <v>4779</v>
      </c>
      <c r="D1683" t="s">
        <v>766</v>
      </c>
      <c r="E1683" t="s">
        <v>2816</v>
      </c>
    </row>
    <row r="1684" spans="1:5" x14ac:dyDescent="0.15">
      <c r="A1684" t="s">
        <v>2534</v>
      </c>
      <c r="B1684" t="s">
        <v>2269</v>
      </c>
      <c r="C1684" t="s">
        <v>4781</v>
      </c>
      <c r="D1684" t="s">
        <v>766</v>
      </c>
      <c r="E1684" t="s">
        <v>4782</v>
      </c>
    </row>
    <row r="1685" spans="1:5" x14ac:dyDescent="0.15">
      <c r="A1685" t="s">
        <v>5622</v>
      </c>
      <c r="B1685" t="s">
        <v>3879</v>
      </c>
      <c r="C1685" t="s">
        <v>4785</v>
      </c>
      <c r="D1685" t="s">
        <v>766</v>
      </c>
      <c r="E1685" t="s">
        <v>4786</v>
      </c>
    </row>
    <row r="1686" spans="1:5" x14ac:dyDescent="0.15">
      <c r="A1686" t="s">
        <v>7029</v>
      </c>
      <c r="B1686" t="s">
        <v>4891</v>
      </c>
      <c r="C1686" t="s">
        <v>4789</v>
      </c>
      <c r="D1686" t="s">
        <v>766</v>
      </c>
      <c r="E1686" t="s">
        <v>4790</v>
      </c>
    </row>
    <row r="1687" spans="1:5" x14ac:dyDescent="0.15">
      <c r="A1687" t="s">
        <v>7030</v>
      </c>
      <c r="B1687" t="s">
        <v>3387</v>
      </c>
      <c r="C1687" t="s">
        <v>4791</v>
      </c>
      <c r="D1687" t="s">
        <v>766</v>
      </c>
      <c r="E1687" t="s">
        <v>4792</v>
      </c>
    </row>
    <row r="1688" spans="1:5" x14ac:dyDescent="0.15">
      <c r="A1688" t="s">
        <v>3667</v>
      </c>
      <c r="B1688" t="s">
        <v>6053</v>
      </c>
      <c r="C1688" t="s">
        <v>2275</v>
      </c>
      <c r="D1688" t="s">
        <v>766</v>
      </c>
      <c r="E1688" t="s">
        <v>1819</v>
      </c>
    </row>
    <row r="1689" spans="1:5" x14ac:dyDescent="0.15">
      <c r="A1689" t="s">
        <v>3006</v>
      </c>
      <c r="B1689" t="s">
        <v>6054</v>
      </c>
      <c r="C1689" t="s">
        <v>2090</v>
      </c>
      <c r="D1689" t="s">
        <v>766</v>
      </c>
      <c r="E1689" t="s">
        <v>3394</v>
      </c>
    </row>
    <row r="1690" spans="1:5" x14ac:dyDescent="0.15">
      <c r="A1690" t="s">
        <v>2896</v>
      </c>
      <c r="B1690" t="s">
        <v>6056</v>
      </c>
      <c r="C1690" t="s">
        <v>3990</v>
      </c>
      <c r="D1690" t="s">
        <v>766</v>
      </c>
      <c r="E1690" t="s">
        <v>4794</v>
      </c>
    </row>
    <row r="1691" spans="1:5" x14ac:dyDescent="0.15">
      <c r="A1691" t="s">
        <v>7031</v>
      </c>
      <c r="B1691" t="s">
        <v>6057</v>
      </c>
      <c r="C1691" t="s">
        <v>4797</v>
      </c>
      <c r="D1691" t="s">
        <v>766</v>
      </c>
      <c r="E1691" t="s">
        <v>4798</v>
      </c>
    </row>
    <row r="1692" spans="1:5" x14ac:dyDescent="0.15">
      <c r="A1692" t="s">
        <v>4119</v>
      </c>
      <c r="B1692" t="s">
        <v>2545</v>
      </c>
      <c r="C1692" t="s">
        <v>4802</v>
      </c>
      <c r="D1692" t="s">
        <v>766</v>
      </c>
      <c r="E1692" t="s">
        <v>4020</v>
      </c>
    </row>
    <row r="1693" spans="1:5" x14ac:dyDescent="0.15">
      <c r="A1693" t="s">
        <v>7032</v>
      </c>
      <c r="B1693" t="s">
        <v>6059</v>
      </c>
      <c r="C1693" t="s">
        <v>4803</v>
      </c>
      <c r="D1693" t="s">
        <v>766</v>
      </c>
      <c r="E1693" t="s">
        <v>3911</v>
      </c>
    </row>
    <row r="1694" spans="1:5" x14ac:dyDescent="0.15">
      <c r="A1694" t="s">
        <v>207</v>
      </c>
      <c r="B1694" t="s">
        <v>5210</v>
      </c>
      <c r="C1694" t="s">
        <v>1979</v>
      </c>
      <c r="D1694" t="s">
        <v>766</v>
      </c>
      <c r="E1694" t="s">
        <v>507</v>
      </c>
    </row>
    <row r="1695" spans="1:5" x14ac:dyDescent="0.15">
      <c r="A1695" t="s">
        <v>7033</v>
      </c>
      <c r="B1695" t="s">
        <v>2359</v>
      </c>
      <c r="C1695" t="s">
        <v>3987</v>
      </c>
      <c r="D1695" t="s">
        <v>766</v>
      </c>
      <c r="E1695" t="s">
        <v>505</v>
      </c>
    </row>
    <row r="1696" spans="1:5" x14ac:dyDescent="0.15">
      <c r="A1696" t="s">
        <v>7034</v>
      </c>
      <c r="B1696" t="s">
        <v>2743</v>
      </c>
      <c r="C1696" t="s">
        <v>3528</v>
      </c>
      <c r="D1696" t="s">
        <v>766</v>
      </c>
      <c r="E1696" t="s">
        <v>4805</v>
      </c>
    </row>
    <row r="1697" spans="1:5" x14ac:dyDescent="0.15">
      <c r="A1697" t="s">
        <v>7035</v>
      </c>
      <c r="B1697" t="s">
        <v>6060</v>
      </c>
      <c r="C1697" t="s">
        <v>4553</v>
      </c>
      <c r="D1697" t="s">
        <v>766</v>
      </c>
      <c r="E1697" t="s">
        <v>4618</v>
      </c>
    </row>
    <row r="1698" spans="1:5" x14ac:dyDescent="0.15">
      <c r="A1698" t="s">
        <v>0</v>
      </c>
      <c r="B1698" t="s">
        <v>2575</v>
      </c>
      <c r="C1698" t="s">
        <v>3270</v>
      </c>
      <c r="D1698" t="s">
        <v>766</v>
      </c>
      <c r="E1698" t="s">
        <v>4661</v>
      </c>
    </row>
    <row r="1699" spans="1:5" x14ac:dyDescent="0.15">
      <c r="A1699" t="s">
        <v>6915</v>
      </c>
      <c r="B1699" t="s">
        <v>6061</v>
      </c>
      <c r="C1699" t="s">
        <v>4806</v>
      </c>
      <c r="D1699" t="s">
        <v>766</v>
      </c>
      <c r="E1699" t="s">
        <v>2020</v>
      </c>
    </row>
    <row r="1700" spans="1:5" x14ac:dyDescent="0.15">
      <c r="A1700" t="s">
        <v>558</v>
      </c>
      <c r="B1700" t="s">
        <v>7115</v>
      </c>
      <c r="C1700" t="s">
        <v>6173</v>
      </c>
      <c r="D1700" t="s">
        <v>766</v>
      </c>
      <c r="E1700" t="s">
        <v>1223</v>
      </c>
    </row>
    <row r="1701" spans="1:5" x14ac:dyDescent="0.15">
      <c r="A1701" t="s">
        <v>7036</v>
      </c>
      <c r="B1701" t="s">
        <v>5148</v>
      </c>
      <c r="C1701" t="s">
        <v>1964</v>
      </c>
      <c r="D1701" t="s">
        <v>766</v>
      </c>
      <c r="E1701" t="s">
        <v>3339</v>
      </c>
    </row>
    <row r="1702" spans="1:5" x14ac:dyDescent="0.15">
      <c r="A1702" t="s">
        <v>7037</v>
      </c>
      <c r="B1702" t="s">
        <v>4028</v>
      </c>
      <c r="C1702" t="s">
        <v>2189</v>
      </c>
      <c r="D1702" t="s">
        <v>766</v>
      </c>
      <c r="E1702" t="s">
        <v>4808</v>
      </c>
    </row>
    <row r="1703" spans="1:5" x14ac:dyDescent="0.15">
      <c r="A1703" t="s">
        <v>2139</v>
      </c>
      <c r="B1703" t="s">
        <v>6062</v>
      </c>
      <c r="C1703" t="s">
        <v>3320</v>
      </c>
      <c r="D1703" t="s">
        <v>766</v>
      </c>
      <c r="E1703" t="s">
        <v>4810</v>
      </c>
    </row>
    <row r="1704" spans="1:5" x14ac:dyDescent="0.15">
      <c r="A1704" t="s">
        <v>4812</v>
      </c>
      <c r="B1704" t="s">
        <v>5810</v>
      </c>
      <c r="C1704" t="s">
        <v>4025</v>
      </c>
      <c r="D1704" t="s">
        <v>4812</v>
      </c>
    </row>
    <row r="1705" spans="1:5" x14ac:dyDescent="0.15">
      <c r="A1705" t="s">
        <v>1132</v>
      </c>
      <c r="B1705" t="s">
        <v>6063</v>
      </c>
      <c r="C1705" t="s">
        <v>4811</v>
      </c>
      <c r="D1705" t="s">
        <v>4812</v>
      </c>
      <c r="E1705" t="s">
        <v>547</v>
      </c>
    </row>
    <row r="1706" spans="1:5" x14ac:dyDescent="0.15">
      <c r="A1706" t="s">
        <v>3477</v>
      </c>
      <c r="B1706" t="s">
        <v>3738</v>
      </c>
      <c r="C1706" t="s">
        <v>1568</v>
      </c>
      <c r="D1706" t="s">
        <v>4812</v>
      </c>
      <c r="E1706" t="s">
        <v>4813</v>
      </c>
    </row>
    <row r="1707" spans="1:5" x14ac:dyDescent="0.15">
      <c r="A1707" t="s">
        <v>3086</v>
      </c>
      <c r="B1707" t="s">
        <v>6064</v>
      </c>
      <c r="C1707" t="s">
        <v>2972</v>
      </c>
      <c r="D1707" t="s">
        <v>4812</v>
      </c>
      <c r="E1707" t="s">
        <v>393</v>
      </c>
    </row>
    <row r="1708" spans="1:5" x14ac:dyDescent="0.15">
      <c r="A1708" t="s">
        <v>7038</v>
      </c>
      <c r="B1708" t="s">
        <v>2997</v>
      </c>
      <c r="C1708" t="s">
        <v>3647</v>
      </c>
      <c r="D1708" t="s">
        <v>4812</v>
      </c>
      <c r="E1708" t="s">
        <v>134</v>
      </c>
    </row>
    <row r="1709" spans="1:5" x14ac:dyDescent="0.15">
      <c r="A1709" t="s">
        <v>7039</v>
      </c>
      <c r="B1709" t="s">
        <v>6065</v>
      </c>
      <c r="C1709" t="s">
        <v>4815</v>
      </c>
      <c r="D1709" t="s">
        <v>4812</v>
      </c>
      <c r="E1709" t="s">
        <v>3142</v>
      </c>
    </row>
    <row r="1710" spans="1:5" x14ac:dyDescent="0.15">
      <c r="A1710" t="s">
        <v>7040</v>
      </c>
      <c r="B1710" t="s">
        <v>4109</v>
      </c>
      <c r="C1710" t="s">
        <v>4816</v>
      </c>
      <c r="D1710" t="s">
        <v>4812</v>
      </c>
      <c r="E1710" t="s">
        <v>1431</v>
      </c>
    </row>
    <row r="1711" spans="1:5" x14ac:dyDescent="0.15">
      <c r="A1711" t="s">
        <v>2103</v>
      </c>
      <c r="B1711" t="s">
        <v>3189</v>
      </c>
      <c r="C1711" t="s">
        <v>4818</v>
      </c>
      <c r="D1711" t="s">
        <v>4812</v>
      </c>
      <c r="E1711" t="s">
        <v>47</v>
      </c>
    </row>
    <row r="1712" spans="1:5" x14ac:dyDescent="0.15">
      <c r="A1712" t="s">
        <v>7041</v>
      </c>
      <c r="B1712" t="s">
        <v>6066</v>
      </c>
      <c r="C1712" t="s">
        <v>2925</v>
      </c>
      <c r="D1712" t="s">
        <v>4812</v>
      </c>
      <c r="E1712" t="s">
        <v>4820</v>
      </c>
    </row>
    <row r="1713" spans="1:5" x14ac:dyDescent="0.15">
      <c r="A1713" t="s">
        <v>7042</v>
      </c>
      <c r="B1713" t="s">
        <v>5604</v>
      </c>
      <c r="C1713" t="s">
        <v>2360</v>
      </c>
      <c r="D1713" t="s">
        <v>4812</v>
      </c>
      <c r="E1713" t="s">
        <v>2246</v>
      </c>
    </row>
    <row r="1714" spans="1:5" x14ac:dyDescent="0.15">
      <c r="A1714" t="s">
        <v>2474</v>
      </c>
      <c r="B1714" t="s">
        <v>4855</v>
      </c>
      <c r="C1714" t="s">
        <v>2307</v>
      </c>
      <c r="D1714" t="s">
        <v>4812</v>
      </c>
      <c r="E1714" t="s">
        <v>4821</v>
      </c>
    </row>
    <row r="1715" spans="1:5" x14ac:dyDescent="0.15">
      <c r="A1715" t="s">
        <v>7043</v>
      </c>
      <c r="B1715" t="s">
        <v>6068</v>
      </c>
      <c r="C1715" t="s">
        <v>4235</v>
      </c>
      <c r="D1715" t="s">
        <v>4812</v>
      </c>
      <c r="E1715" t="s">
        <v>4778</v>
      </c>
    </row>
    <row r="1716" spans="1:5" x14ac:dyDescent="0.15">
      <c r="A1716" t="s">
        <v>7044</v>
      </c>
      <c r="B1716" t="s">
        <v>2996</v>
      </c>
      <c r="C1716" t="s">
        <v>1316</v>
      </c>
      <c r="D1716" t="s">
        <v>4812</v>
      </c>
      <c r="E1716" t="s">
        <v>4466</v>
      </c>
    </row>
    <row r="1717" spans="1:5" x14ac:dyDescent="0.15">
      <c r="A1717" t="s">
        <v>7045</v>
      </c>
      <c r="B1717" t="s">
        <v>6069</v>
      </c>
      <c r="C1717" t="s">
        <v>2018</v>
      </c>
      <c r="D1717" t="s">
        <v>4812</v>
      </c>
      <c r="E1717" t="s">
        <v>4049</v>
      </c>
    </row>
    <row r="1718" spans="1:5" x14ac:dyDescent="0.15">
      <c r="A1718" t="s">
        <v>7046</v>
      </c>
      <c r="B1718" t="s">
        <v>2778</v>
      </c>
      <c r="C1718" t="s">
        <v>4822</v>
      </c>
      <c r="D1718" t="s">
        <v>4812</v>
      </c>
      <c r="E1718" t="s">
        <v>4824</v>
      </c>
    </row>
    <row r="1719" spans="1:5" x14ac:dyDescent="0.15">
      <c r="A1719" t="s">
        <v>1212</v>
      </c>
      <c r="B1719" t="s">
        <v>5137</v>
      </c>
      <c r="C1719" t="s">
        <v>4827</v>
      </c>
      <c r="D1719" t="s">
        <v>4812</v>
      </c>
      <c r="E1719" t="s">
        <v>4828</v>
      </c>
    </row>
    <row r="1720" spans="1:5" x14ac:dyDescent="0.15">
      <c r="A1720" t="s">
        <v>3028</v>
      </c>
      <c r="B1720" t="s">
        <v>6070</v>
      </c>
      <c r="C1720" t="s">
        <v>3845</v>
      </c>
      <c r="D1720" t="s">
        <v>4812</v>
      </c>
      <c r="E1720" t="s">
        <v>1630</v>
      </c>
    </row>
    <row r="1721" spans="1:5" x14ac:dyDescent="0.15">
      <c r="A1721" t="s">
        <v>7047</v>
      </c>
      <c r="B1721" t="s">
        <v>3790</v>
      </c>
      <c r="C1721" t="s">
        <v>4829</v>
      </c>
      <c r="D1721" t="s">
        <v>4812</v>
      </c>
      <c r="E1721" t="s">
        <v>4831</v>
      </c>
    </row>
    <row r="1722" spans="1:5" x14ac:dyDescent="0.15">
      <c r="A1722" t="s">
        <v>3771</v>
      </c>
      <c r="B1722" t="s">
        <v>763</v>
      </c>
      <c r="C1722" t="s">
        <v>3104</v>
      </c>
      <c r="D1722" t="s">
        <v>4812</v>
      </c>
      <c r="E1722" t="s">
        <v>4833</v>
      </c>
    </row>
    <row r="1723" spans="1:5" x14ac:dyDescent="0.15">
      <c r="A1723" t="s">
        <v>7048</v>
      </c>
      <c r="B1723" t="s">
        <v>6071</v>
      </c>
      <c r="C1723" t="s">
        <v>961</v>
      </c>
      <c r="D1723" t="s">
        <v>4812</v>
      </c>
      <c r="E1723" t="s">
        <v>135</v>
      </c>
    </row>
    <row r="1724" spans="1:5" x14ac:dyDescent="0.15">
      <c r="A1724" t="s">
        <v>7049</v>
      </c>
      <c r="B1724" t="s">
        <v>772</v>
      </c>
      <c r="C1724" t="s">
        <v>3316</v>
      </c>
      <c r="D1724" t="s">
        <v>4812</v>
      </c>
      <c r="E1724" t="s">
        <v>4834</v>
      </c>
    </row>
    <row r="1725" spans="1:5" x14ac:dyDescent="0.15">
      <c r="A1725" t="s">
        <v>2331</v>
      </c>
      <c r="B1725" t="s">
        <v>6072</v>
      </c>
      <c r="C1725" t="s">
        <v>4836</v>
      </c>
      <c r="D1725" t="s">
        <v>4812</v>
      </c>
      <c r="E1725" t="s">
        <v>4837</v>
      </c>
    </row>
    <row r="1726" spans="1:5" x14ac:dyDescent="0.15">
      <c r="A1726" t="s">
        <v>7050</v>
      </c>
      <c r="B1726" t="s">
        <v>6073</v>
      </c>
      <c r="C1726" t="s">
        <v>4838</v>
      </c>
      <c r="D1726" t="s">
        <v>4812</v>
      </c>
      <c r="E1726" t="s">
        <v>2330</v>
      </c>
    </row>
    <row r="1727" spans="1:5" x14ac:dyDescent="0.15">
      <c r="A1727" t="s">
        <v>4994</v>
      </c>
      <c r="B1727" t="s">
        <v>2492</v>
      </c>
      <c r="C1727" t="s">
        <v>4841</v>
      </c>
      <c r="D1727" t="s">
        <v>4812</v>
      </c>
      <c r="E1727" t="s">
        <v>2962</v>
      </c>
    </row>
    <row r="1728" spans="1:5" x14ac:dyDescent="0.15">
      <c r="A1728" t="s">
        <v>7051</v>
      </c>
      <c r="B1728" t="s">
        <v>2116</v>
      </c>
      <c r="C1728" t="s">
        <v>4842</v>
      </c>
      <c r="D1728" t="s">
        <v>4812</v>
      </c>
      <c r="E1728" t="s">
        <v>1980</v>
      </c>
    </row>
    <row r="1729" spans="1:5" x14ac:dyDescent="0.15">
      <c r="A1729" t="s">
        <v>7052</v>
      </c>
      <c r="B1729" t="s">
        <v>1495</v>
      </c>
      <c r="C1729" t="s">
        <v>1065</v>
      </c>
      <c r="D1729" t="s">
        <v>4812</v>
      </c>
      <c r="E1729" t="s">
        <v>3389</v>
      </c>
    </row>
    <row r="1730" spans="1:5" x14ac:dyDescent="0.15">
      <c r="A1730" t="s">
        <v>7053</v>
      </c>
      <c r="B1730" t="s">
        <v>1878</v>
      </c>
      <c r="C1730" t="s">
        <v>4843</v>
      </c>
      <c r="D1730" t="s">
        <v>4812</v>
      </c>
      <c r="E1730" t="s">
        <v>4844</v>
      </c>
    </row>
    <row r="1731" spans="1:5" x14ac:dyDescent="0.15">
      <c r="A1731" t="s">
        <v>7054</v>
      </c>
      <c r="B1731" t="s">
        <v>6074</v>
      </c>
      <c r="C1731" t="s">
        <v>55</v>
      </c>
      <c r="D1731" t="s">
        <v>4812</v>
      </c>
      <c r="E1731" t="s">
        <v>3580</v>
      </c>
    </row>
    <row r="1732" spans="1:5" x14ac:dyDescent="0.15">
      <c r="A1732" t="s">
        <v>6635</v>
      </c>
      <c r="B1732" t="s">
        <v>41</v>
      </c>
      <c r="C1732" t="s">
        <v>695</v>
      </c>
      <c r="D1732" t="s">
        <v>4812</v>
      </c>
      <c r="E1732" t="s">
        <v>4848</v>
      </c>
    </row>
    <row r="1733" spans="1:5" x14ac:dyDescent="0.15">
      <c r="A1733" t="s">
        <v>4693</v>
      </c>
      <c r="B1733" t="s">
        <v>6075</v>
      </c>
      <c r="C1733" t="s">
        <v>3091</v>
      </c>
      <c r="D1733" t="s">
        <v>4812</v>
      </c>
      <c r="E1733" t="s">
        <v>4849</v>
      </c>
    </row>
    <row r="1734" spans="1:5" x14ac:dyDescent="0.15">
      <c r="A1734" t="s">
        <v>7055</v>
      </c>
      <c r="B1734" t="s">
        <v>314</v>
      </c>
      <c r="C1734" t="s">
        <v>4370</v>
      </c>
      <c r="D1734" t="s">
        <v>4812</v>
      </c>
      <c r="E1734" t="s">
        <v>2071</v>
      </c>
    </row>
    <row r="1735" spans="1:5" x14ac:dyDescent="0.15">
      <c r="A1735" t="s">
        <v>2958</v>
      </c>
      <c r="B1735" t="s">
        <v>6076</v>
      </c>
      <c r="C1735" t="s">
        <v>4852</v>
      </c>
      <c r="D1735" t="s">
        <v>4812</v>
      </c>
      <c r="E1735" t="s">
        <v>4853</v>
      </c>
    </row>
    <row r="1736" spans="1:5" x14ac:dyDescent="0.15">
      <c r="A1736" t="s">
        <v>351</v>
      </c>
      <c r="B1736" t="s">
        <v>4115</v>
      </c>
      <c r="C1736" t="s">
        <v>946</v>
      </c>
      <c r="D1736" t="s">
        <v>4812</v>
      </c>
      <c r="E1736" t="s">
        <v>4189</v>
      </c>
    </row>
    <row r="1737" spans="1:5" x14ac:dyDescent="0.15">
      <c r="A1737" t="s">
        <v>7056</v>
      </c>
      <c r="B1737" t="s">
        <v>790</v>
      </c>
      <c r="C1737" t="s">
        <v>4854</v>
      </c>
      <c r="D1737" t="s">
        <v>4812</v>
      </c>
      <c r="E1737" t="s">
        <v>4857</v>
      </c>
    </row>
    <row r="1738" spans="1:5" x14ac:dyDescent="0.15">
      <c r="A1738" t="s">
        <v>7057</v>
      </c>
      <c r="B1738" t="s">
        <v>4063</v>
      </c>
      <c r="C1738" t="s">
        <v>4858</v>
      </c>
      <c r="D1738" t="s">
        <v>4812</v>
      </c>
      <c r="E1738" t="s">
        <v>4859</v>
      </c>
    </row>
    <row r="1739" spans="1:5" x14ac:dyDescent="0.15">
      <c r="A1739" t="s">
        <v>7058</v>
      </c>
      <c r="B1739" t="s">
        <v>6077</v>
      </c>
      <c r="C1739" t="s">
        <v>1736</v>
      </c>
      <c r="D1739" t="s">
        <v>4812</v>
      </c>
      <c r="E1739" t="s">
        <v>110</v>
      </c>
    </row>
    <row r="1740" spans="1:5" x14ac:dyDescent="0.15">
      <c r="A1740" t="s">
        <v>1201</v>
      </c>
      <c r="B1740" t="s">
        <v>5091</v>
      </c>
      <c r="C1740" t="s">
        <v>4860</v>
      </c>
      <c r="D1740" t="s">
        <v>4812</v>
      </c>
      <c r="E1740" t="s">
        <v>4861</v>
      </c>
    </row>
    <row r="1741" spans="1:5" x14ac:dyDescent="0.15">
      <c r="A1741" t="s">
        <v>3541</v>
      </c>
      <c r="B1741" t="s">
        <v>6078</v>
      </c>
      <c r="C1741" t="s">
        <v>4193</v>
      </c>
      <c r="D1741" t="s">
        <v>4812</v>
      </c>
      <c r="E1741" t="s">
        <v>4862</v>
      </c>
    </row>
    <row r="1742" spans="1:5" x14ac:dyDescent="0.15">
      <c r="A1742" t="s">
        <v>4118</v>
      </c>
      <c r="B1742" t="s">
        <v>205</v>
      </c>
      <c r="C1742" t="s">
        <v>4864</v>
      </c>
      <c r="D1742" t="s">
        <v>4812</v>
      </c>
      <c r="E1742" t="s">
        <v>4865</v>
      </c>
    </row>
    <row r="1743" spans="1:5" x14ac:dyDescent="0.15">
      <c r="A1743" t="s">
        <v>7059</v>
      </c>
      <c r="B1743" t="s">
        <v>3042</v>
      </c>
      <c r="C1743" t="s">
        <v>4867</v>
      </c>
      <c r="D1743" t="s">
        <v>4812</v>
      </c>
      <c r="E1743" t="s">
        <v>550</v>
      </c>
    </row>
    <row r="1744" spans="1:5" x14ac:dyDescent="0.15">
      <c r="A1744" t="s">
        <v>345</v>
      </c>
      <c r="B1744" t="s">
        <v>6079</v>
      </c>
      <c r="C1744" t="s">
        <v>4868</v>
      </c>
      <c r="D1744" t="s">
        <v>4812</v>
      </c>
      <c r="E1744" t="s">
        <v>4870</v>
      </c>
    </row>
    <row r="1745" spans="1:5" x14ac:dyDescent="0.15">
      <c r="A1745" t="s">
        <v>7060</v>
      </c>
      <c r="B1745" t="s">
        <v>4542</v>
      </c>
      <c r="C1745" t="s">
        <v>4872</v>
      </c>
      <c r="D1745" t="s">
        <v>4812</v>
      </c>
      <c r="E1745" t="s">
        <v>4572</v>
      </c>
    </row>
    <row r="1746" spans="1:5" x14ac:dyDescent="0.15">
      <c r="A1746" t="s">
        <v>2226</v>
      </c>
      <c r="B1746" t="s">
        <v>6081</v>
      </c>
      <c r="C1746" t="s">
        <v>2593</v>
      </c>
      <c r="D1746" t="s">
        <v>4812</v>
      </c>
      <c r="E1746" t="s">
        <v>4875</v>
      </c>
    </row>
    <row r="1747" spans="1:5" x14ac:dyDescent="0.15">
      <c r="A1747" t="s">
        <v>4951</v>
      </c>
      <c r="B1747" t="s">
        <v>6082</v>
      </c>
      <c r="C1747" t="s">
        <v>4877</v>
      </c>
      <c r="D1747" t="s">
        <v>4812</v>
      </c>
      <c r="E1747" t="s">
        <v>3399</v>
      </c>
    </row>
    <row r="1748" spans="1:5" x14ac:dyDescent="0.15">
      <c r="A1748" t="s">
        <v>4473</v>
      </c>
      <c r="B1748" t="s">
        <v>149</v>
      </c>
      <c r="C1748" t="s">
        <v>3866</v>
      </c>
      <c r="D1748" t="s">
        <v>4473</v>
      </c>
    </row>
    <row r="1749" spans="1:5" x14ac:dyDescent="0.15">
      <c r="A1749" t="s">
        <v>2876</v>
      </c>
      <c r="B1749" t="s">
        <v>6084</v>
      </c>
      <c r="C1749" t="s">
        <v>4878</v>
      </c>
      <c r="D1749" t="s">
        <v>4473</v>
      </c>
      <c r="E1749" t="s">
        <v>4610</v>
      </c>
    </row>
    <row r="1750" spans="1:5" x14ac:dyDescent="0.15">
      <c r="A1750" t="s">
        <v>7061</v>
      </c>
      <c r="B1750" t="s">
        <v>6085</v>
      </c>
      <c r="C1750" t="s">
        <v>4880</v>
      </c>
      <c r="D1750" t="s">
        <v>4473</v>
      </c>
      <c r="E1750" t="s">
        <v>878</v>
      </c>
    </row>
    <row r="1751" spans="1:5" x14ac:dyDescent="0.15">
      <c r="A1751" t="s">
        <v>4873</v>
      </c>
      <c r="B1751" t="s">
        <v>6086</v>
      </c>
      <c r="C1751" t="s">
        <v>4026</v>
      </c>
      <c r="D1751" t="s">
        <v>4473</v>
      </c>
      <c r="E1751" t="s">
        <v>4881</v>
      </c>
    </row>
    <row r="1752" spans="1:5" x14ac:dyDescent="0.15">
      <c r="A1752" t="s">
        <v>7062</v>
      </c>
      <c r="B1752" t="s">
        <v>6088</v>
      </c>
      <c r="C1752" t="s">
        <v>4507</v>
      </c>
      <c r="D1752" t="s">
        <v>4473</v>
      </c>
      <c r="E1752" t="s">
        <v>3425</v>
      </c>
    </row>
    <row r="1753" spans="1:5" x14ac:dyDescent="0.15">
      <c r="A1753" t="s">
        <v>1787</v>
      </c>
      <c r="B1753" t="s">
        <v>6090</v>
      </c>
      <c r="C1753" t="s">
        <v>1941</v>
      </c>
      <c r="D1753" t="s">
        <v>4473</v>
      </c>
      <c r="E1753" t="s">
        <v>4882</v>
      </c>
    </row>
    <row r="1754" spans="1:5" x14ac:dyDescent="0.15">
      <c r="A1754" t="s">
        <v>4774</v>
      </c>
      <c r="B1754" t="s">
        <v>2547</v>
      </c>
      <c r="C1754" t="s">
        <v>2976</v>
      </c>
      <c r="D1754" t="s">
        <v>4473</v>
      </c>
      <c r="E1754" t="s">
        <v>1864</v>
      </c>
    </row>
    <row r="1755" spans="1:5" x14ac:dyDescent="0.15">
      <c r="A1755" t="s">
        <v>2955</v>
      </c>
      <c r="B1755" t="s">
        <v>6091</v>
      </c>
      <c r="C1755" t="s">
        <v>2950</v>
      </c>
      <c r="D1755" t="s">
        <v>4473</v>
      </c>
      <c r="E1755" t="s">
        <v>4583</v>
      </c>
    </row>
    <row r="1756" spans="1:5" x14ac:dyDescent="0.15">
      <c r="A1756" t="s">
        <v>7063</v>
      </c>
      <c r="B1756" t="s">
        <v>6092</v>
      </c>
      <c r="C1756" t="s">
        <v>3792</v>
      </c>
      <c r="D1756" t="s">
        <v>4473</v>
      </c>
      <c r="E1756" t="s">
        <v>4676</v>
      </c>
    </row>
    <row r="1757" spans="1:5" x14ac:dyDescent="0.15">
      <c r="A1757" t="s">
        <v>7064</v>
      </c>
      <c r="B1757" t="s">
        <v>6093</v>
      </c>
      <c r="C1757" t="s">
        <v>4883</v>
      </c>
      <c r="D1757" t="s">
        <v>4473</v>
      </c>
      <c r="E1757" t="s">
        <v>1333</v>
      </c>
    </row>
    <row r="1758" spans="1:5" x14ac:dyDescent="0.15">
      <c r="A1758" t="s">
        <v>2637</v>
      </c>
      <c r="B1758" t="s">
        <v>6094</v>
      </c>
      <c r="C1758" t="s">
        <v>3611</v>
      </c>
      <c r="D1758" t="s">
        <v>4473</v>
      </c>
      <c r="E1758" t="s">
        <v>3129</v>
      </c>
    </row>
    <row r="1759" spans="1:5" x14ac:dyDescent="0.15">
      <c r="A1759" t="s">
        <v>6773</v>
      </c>
      <c r="B1759" t="s">
        <v>6095</v>
      </c>
      <c r="C1759" t="s">
        <v>2497</v>
      </c>
      <c r="D1759" t="s">
        <v>4473</v>
      </c>
      <c r="E1759" t="s">
        <v>1028</v>
      </c>
    </row>
    <row r="1760" spans="1:5" x14ac:dyDescent="0.15">
      <c r="A1760" t="s">
        <v>7065</v>
      </c>
      <c r="B1760" t="s">
        <v>6097</v>
      </c>
      <c r="C1760" t="s">
        <v>868</v>
      </c>
      <c r="D1760" t="s">
        <v>4473</v>
      </c>
      <c r="E1760" t="s">
        <v>2706</v>
      </c>
    </row>
    <row r="1761" spans="1:5" x14ac:dyDescent="0.15">
      <c r="A1761" t="s">
        <v>1451</v>
      </c>
      <c r="B1761" t="s">
        <v>2579</v>
      </c>
      <c r="C1761" t="s">
        <v>4884</v>
      </c>
      <c r="D1761" t="s">
        <v>4473</v>
      </c>
      <c r="E1761" t="s">
        <v>4885</v>
      </c>
    </row>
    <row r="1762" spans="1:5" x14ac:dyDescent="0.15">
      <c r="A1762" t="s">
        <v>7066</v>
      </c>
      <c r="B1762" t="s">
        <v>6098</v>
      </c>
      <c r="C1762" t="s">
        <v>10</v>
      </c>
      <c r="D1762" t="s">
        <v>4473</v>
      </c>
      <c r="E1762" t="s">
        <v>1792</v>
      </c>
    </row>
    <row r="1763" spans="1:5" x14ac:dyDescent="0.15">
      <c r="A1763" t="s">
        <v>7067</v>
      </c>
      <c r="B1763" t="s">
        <v>6099</v>
      </c>
      <c r="C1763" t="s">
        <v>4252</v>
      </c>
      <c r="D1763" t="s">
        <v>4473</v>
      </c>
      <c r="E1763" t="s">
        <v>4887</v>
      </c>
    </row>
    <row r="1764" spans="1:5" x14ac:dyDescent="0.15">
      <c r="A1764" t="s">
        <v>7068</v>
      </c>
      <c r="B1764" t="s">
        <v>6101</v>
      </c>
      <c r="C1764" t="s">
        <v>3788</v>
      </c>
      <c r="D1764" t="s">
        <v>4473</v>
      </c>
      <c r="E1764" t="s">
        <v>3144</v>
      </c>
    </row>
    <row r="1765" spans="1:5" x14ac:dyDescent="0.15">
      <c r="A1765" t="s">
        <v>7069</v>
      </c>
      <c r="B1765" t="s">
        <v>1998</v>
      </c>
      <c r="C1765" t="s">
        <v>4535</v>
      </c>
      <c r="D1765" t="s">
        <v>4473</v>
      </c>
      <c r="E1765" t="s">
        <v>4889</v>
      </c>
    </row>
    <row r="1766" spans="1:5" x14ac:dyDescent="0.15">
      <c r="A1766" t="s">
        <v>7070</v>
      </c>
      <c r="B1766" t="s">
        <v>5528</v>
      </c>
      <c r="C1766" t="s">
        <v>2418</v>
      </c>
      <c r="D1766" t="s">
        <v>4473</v>
      </c>
      <c r="E1766" t="s">
        <v>1563</v>
      </c>
    </row>
    <row r="1767" spans="1:5" x14ac:dyDescent="0.15">
      <c r="A1767" t="s">
        <v>7071</v>
      </c>
      <c r="B1767" t="s">
        <v>6102</v>
      </c>
      <c r="C1767" t="s">
        <v>4890</v>
      </c>
      <c r="D1767" t="s">
        <v>4473</v>
      </c>
      <c r="E1767" t="s">
        <v>4892</v>
      </c>
    </row>
    <row r="1768" spans="1:5" x14ac:dyDescent="0.15">
      <c r="A1768" t="s">
        <v>3584</v>
      </c>
      <c r="B1768" t="s">
        <v>6104</v>
      </c>
      <c r="C1768" t="s">
        <v>4784</v>
      </c>
      <c r="D1768" t="s">
        <v>4473</v>
      </c>
      <c r="E1768" t="s">
        <v>1002</v>
      </c>
    </row>
    <row r="1769" spans="1:5" x14ac:dyDescent="0.15">
      <c r="A1769" t="s">
        <v>7072</v>
      </c>
      <c r="B1769" t="s">
        <v>6105</v>
      </c>
      <c r="C1769" t="s">
        <v>4893</v>
      </c>
      <c r="D1769" t="s">
        <v>4473</v>
      </c>
      <c r="E1769" t="s">
        <v>4896</v>
      </c>
    </row>
    <row r="1770" spans="1:5" x14ac:dyDescent="0.15">
      <c r="A1770" t="s">
        <v>7073</v>
      </c>
      <c r="B1770" t="s">
        <v>6106</v>
      </c>
      <c r="C1770" t="s">
        <v>3974</v>
      </c>
      <c r="D1770" t="s">
        <v>4473</v>
      </c>
      <c r="E1770" t="s">
        <v>4738</v>
      </c>
    </row>
    <row r="1771" spans="1:5" x14ac:dyDescent="0.15">
      <c r="A1771" t="s">
        <v>6135</v>
      </c>
      <c r="B1771" t="s">
        <v>5251</v>
      </c>
      <c r="C1771" t="s">
        <v>4898</v>
      </c>
      <c r="D1771" t="s">
        <v>4473</v>
      </c>
      <c r="E1771" t="s">
        <v>2484</v>
      </c>
    </row>
    <row r="1772" spans="1:5" x14ac:dyDescent="0.15">
      <c r="A1772" t="s">
        <v>2805</v>
      </c>
      <c r="B1772" t="s">
        <v>5891</v>
      </c>
      <c r="C1772" t="s">
        <v>4900</v>
      </c>
      <c r="D1772" t="s">
        <v>4473</v>
      </c>
      <c r="E1772" t="s">
        <v>2465</v>
      </c>
    </row>
    <row r="1773" spans="1:5" x14ac:dyDescent="0.15">
      <c r="A1773" t="s">
        <v>7075</v>
      </c>
      <c r="B1773" t="s">
        <v>3341</v>
      </c>
      <c r="C1773" t="s">
        <v>2068</v>
      </c>
      <c r="D1773" t="s">
        <v>4473</v>
      </c>
      <c r="E1773" t="s">
        <v>4901</v>
      </c>
    </row>
    <row r="1774" spans="1:5" x14ac:dyDescent="0.15">
      <c r="A1774" t="s">
        <v>930</v>
      </c>
      <c r="B1774" t="s">
        <v>5854</v>
      </c>
      <c r="C1774" t="s">
        <v>4902</v>
      </c>
      <c r="D1774" t="s">
        <v>4473</v>
      </c>
      <c r="E1774" t="s">
        <v>4903</v>
      </c>
    </row>
    <row r="1775" spans="1:5" x14ac:dyDescent="0.15">
      <c r="A1775" t="s">
        <v>7076</v>
      </c>
      <c r="B1775" t="s">
        <v>6107</v>
      </c>
      <c r="C1775" t="s">
        <v>4904</v>
      </c>
      <c r="D1775" t="s">
        <v>4473</v>
      </c>
      <c r="E1775" t="s">
        <v>2729</v>
      </c>
    </row>
    <row r="1776" spans="1:5" x14ac:dyDescent="0.15">
      <c r="A1776" t="s">
        <v>7077</v>
      </c>
      <c r="B1776" t="s">
        <v>6108</v>
      </c>
      <c r="C1776" t="s">
        <v>4906</v>
      </c>
      <c r="D1776" t="s">
        <v>4473</v>
      </c>
      <c r="E1776" t="s">
        <v>2537</v>
      </c>
    </row>
    <row r="1777" spans="1:5" x14ac:dyDescent="0.15">
      <c r="A1777" t="s">
        <v>6918</v>
      </c>
      <c r="B1777" t="s">
        <v>3526</v>
      </c>
      <c r="C1777" t="s">
        <v>2630</v>
      </c>
      <c r="D1777" t="s">
        <v>4473</v>
      </c>
      <c r="E1777" t="s">
        <v>3544</v>
      </c>
    </row>
    <row r="1778" spans="1:5" x14ac:dyDescent="0.15">
      <c r="A1778" t="s">
        <v>7078</v>
      </c>
      <c r="B1778" t="s">
        <v>6109</v>
      </c>
      <c r="C1778" t="s">
        <v>1920</v>
      </c>
      <c r="D1778" t="s">
        <v>4473</v>
      </c>
      <c r="E1778" t="s">
        <v>2770</v>
      </c>
    </row>
    <row r="1779" spans="1:5" x14ac:dyDescent="0.15">
      <c r="A1779" t="s">
        <v>6035</v>
      </c>
      <c r="B1779" t="s">
        <v>2878</v>
      </c>
      <c r="C1779" t="s">
        <v>4907</v>
      </c>
      <c r="D1779" t="s">
        <v>4473</v>
      </c>
      <c r="E1779" t="s">
        <v>3900</v>
      </c>
    </row>
    <row r="1780" spans="1:5" x14ac:dyDescent="0.15">
      <c r="A1780" t="s">
        <v>532</v>
      </c>
      <c r="B1780" t="s">
        <v>6110</v>
      </c>
      <c r="C1780" t="s">
        <v>3719</v>
      </c>
      <c r="D1780" t="s">
        <v>4473</v>
      </c>
      <c r="E1780" t="s">
        <v>4911</v>
      </c>
    </row>
    <row r="1781" spans="1:5" x14ac:dyDescent="0.15">
      <c r="A1781" t="s">
        <v>2224</v>
      </c>
      <c r="B1781" t="s">
        <v>3887</v>
      </c>
      <c r="C1781" t="s">
        <v>891</v>
      </c>
      <c r="D1781" t="s">
        <v>4473</v>
      </c>
      <c r="E1781" t="s">
        <v>459</v>
      </c>
    </row>
    <row r="1782" spans="1:5" x14ac:dyDescent="0.15">
      <c r="A1782" t="s">
        <v>5863</v>
      </c>
      <c r="B1782" t="s">
        <v>4850</v>
      </c>
      <c r="C1782" t="s">
        <v>4092</v>
      </c>
      <c r="D1782" t="s">
        <v>4473</v>
      </c>
      <c r="E1782" t="s">
        <v>168</v>
      </c>
    </row>
    <row r="1783" spans="1:5" x14ac:dyDescent="0.15">
      <c r="A1783" t="s">
        <v>3797</v>
      </c>
      <c r="B1783" t="s">
        <v>5447</v>
      </c>
      <c r="C1783" t="s">
        <v>4913</v>
      </c>
      <c r="D1783" t="s">
        <v>4473</v>
      </c>
      <c r="E1783" t="s">
        <v>4914</v>
      </c>
    </row>
    <row r="1784" spans="1:5" x14ac:dyDescent="0.15">
      <c r="A1784" t="s">
        <v>7079</v>
      </c>
      <c r="B1784" t="s">
        <v>2989</v>
      </c>
      <c r="C1784" t="s">
        <v>4915</v>
      </c>
      <c r="D1784" t="s">
        <v>4473</v>
      </c>
      <c r="E1784" t="s">
        <v>4916</v>
      </c>
    </row>
    <row r="1785" spans="1:5" x14ac:dyDescent="0.15">
      <c r="A1785" t="s">
        <v>654</v>
      </c>
      <c r="B1785" t="s">
        <v>6026</v>
      </c>
      <c r="C1785" t="s">
        <v>4917</v>
      </c>
      <c r="D1785" t="s">
        <v>4473</v>
      </c>
      <c r="E1785" t="s">
        <v>4918</v>
      </c>
    </row>
    <row r="1786" spans="1:5" x14ac:dyDescent="0.15">
      <c r="A1786" t="s">
        <v>5257</v>
      </c>
      <c r="B1786" t="s">
        <v>3917</v>
      </c>
      <c r="C1786" t="s">
        <v>4919</v>
      </c>
      <c r="D1786" t="s">
        <v>4473</v>
      </c>
      <c r="E1786" t="s">
        <v>4921</v>
      </c>
    </row>
    <row r="1787" spans="1:5" x14ac:dyDescent="0.15">
      <c r="A1787" t="s">
        <v>7080</v>
      </c>
      <c r="B1787" t="s">
        <v>6112</v>
      </c>
      <c r="C1787" t="s">
        <v>3601</v>
      </c>
      <c r="D1787" t="s">
        <v>4473</v>
      </c>
      <c r="E1787" t="s">
        <v>4922</v>
      </c>
    </row>
    <row r="1788" spans="1:5" x14ac:dyDescent="0.15">
      <c r="A1788" t="s">
        <v>6017</v>
      </c>
      <c r="B1788" t="s">
        <v>165</v>
      </c>
      <c r="C1788" t="s">
        <v>1181</v>
      </c>
      <c r="D1788" t="s">
        <v>4473</v>
      </c>
      <c r="E1788" t="s">
        <v>2676</v>
      </c>
    </row>
    <row r="1789" spans="1:5" x14ac:dyDescent="0.15">
      <c r="A1789" t="s">
        <v>2439</v>
      </c>
      <c r="B1789" t="s">
        <v>2247</v>
      </c>
      <c r="C1789" t="s">
        <v>4923</v>
      </c>
      <c r="D1789" t="s">
        <v>4473</v>
      </c>
      <c r="E1789" t="s">
        <v>2237</v>
      </c>
    </row>
  </sheetData>
  <phoneticPr fontId="2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BG418"/>
  <sheetViews>
    <sheetView showGridLines="0" tabSelected="1" view="pageBreakPreview" zoomScale="75" zoomScaleNormal="50" zoomScaleSheetLayoutView="75" workbookViewId="0">
      <selection activeCell="T36" sqref="T36"/>
    </sheetView>
  </sheetViews>
  <sheetFormatPr defaultColWidth="9" defaultRowHeight="17.25" x14ac:dyDescent="0.15"/>
  <cols>
    <col min="1" max="3" width="4.375" style="1" customWidth="1"/>
    <col min="4" max="4" width="11.625" style="1" customWidth="1"/>
    <col min="5" max="5" width="14.75" style="1" customWidth="1"/>
    <col min="6" max="6" width="16.125" style="1" customWidth="1"/>
    <col min="7" max="7" width="7.75" style="1" customWidth="1"/>
    <col min="8" max="8" width="14.125" style="1" customWidth="1"/>
    <col min="9" max="9" width="23.75" style="1" customWidth="1"/>
    <col min="10" max="10" width="11.25" style="2" customWidth="1"/>
    <col min="11" max="11" width="17.875" style="2" customWidth="1"/>
    <col min="12" max="12" width="44.125" style="2" customWidth="1"/>
    <col min="13" max="13" width="17" style="2" customWidth="1"/>
    <col min="14" max="17" width="15" style="1" customWidth="1"/>
    <col min="18" max="18" width="16.375" style="1" customWidth="1"/>
    <col min="19" max="19" width="15.125" style="1" customWidth="1"/>
    <col min="20" max="20" width="69.875" style="1" customWidth="1"/>
    <col min="21" max="26" width="14.125" style="1" customWidth="1"/>
    <col min="27" max="27" width="38" style="244" customWidth="1"/>
    <col min="28" max="28" width="38.5" style="244" customWidth="1"/>
    <col min="29" max="30" width="25.625" style="1" customWidth="1"/>
    <col min="31" max="31" width="20.875" style="1" customWidth="1"/>
    <col min="32" max="32" width="17.75" style="1" customWidth="1"/>
    <col min="33" max="33" width="19.75" style="1" customWidth="1"/>
    <col min="34" max="34" width="8" style="1" customWidth="1"/>
    <col min="35" max="35" width="9" style="1"/>
    <col min="36" max="36" width="9" style="1" customWidth="1"/>
    <col min="37" max="16384" width="9" style="1"/>
  </cols>
  <sheetData>
    <row r="1" spans="1:59" ht="45.75" customHeight="1" x14ac:dyDescent="0.15">
      <c r="A1" s="310" t="s">
        <v>7382</v>
      </c>
      <c r="B1" s="310"/>
      <c r="C1" s="310"/>
      <c r="D1" s="310"/>
      <c r="E1" s="310"/>
      <c r="F1" s="310"/>
      <c r="G1" s="310"/>
      <c r="H1" s="310"/>
      <c r="I1" s="310"/>
      <c r="J1" s="310"/>
      <c r="K1" s="310"/>
      <c r="L1" s="310"/>
      <c r="M1" s="310"/>
      <c r="N1" s="310"/>
      <c r="O1" s="310"/>
      <c r="P1" s="310"/>
      <c r="Q1" s="310"/>
      <c r="R1" s="310"/>
      <c r="S1" s="310"/>
      <c r="T1" s="310"/>
      <c r="U1" s="310"/>
      <c r="V1" s="310"/>
      <c r="W1" s="310"/>
      <c r="X1" s="310"/>
      <c r="Y1" s="310"/>
      <c r="Z1" s="310"/>
      <c r="AA1" s="310"/>
      <c r="AB1" s="310"/>
      <c r="AC1" s="310"/>
      <c r="AD1" s="310"/>
      <c r="AE1" s="310"/>
    </row>
    <row r="2" spans="1:59" ht="24.75" customHeight="1" thickBot="1" x14ac:dyDescent="0.2">
      <c r="A2" s="212"/>
      <c r="B2" s="212"/>
      <c r="C2" s="212"/>
      <c r="D2" s="212"/>
      <c r="E2" s="212"/>
      <c r="F2" s="77"/>
      <c r="G2" s="77"/>
      <c r="H2" s="77"/>
      <c r="I2" s="77"/>
      <c r="J2" s="77"/>
      <c r="K2" s="77"/>
      <c r="L2" s="77"/>
      <c r="M2" s="77"/>
      <c r="N2" s="77"/>
      <c r="O2" s="77"/>
      <c r="P2" s="77"/>
      <c r="Q2" s="77"/>
      <c r="R2" s="77"/>
      <c r="S2" s="77"/>
      <c r="T2" s="77"/>
      <c r="U2" s="77"/>
      <c r="V2" s="77"/>
      <c r="W2" s="77"/>
      <c r="X2" s="77"/>
      <c r="Y2" s="78"/>
      <c r="Z2" s="78"/>
      <c r="AA2" s="78"/>
      <c r="AB2" s="77"/>
      <c r="AC2" s="77"/>
      <c r="AD2" s="77"/>
      <c r="AE2" s="154" t="s">
        <v>394</v>
      </c>
      <c r="AF2" s="153"/>
    </row>
    <row r="3" spans="1:59" ht="39" customHeight="1" thickTop="1" thickBot="1" x14ac:dyDescent="0.2">
      <c r="A3" s="423" t="s">
        <v>12</v>
      </c>
      <c r="B3" s="424"/>
      <c r="C3" s="424"/>
      <c r="D3" s="424"/>
      <c r="E3" s="424"/>
      <c r="F3" s="425"/>
      <c r="G3" s="413" t="s">
        <v>173</v>
      </c>
      <c r="H3" s="414"/>
      <c r="I3" s="414"/>
      <c r="J3" s="415"/>
      <c r="K3" s="213" t="s">
        <v>23</v>
      </c>
      <c r="L3" s="213"/>
      <c r="M3" s="213"/>
      <c r="N3" s="213"/>
      <c r="O3" s="213"/>
      <c r="P3" s="213"/>
      <c r="Q3" s="311" t="s">
        <v>7448</v>
      </c>
      <c r="R3" s="311"/>
      <c r="S3" s="312"/>
      <c r="T3" s="318" t="s">
        <v>7203</v>
      </c>
      <c r="U3" s="319"/>
      <c r="V3" s="313">
        <v>221282</v>
      </c>
      <c r="W3" s="314"/>
      <c r="X3" s="314"/>
      <c r="Y3" s="315"/>
      <c r="Z3" s="261"/>
      <c r="AA3" s="444" t="s">
        <v>7417</v>
      </c>
      <c r="AB3" s="319"/>
      <c r="AC3" s="313">
        <v>188057</v>
      </c>
      <c r="AD3" s="314"/>
      <c r="AE3" s="315"/>
      <c r="AF3" s="370" t="s">
        <v>7255</v>
      </c>
      <c r="AG3" s="372" t="s">
        <v>7256</v>
      </c>
      <c r="AH3" s="372" t="s">
        <v>7257</v>
      </c>
      <c r="AI3" s="372" t="s">
        <v>7258</v>
      </c>
    </row>
    <row r="4" spans="1:59" ht="39" customHeight="1" thickTop="1" thickBot="1" x14ac:dyDescent="0.2">
      <c r="A4" s="426" t="s">
        <v>30</v>
      </c>
      <c r="B4" s="427"/>
      <c r="C4" s="427"/>
      <c r="D4" s="427"/>
      <c r="E4" s="427"/>
      <c r="F4" s="428"/>
      <c r="G4" s="416" t="s">
        <v>4027</v>
      </c>
      <c r="H4" s="417"/>
      <c r="I4" s="417"/>
      <c r="J4" s="418"/>
      <c r="K4" s="214" t="s">
        <v>5</v>
      </c>
      <c r="L4" s="214"/>
      <c r="M4" s="214"/>
      <c r="N4" s="214"/>
      <c r="O4" s="214"/>
      <c r="P4" s="214"/>
      <c r="Q4" s="316" t="s">
        <v>7449</v>
      </c>
      <c r="R4" s="316"/>
      <c r="S4" s="317"/>
      <c r="T4" s="322" t="s">
        <v>7361</v>
      </c>
      <c r="U4" s="323"/>
      <c r="V4" s="393">
        <v>88875</v>
      </c>
      <c r="W4" s="394"/>
      <c r="X4" s="394"/>
      <c r="Y4" s="395"/>
      <c r="Z4" s="262"/>
      <c r="AA4" s="332" t="s">
        <v>7418</v>
      </c>
      <c r="AB4" s="321"/>
      <c r="AC4" s="393">
        <v>3600</v>
      </c>
      <c r="AD4" s="394"/>
      <c r="AE4" s="395"/>
      <c r="AF4" s="370"/>
      <c r="AG4" s="372"/>
      <c r="AH4" s="372"/>
      <c r="AI4" s="372"/>
    </row>
    <row r="5" spans="1:59" ht="39" customHeight="1" thickTop="1" thickBot="1" x14ac:dyDescent="0.2">
      <c r="A5" s="429" t="s">
        <v>38</v>
      </c>
      <c r="B5" s="430"/>
      <c r="C5" s="430"/>
      <c r="D5" s="430"/>
      <c r="E5" s="430"/>
      <c r="F5" s="431"/>
      <c r="G5" s="419" t="str">
        <f>VLOOKUP(G3&amp;G4,自治体コード!$A$2:$B$1789,2,FALSE)</f>
        <v>28365</v>
      </c>
      <c r="H5" s="420"/>
      <c r="I5" s="420"/>
      <c r="J5" s="421"/>
      <c r="K5" s="438" t="s">
        <v>7321</v>
      </c>
      <c r="L5" s="439"/>
      <c r="M5" s="406" t="s">
        <v>7366</v>
      </c>
      <c r="N5" s="406"/>
      <c r="O5" s="406"/>
      <c r="P5" s="407"/>
      <c r="Q5" s="329">
        <f>SUM(O19:O418)</f>
        <v>234905</v>
      </c>
      <c r="R5" s="329"/>
      <c r="S5" s="330"/>
      <c r="T5" s="320" t="s">
        <v>7433</v>
      </c>
      <c r="U5" s="321"/>
      <c r="V5" s="393">
        <v>0</v>
      </c>
      <c r="W5" s="394"/>
      <c r="X5" s="394"/>
      <c r="Y5" s="395"/>
      <c r="Z5" s="262"/>
      <c r="AA5" s="332" t="s">
        <v>7419</v>
      </c>
      <c r="AB5" s="321"/>
      <c r="AC5" s="387">
        <v>0</v>
      </c>
      <c r="AD5" s="388"/>
      <c r="AE5" s="389"/>
      <c r="AF5" s="370"/>
      <c r="AG5" s="372"/>
      <c r="AH5" s="372"/>
      <c r="AI5" s="372"/>
    </row>
    <row r="6" spans="1:59" ht="39" customHeight="1" thickTop="1" thickBot="1" x14ac:dyDescent="0.2">
      <c r="A6" s="429" t="s">
        <v>7126</v>
      </c>
      <c r="B6" s="430"/>
      <c r="C6" s="430"/>
      <c r="D6" s="430"/>
      <c r="E6" s="430"/>
      <c r="F6" s="431"/>
      <c r="G6" s="422" t="s">
        <v>7446</v>
      </c>
      <c r="H6" s="417"/>
      <c r="I6" s="417"/>
      <c r="J6" s="418"/>
      <c r="K6" s="335"/>
      <c r="L6" s="440"/>
      <c r="M6" s="220"/>
      <c r="N6" s="408" t="s">
        <v>7253</v>
      </c>
      <c r="O6" s="404"/>
      <c r="P6" s="409"/>
      <c r="Q6" s="403">
        <f>SUMIF(C19:C418,"単",O19:O418)</f>
        <v>231305</v>
      </c>
      <c r="R6" s="404"/>
      <c r="S6" s="405"/>
      <c r="T6" s="320" t="s">
        <v>7252</v>
      </c>
      <c r="U6" s="321"/>
      <c r="V6" s="400">
        <f>MAX(MIN(Q5,AC7)-V3,0)</f>
        <v>0</v>
      </c>
      <c r="W6" s="401"/>
      <c r="X6" s="401"/>
      <c r="Y6" s="402"/>
      <c r="Z6" s="262"/>
      <c r="AA6" s="332" t="s">
        <v>7420</v>
      </c>
      <c r="AB6" s="321"/>
      <c r="AC6" s="337">
        <v>29625</v>
      </c>
      <c r="AD6" s="338"/>
      <c r="AE6" s="339"/>
      <c r="AF6" s="371"/>
      <c r="AG6" s="372"/>
      <c r="AH6" s="372"/>
      <c r="AI6" s="372"/>
    </row>
    <row r="7" spans="1:59" ht="39" customHeight="1" thickTop="1" thickBot="1" x14ac:dyDescent="0.2">
      <c r="A7" s="429" t="s">
        <v>7251</v>
      </c>
      <c r="B7" s="430"/>
      <c r="C7" s="430"/>
      <c r="D7" s="430"/>
      <c r="E7" s="430"/>
      <c r="F7" s="431"/>
      <c r="G7" s="422" t="s">
        <v>7447</v>
      </c>
      <c r="H7" s="417"/>
      <c r="I7" s="417"/>
      <c r="J7" s="418"/>
      <c r="K7" s="335"/>
      <c r="L7" s="440"/>
      <c r="M7" s="220"/>
      <c r="N7" s="410" t="s">
        <v>7254</v>
      </c>
      <c r="O7" s="325"/>
      <c r="P7" s="411"/>
      <c r="Q7" s="324">
        <f>SUMIF(C19:C418,"補",O19:O418)</f>
        <v>3600</v>
      </c>
      <c r="R7" s="325"/>
      <c r="S7" s="326"/>
      <c r="T7" s="320" t="s">
        <v>7362</v>
      </c>
      <c r="U7" s="321"/>
      <c r="V7" s="400">
        <f>MAX(MIN(Q8,AC8)-V4,0)</f>
        <v>0</v>
      </c>
      <c r="W7" s="401"/>
      <c r="X7" s="401"/>
      <c r="Y7" s="402"/>
      <c r="Z7" s="322" t="s">
        <v>7422</v>
      </c>
      <c r="AA7" s="332"/>
      <c r="AB7" s="321"/>
      <c r="AC7" s="390">
        <f>SUM(AC3:AE6)</f>
        <v>221282</v>
      </c>
      <c r="AD7" s="391"/>
      <c r="AE7" s="392"/>
      <c r="AF7" s="167" t="str">
        <f>IF(ISERROR(G5)=TRUE,"error","")</f>
        <v/>
      </c>
      <c r="AG7" s="90" t="str">
        <f>IF(OR(G6="",G7="",Q3="",Q4=""),"error","")</f>
        <v/>
      </c>
      <c r="AH7" s="90" t="str">
        <f>IF(OR(V3="",V4="",V5=""),"error","")</f>
        <v/>
      </c>
      <c r="AI7" s="90" t="str">
        <f>IF(OR(AC3="",AC4="",AC5="",AC6="",AC8="",AC9=""),"error","")</f>
        <v/>
      </c>
    </row>
    <row r="8" spans="1:59" ht="39" customHeight="1" thickBot="1" x14ac:dyDescent="0.2">
      <c r="A8" s="221"/>
      <c r="B8" s="222"/>
      <c r="C8" s="222"/>
      <c r="D8" s="222"/>
      <c r="E8" s="222"/>
      <c r="F8" s="222"/>
      <c r="G8" s="223"/>
      <c r="H8" s="223"/>
      <c r="I8" s="223"/>
      <c r="J8" s="224"/>
      <c r="K8" s="335"/>
      <c r="L8" s="440"/>
      <c r="M8" s="406" t="s">
        <v>7421</v>
      </c>
      <c r="N8" s="406"/>
      <c r="O8" s="406"/>
      <c r="P8" s="407"/>
      <c r="Q8" s="329">
        <f>SUM(P19:P418)</f>
        <v>111250</v>
      </c>
      <c r="R8" s="329"/>
      <c r="S8" s="330"/>
      <c r="T8" s="320" t="s">
        <v>7434</v>
      </c>
      <c r="U8" s="321"/>
      <c r="V8" s="400">
        <f>MAX(MIN(Q11,AC9)-V5,0)</f>
        <v>74613</v>
      </c>
      <c r="W8" s="401"/>
      <c r="X8" s="401"/>
      <c r="Y8" s="402"/>
      <c r="Z8" s="320" t="s">
        <v>7365</v>
      </c>
      <c r="AA8" s="332"/>
      <c r="AB8" s="321"/>
      <c r="AC8" s="337">
        <v>88875</v>
      </c>
      <c r="AD8" s="338"/>
      <c r="AE8" s="339"/>
      <c r="AF8" s="190"/>
      <c r="AG8" s="190"/>
      <c r="AH8" s="190"/>
      <c r="AI8" s="190"/>
    </row>
    <row r="9" spans="1:59" ht="39" customHeight="1" thickBot="1" x14ac:dyDescent="0.2">
      <c r="A9" s="221"/>
      <c r="B9" s="222"/>
      <c r="C9" s="222"/>
      <c r="D9" s="222"/>
      <c r="E9" s="222"/>
      <c r="F9" s="222"/>
      <c r="G9" s="223"/>
      <c r="H9" s="223"/>
      <c r="I9" s="223"/>
      <c r="J9" s="224"/>
      <c r="K9" s="335"/>
      <c r="L9" s="440"/>
      <c r="M9" s="219"/>
      <c r="N9" s="408" t="s">
        <v>7253</v>
      </c>
      <c r="O9" s="404"/>
      <c r="P9" s="409"/>
      <c r="Q9" s="324">
        <f>SUMIF(C19:C418,"単",P19:P418)</f>
        <v>111250</v>
      </c>
      <c r="R9" s="325"/>
      <c r="S9" s="326"/>
      <c r="T9" s="342" t="s">
        <v>7415</v>
      </c>
      <c r="U9" s="331"/>
      <c r="V9" s="400">
        <f>SUM(V3,V6)</f>
        <v>221282</v>
      </c>
      <c r="W9" s="401"/>
      <c r="X9" s="401"/>
      <c r="Y9" s="402"/>
      <c r="Z9" s="320" t="s">
        <v>7445</v>
      </c>
      <c r="AA9" s="332"/>
      <c r="AB9" s="321"/>
      <c r="AC9" s="337">
        <v>74613</v>
      </c>
      <c r="AD9" s="338"/>
      <c r="AE9" s="339"/>
      <c r="AF9" s="146" t="s">
        <v>7129</v>
      </c>
      <c r="AG9" s="146">
        <f>COUNTIF(C19:C418,"&lt;&gt;")</f>
        <v>19</v>
      </c>
      <c r="AH9" s="147" t="s">
        <v>7276</v>
      </c>
      <c r="AI9" s="146">
        <f>COUNTIF(X19:X418,"○")</f>
        <v>0</v>
      </c>
    </row>
    <row r="10" spans="1:59" ht="39" customHeight="1" x14ac:dyDescent="0.15">
      <c r="A10" s="221"/>
      <c r="B10" s="222"/>
      <c r="C10" s="222"/>
      <c r="D10" s="222"/>
      <c r="E10" s="222"/>
      <c r="F10" s="222"/>
      <c r="G10" s="223"/>
      <c r="H10" s="223"/>
      <c r="I10" s="223"/>
      <c r="J10" s="224"/>
      <c r="K10" s="335"/>
      <c r="L10" s="440"/>
      <c r="M10" s="220"/>
      <c r="N10" s="410" t="s">
        <v>7254</v>
      </c>
      <c r="O10" s="325"/>
      <c r="P10" s="411"/>
      <c r="Q10" s="324">
        <f>SUMIF(C19:C418,"補",P19:P418)</f>
        <v>0</v>
      </c>
      <c r="R10" s="325"/>
      <c r="S10" s="326"/>
      <c r="T10" s="320" t="s">
        <v>7416</v>
      </c>
      <c r="U10" s="331"/>
      <c r="V10" s="400">
        <f>SUM(V4,V7)</f>
        <v>88875</v>
      </c>
      <c r="W10" s="401"/>
      <c r="X10" s="401"/>
      <c r="Y10" s="402"/>
      <c r="Z10" s="333"/>
      <c r="AA10" s="334"/>
      <c r="AB10" s="334"/>
      <c r="AC10" s="340"/>
      <c r="AD10" s="340"/>
      <c r="AE10" s="341"/>
      <c r="AF10" s="186"/>
      <c r="AG10" s="187"/>
      <c r="AH10" s="188"/>
      <c r="AI10" s="187"/>
    </row>
    <row r="11" spans="1:59" ht="39" customHeight="1" x14ac:dyDescent="0.15">
      <c r="A11" s="221"/>
      <c r="B11" s="222"/>
      <c r="C11" s="222"/>
      <c r="D11" s="222"/>
      <c r="E11" s="222"/>
      <c r="F11" s="222"/>
      <c r="G11" s="223"/>
      <c r="H11" s="223"/>
      <c r="I11" s="223"/>
      <c r="J11" s="224"/>
      <c r="K11" s="335"/>
      <c r="L11" s="440"/>
      <c r="M11" s="406" t="s">
        <v>7444</v>
      </c>
      <c r="N11" s="406"/>
      <c r="O11" s="406"/>
      <c r="P11" s="407"/>
      <c r="Q11" s="329">
        <f>SUM(Q19:Q418)</f>
        <v>98900</v>
      </c>
      <c r="R11" s="329"/>
      <c r="S11" s="330"/>
      <c r="T11" s="320" t="s">
        <v>7435</v>
      </c>
      <c r="U11" s="331"/>
      <c r="V11" s="400">
        <f>SUM(V5,V8)</f>
        <v>74613</v>
      </c>
      <c r="W11" s="401"/>
      <c r="X11" s="401"/>
      <c r="Y11" s="402"/>
      <c r="Z11" s="335"/>
      <c r="AA11" s="336"/>
      <c r="AB11" s="336"/>
      <c r="AC11" s="396"/>
      <c r="AD11" s="396"/>
      <c r="AE11" s="397"/>
      <c r="AF11" s="189"/>
      <c r="AG11" s="190"/>
      <c r="AH11" s="191"/>
      <c r="AI11" s="190"/>
    </row>
    <row r="12" spans="1:59" ht="39" customHeight="1" thickBot="1" x14ac:dyDescent="0.2">
      <c r="A12" s="221"/>
      <c r="B12" s="222"/>
      <c r="C12" s="222"/>
      <c r="D12" s="222"/>
      <c r="E12" s="222"/>
      <c r="F12" s="222"/>
      <c r="G12" s="223"/>
      <c r="H12" s="223"/>
      <c r="I12" s="223"/>
      <c r="J12" s="224"/>
      <c r="K12" s="335"/>
      <c r="L12" s="440"/>
      <c r="M12" s="219"/>
      <c r="N12" s="410" t="s">
        <v>7253</v>
      </c>
      <c r="O12" s="325"/>
      <c r="P12" s="411"/>
      <c r="Q12" s="324">
        <f>SUMIF(C19:C418,"単",Q19:Q418)</f>
        <v>98900</v>
      </c>
      <c r="R12" s="325"/>
      <c r="S12" s="326"/>
      <c r="T12" s="385" t="s">
        <v>7200</v>
      </c>
      <c r="U12" s="386"/>
      <c r="V12" s="441">
        <f>SUM(V9:Y11)</f>
        <v>384770</v>
      </c>
      <c r="W12" s="442"/>
      <c r="X12" s="442"/>
      <c r="Y12" s="443"/>
      <c r="Z12" s="290"/>
      <c r="AA12" s="291"/>
      <c r="AB12" s="291"/>
      <c r="AC12" s="291"/>
      <c r="AD12" s="291"/>
      <c r="AE12" s="292"/>
      <c r="AF12" s="189"/>
      <c r="AG12" s="190"/>
      <c r="AH12" s="191"/>
      <c r="AI12" s="190"/>
    </row>
    <row r="13" spans="1:59" ht="39" customHeight="1" thickBot="1" x14ac:dyDescent="0.2">
      <c r="A13" s="288"/>
      <c r="B13" s="289"/>
      <c r="C13" s="289"/>
      <c r="D13" s="289"/>
      <c r="E13" s="289"/>
      <c r="F13" s="289"/>
      <c r="G13" s="225"/>
      <c r="H13" s="225"/>
      <c r="I13" s="225"/>
      <c r="J13" s="226"/>
      <c r="K13" s="233"/>
      <c r="L13" s="234"/>
      <c r="M13" s="232"/>
      <c r="N13" s="327"/>
      <c r="O13" s="327"/>
      <c r="P13" s="327"/>
      <c r="Q13" s="327"/>
      <c r="R13" s="327"/>
      <c r="S13" s="328"/>
      <c r="T13" s="373" t="s">
        <v>7130</v>
      </c>
      <c r="U13" s="374"/>
      <c r="V13" s="382" t="s">
        <v>7245</v>
      </c>
      <c r="W13" s="383"/>
      <c r="X13" s="383"/>
      <c r="Y13" s="384"/>
      <c r="Z13" s="398" t="s">
        <v>7133</v>
      </c>
      <c r="AA13" s="383"/>
      <c r="AB13" s="399"/>
      <c r="AC13" s="382">
        <f>SUM(AC7:AE9)</f>
        <v>384770</v>
      </c>
      <c r="AD13" s="383"/>
      <c r="AE13" s="384"/>
      <c r="AF13" s="192"/>
      <c r="AG13" s="193"/>
      <c r="AH13" s="194"/>
      <c r="AI13" s="193"/>
    </row>
    <row r="14" spans="1:59" ht="30.75" customHeight="1" thickBot="1" x14ac:dyDescent="0.2">
      <c r="A14" s="432" t="s">
        <v>67</v>
      </c>
      <c r="B14" s="435" t="s">
        <v>7220</v>
      </c>
      <c r="C14" s="348" t="s">
        <v>74</v>
      </c>
      <c r="D14" s="351" t="s">
        <v>7367</v>
      </c>
      <c r="E14" s="351" t="s">
        <v>7390</v>
      </c>
      <c r="F14" s="351" t="s">
        <v>17</v>
      </c>
      <c r="G14" s="348" t="s">
        <v>85</v>
      </c>
      <c r="H14" s="162"/>
      <c r="I14" s="161"/>
      <c r="J14" s="356" t="s">
        <v>7339</v>
      </c>
      <c r="K14" s="412" t="s">
        <v>7383</v>
      </c>
      <c r="L14" s="267"/>
      <c r="M14" s="23" t="s">
        <v>26</v>
      </c>
      <c r="N14" s="24"/>
      <c r="O14" s="24"/>
      <c r="P14" s="24"/>
      <c r="Q14" s="24"/>
      <c r="R14" s="24"/>
      <c r="S14" s="144"/>
      <c r="T14" s="379" t="s">
        <v>7239</v>
      </c>
      <c r="U14" s="356" t="s">
        <v>7283</v>
      </c>
      <c r="V14" s="378" t="s">
        <v>2302</v>
      </c>
      <c r="W14" s="378" t="s">
        <v>7127</v>
      </c>
      <c r="X14" s="356" t="s">
        <v>7118</v>
      </c>
      <c r="Y14" s="351" t="s">
        <v>43</v>
      </c>
      <c r="Z14" s="351" t="s">
        <v>89</v>
      </c>
      <c r="AA14" s="356" t="s">
        <v>7131</v>
      </c>
      <c r="AB14" s="356" t="s">
        <v>7132</v>
      </c>
      <c r="AC14" s="356" t="s">
        <v>6114</v>
      </c>
      <c r="AD14" s="356" t="s">
        <v>7119</v>
      </c>
      <c r="AE14" s="375" t="s">
        <v>7117</v>
      </c>
      <c r="AF14" s="302" t="s">
        <v>7402</v>
      </c>
      <c r="AG14" s="302" t="s">
        <v>7402</v>
      </c>
      <c r="AH14" s="302" t="s">
        <v>7378</v>
      </c>
      <c r="AI14" s="302" t="s">
        <v>7408</v>
      </c>
      <c r="AJ14" s="299" t="s">
        <v>7405</v>
      </c>
      <c r="AK14" s="302" t="s">
        <v>7323</v>
      </c>
      <c r="AL14" s="299" t="s">
        <v>7406</v>
      </c>
      <c r="AM14" s="299" t="s">
        <v>7344</v>
      </c>
      <c r="AN14" s="302" t="s">
        <v>7409</v>
      </c>
      <c r="AO14" s="299" t="s">
        <v>7407</v>
      </c>
      <c r="AP14" s="302" t="s">
        <v>7410</v>
      </c>
      <c r="AQ14" s="299" t="s">
        <v>7322</v>
      </c>
      <c r="AR14" s="299" t="s">
        <v>7411</v>
      </c>
      <c r="AS14" s="299" t="s">
        <v>7412</v>
      </c>
      <c r="AT14" s="299" t="s">
        <v>7436</v>
      </c>
      <c r="AU14" s="299" t="s">
        <v>7413</v>
      </c>
      <c r="AV14" s="299" t="s">
        <v>7430</v>
      </c>
      <c r="AW14" s="299" t="s">
        <v>7414</v>
      </c>
      <c r="AX14" s="299" t="s">
        <v>7423</v>
      </c>
      <c r="AY14" s="299" t="s">
        <v>7324</v>
      </c>
      <c r="AZ14" s="299" t="s">
        <v>7269</v>
      </c>
      <c r="BA14" s="299" t="s">
        <v>7325</v>
      </c>
      <c r="BB14" s="367" t="s">
        <v>7270</v>
      </c>
      <c r="BC14" s="299" t="s">
        <v>7274</v>
      </c>
      <c r="BD14" s="299" t="s">
        <v>7424</v>
      </c>
      <c r="BE14" s="299" t="s">
        <v>7326</v>
      </c>
      <c r="BF14" s="299" t="s">
        <v>7342</v>
      </c>
      <c r="BG14" s="343" t="s">
        <v>7327</v>
      </c>
    </row>
    <row r="15" spans="1:59" ht="37.5" customHeight="1" thickBot="1" x14ac:dyDescent="0.2">
      <c r="A15" s="433"/>
      <c r="B15" s="436"/>
      <c r="C15" s="349"/>
      <c r="D15" s="365"/>
      <c r="E15" s="365"/>
      <c r="F15" s="352"/>
      <c r="G15" s="349"/>
      <c r="H15" s="306" t="s">
        <v>7338</v>
      </c>
      <c r="I15" s="163"/>
      <c r="J15" s="306"/>
      <c r="K15" s="306"/>
      <c r="L15" s="305" t="s">
        <v>7389</v>
      </c>
      <c r="M15" s="354" t="s">
        <v>395</v>
      </c>
      <c r="N15" s="362" t="s">
        <v>7241</v>
      </c>
      <c r="O15" s="182"/>
      <c r="P15" s="182"/>
      <c r="Q15" s="183"/>
      <c r="R15" s="359" t="s">
        <v>7242</v>
      </c>
      <c r="S15" s="360" t="s">
        <v>7244</v>
      </c>
      <c r="T15" s="380"/>
      <c r="U15" s="306"/>
      <c r="V15" s="306"/>
      <c r="W15" s="306"/>
      <c r="X15" s="357"/>
      <c r="Y15" s="363"/>
      <c r="Z15" s="363"/>
      <c r="AA15" s="357"/>
      <c r="AB15" s="357"/>
      <c r="AC15" s="357"/>
      <c r="AD15" s="357"/>
      <c r="AE15" s="376"/>
      <c r="AF15" s="303"/>
      <c r="AG15" s="303"/>
      <c r="AH15" s="308"/>
      <c r="AI15" s="303"/>
      <c r="AJ15" s="300"/>
      <c r="AK15" s="308"/>
      <c r="AL15" s="300"/>
      <c r="AM15" s="346"/>
      <c r="AN15" s="303"/>
      <c r="AO15" s="300"/>
      <c r="AP15" s="303"/>
      <c r="AQ15" s="346"/>
      <c r="AR15" s="300"/>
      <c r="AS15" s="300"/>
      <c r="AT15" s="300"/>
      <c r="AU15" s="300"/>
      <c r="AV15" s="300"/>
      <c r="AW15" s="300"/>
      <c r="AX15" s="300"/>
      <c r="AY15" s="346"/>
      <c r="AZ15" s="346"/>
      <c r="BA15" s="346"/>
      <c r="BB15" s="368"/>
      <c r="BC15" s="346"/>
      <c r="BD15" s="300"/>
      <c r="BE15" s="346"/>
      <c r="BF15" s="346"/>
      <c r="BG15" s="344"/>
    </row>
    <row r="16" spans="1:59" ht="22.5" customHeight="1" thickBot="1" x14ac:dyDescent="0.2">
      <c r="A16" s="433"/>
      <c r="B16" s="436"/>
      <c r="C16" s="349"/>
      <c r="D16" s="365"/>
      <c r="E16" s="365"/>
      <c r="F16" s="352"/>
      <c r="G16" s="349"/>
      <c r="H16" s="306"/>
      <c r="I16" s="159"/>
      <c r="J16" s="306"/>
      <c r="K16" s="306"/>
      <c r="L16" s="306"/>
      <c r="M16" s="354"/>
      <c r="N16" s="357"/>
      <c r="O16" s="264" t="s">
        <v>7359</v>
      </c>
      <c r="P16" s="263" t="s">
        <v>7360</v>
      </c>
      <c r="Q16" s="263" t="s">
        <v>7384</v>
      </c>
      <c r="R16" s="357"/>
      <c r="S16" s="361"/>
      <c r="T16" s="380"/>
      <c r="U16" s="306"/>
      <c r="V16" s="306"/>
      <c r="W16" s="306"/>
      <c r="X16" s="357"/>
      <c r="Y16" s="363"/>
      <c r="Z16" s="363"/>
      <c r="AA16" s="357"/>
      <c r="AB16" s="357"/>
      <c r="AC16" s="357"/>
      <c r="AD16" s="357"/>
      <c r="AE16" s="376"/>
      <c r="AF16" s="303"/>
      <c r="AG16" s="303"/>
      <c r="AH16" s="308"/>
      <c r="AI16" s="303"/>
      <c r="AJ16" s="300"/>
      <c r="AK16" s="308"/>
      <c r="AL16" s="300"/>
      <c r="AM16" s="346"/>
      <c r="AN16" s="303"/>
      <c r="AO16" s="300"/>
      <c r="AP16" s="303"/>
      <c r="AQ16" s="346"/>
      <c r="AR16" s="300"/>
      <c r="AS16" s="300"/>
      <c r="AT16" s="300"/>
      <c r="AU16" s="300"/>
      <c r="AV16" s="300"/>
      <c r="AW16" s="300"/>
      <c r="AX16" s="300"/>
      <c r="AY16" s="346"/>
      <c r="AZ16" s="346"/>
      <c r="BA16" s="346"/>
      <c r="BB16" s="368"/>
      <c r="BC16" s="346"/>
      <c r="BD16" s="300"/>
      <c r="BE16" s="346"/>
      <c r="BF16" s="346"/>
      <c r="BG16" s="344"/>
    </row>
    <row r="17" spans="1:59" ht="114.75" customHeight="1" thickBot="1" x14ac:dyDescent="0.2">
      <c r="A17" s="434"/>
      <c r="B17" s="437"/>
      <c r="C17" s="350"/>
      <c r="D17" s="366"/>
      <c r="E17" s="366"/>
      <c r="F17" s="353"/>
      <c r="G17" s="350"/>
      <c r="H17" s="307"/>
      <c r="I17" s="160" t="s">
        <v>7337</v>
      </c>
      <c r="J17" s="307"/>
      <c r="K17" s="307"/>
      <c r="L17" s="307"/>
      <c r="M17" s="355"/>
      <c r="N17" s="265" t="s">
        <v>7320</v>
      </c>
      <c r="O17" s="266" t="s">
        <v>7363</v>
      </c>
      <c r="P17" s="266" t="s">
        <v>7364</v>
      </c>
      <c r="Q17" s="266" t="s">
        <v>7385</v>
      </c>
      <c r="R17" s="265" t="s">
        <v>7240</v>
      </c>
      <c r="S17" s="145" t="s">
        <v>7243</v>
      </c>
      <c r="T17" s="381"/>
      <c r="U17" s="307"/>
      <c r="V17" s="307"/>
      <c r="W17" s="307"/>
      <c r="X17" s="358"/>
      <c r="Y17" s="364"/>
      <c r="Z17" s="364"/>
      <c r="AA17" s="358"/>
      <c r="AB17" s="358"/>
      <c r="AC17" s="358"/>
      <c r="AD17" s="358"/>
      <c r="AE17" s="377"/>
      <c r="AF17" s="304"/>
      <c r="AG17" s="304"/>
      <c r="AH17" s="309"/>
      <c r="AI17" s="304"/>
      <c r="AJ17" s="301"/>
      <c r="AK17" s="309"/>
      <c r="AL17" s="301"/>
      <c r="AM17" s="347"/>
      <c r="AN17" s="304"/>
      <c r="AO17" s="301"/>
      <c r="AP17" s="304"/>
      <c r="AQ17" s="347"/>
      <c r="AR17" s="301"/>
      <c r="AS17" s="301"/>
      <c r="AT17" s="301"/>
      <c r="AU17" s="301"/>
      <c r="AV17" s="301"/>
      <c r="AW17" s="301"/>
      <c r="AX17" s="301"/>
      <c r="AY17" s="347"/>
      <c r="AZ17" s="347"/>
      <c r="BA17" s="347"/>
      <c r="BB17" s="369"/>
      <c r="BC17" s="347"/>
      <c r="BD17" s="301"/>
      <c r="BE17" s="347"/>
      <c r="BF17" s="347"/>
      <c r="BG17" s="345"/>
    </row>
    <row r="18" spans="1:59" ht="57.75" customHeight="1" thickBot="1" x14ac:dyDescent="0.2">
      <c r="A18" s="70"/>
      <c r="B18" s="71"/>
      <c r="C18" s="72"/>
      <c r="D18" s="72"/>
      <c r="E18" s="72"/>
      <c r="F18" s="72"/>
      <c r="G18" s="72"/>
      <c r="H18" s="72"/>
      <c r="I18" s="72"/>
      <c r="J18" s="72"/>
      <c r="K18" s="72"/>
      <c r="L18" s="231" t="s">
        <v>7388</v>
      </c>
      <c r="M18" s="74">
        <f>IF(SUM(M19:M418)=SUM(N18,R18,S18),SUM(M19:M418),"B~Dの合計としてください")</f>
        <v>476632</v>
      </c>
      <c r="N18" s="74">
        <f>SUM(N19:N418)</f>
        <v>445055</v>
      </c>
      <c r="O18" s="74">
        <f t="shared" ref="O18:Q18" si="0">SUM(O19:O418)</f>
        <v>234905</v>
      </c>
      <c r="P18" s="74">
        <f t="shared" si="0"/>
        <v>111250</v>
      </c>
      <c r="Q18" s="74">
        <f t="shared" si="0"/>
        <v>98900</v>
      </c>
      <c r="R18" s="74">
        <f>SUM(R19:R418)</f>
        <v>3600</v>
      </c>
      <c r="S18" s="89">
        <f>SUM(S19:S418)</f>
        <v>27977</v>
      </c>
      <c r="T18" s="72"/>
      <c r="U18" s="72"/>
      <c r="V18" s="73"/>
      <c r="W18" s="73"/>
      <c r="X18" s="72"/>
      <c r="Y18" s="72"/>
      <c r="Z18" s="165"/>
      <c r="AA18" s="75"/>
      <c r="AB18" s="75"/>
      <c r="AC18" s="76"/>
      <c r="AD18" s="76"/>
      <c r="AE18" s="152"/>
      <c r="AF18" s="211"/>
      <c r="AG18" s="211"/>
      <c r="AH18" s="211"/>
      <c r="AI18" s="211"/>
      <c r="AJ18" s="211"/>
      <c r="AQ18" s="148"/>
      <c r="AR18" s="148"/>
      <c r="AS18" s="148"/>
      <c r="AT18" s="148"/>
      <c r="AU18" s="148"/>
      <c r="AV18" s="148"/>
      <c r="AW18" s="148"/>
      <c r="AX18" s="148"/>
    </row>
    <row r="19" spans="1:59" ht="138" x14ac:dyDescent="0.15">
      <c r="A19" s="79">
        <v>1</v>
      </c>
      <c r="B19" s="85"/>
      <c r="C19" s="57" t="s">
        <v>215</v>
      </c>
      <c r="D19" s="91" t="s">
        <v>7450</v>
      </c>
      <c r="E19" s="227" t="s">
        <v>7386</v>
      </c>
      <c r="F19" s="99" t="s">
        <v>7452</v>
      </c>
      <c r="G19" s="149" t="str">
        <f>IF(C19="補",VLOOKUP(F19,'事業名一覧 '!$A$3:$C$54,3,FALSE),"")</f>
        <v/>
      </c>
      <c r="H19" s="157" t="s">
        <v>7451</v>
      </c>
      <c r="I19" s="59" t="s">
        <v>7467</v>
      </c>
      <c r="J19" s="59" t="s">
        <v>7451</v>
      </c>
      <c r="K19" s="59" t="s">
        <v>7450</v>
      </c>
      <c r="L19" s="58"/>
      <c r="M19" s="100">
        <f>IF(C19="","",SUM(N19,R19,S19))</f>
        <v>990</v>
      </c>
      <c r="N19" s="100">
        <f>IF(C19="","",SUM(O19:Q19))</f>
        <v>990</v>
      </c>
      <c r="O19" s="60">
        <v>990</v>
      </c>
      <c r="P19" s="60"/>
      <c r="Q19" s="60"/>
      <c r="R19" s="60"/>
      <c r="S19" s="60">
        <v>0</v>
      </c>
      <c r="T19" s="58" t="s">
        <v>7472</v>
      </c>
      <c r="U19" s="59" t="s">
        <v>7450</v>
      </c>
      <c r="V19" s="59" t="s">
        <v>7450</v>
      </c>
      <c r="W19" s="59" t="s">
        <v>7450</v>
      </c>
      <c r="X19" s="57" t="s">
        <v>7450</v>
      </c>
      <c r="Y19" s="57" t="s">
        <v>7206</v>
      </c>
      <c r="Z19" s="57" t="s">
        <v>7215</v>
      </c>
      <c r="AA19" s="240" t="s">
        <v>7473</v>
      </c>
      <c r="AB19" s="240" t="s">
        <v>7523</v>
      </c>
      <c r="AC19" s="58"/>
      <c r="AD19" s="58"/>
      <c r="AE19" s="168" t="s">
        <v>7475</v>
      </c>
      <c r="AF19" s="293"/>
      <c r="AG19" s="235"/>
      <c r="AH19" s="245" t="str">
        <f>IF(C19="","",IF(D19="","error",""))</f>
        <v/>
      </c>
      <c r="AI19" s="250" t="str">
        <f>IF(C19="","",IF(E19="","error",""))</f>
        <v/>
      </c>
      <c r="AJ19" s="216" t="str">
        <f>IF(C19="","",IF(AND(フラグ管理用!C19=1,フラグ管理用!E19=1),"",IF(AND(フラグ管理用!C19=2,フラグ管理用!D19=1,フラグ管理用!E19=1),"",IF(AND(フラグ管理用!C19=2,フラグ管理用!D19=2),"","error"))))</f>
        <v/>
      </c>
      <c r="AK19" s="255" t="str">
        <f t="shared" ref="AK19:AK82" si="1">IF(C19="","",IF(ISERROR(G19)=TRUE,"error",""))</f>
        <v/>
      </c>
      <c r="AL19" s="255" t="str">
        <f t="shared" ref="AL19:AL82" si="2">IF(C19="","",IF(OR(H19="",I19="",J19=""),"error",""))</f>
        <v/>
      </c>
      <c r="AM19" s="255" t="str">
        <f>IF(C19="","",IF(PRODUCT(フラグ管理用!H19:J19)=0,"error",""))</f>
        <v/>
      </c>
      <c r="AN19" s="250" t="str">
        <f>IF(C19="","",IF(K19="","error",""))</f>
        <v/>
      </c>
      <c r="AO19" s="216" t="str">
        <f>IF(C19="","",IF(AND(フラグ管理用!E19=1,フラグ管理用!K19=1),"",IF(AND(フラグ管理用!E19=2,フラグ管理用!K19&gt;1),"","error")))</f>
        <v/>
      </c>
      <c r="AP19" s="250" t="str">
        <f>IF(C19="","",IF(AND(フラグ管理用!K19=10,ISBLANK(L19)=FALSE),"",IF(AND(フラグ管理用!K19&lt;10,ISBLANK(L19)=TRUE),"","error")))</f>
        <v/>
      </c>
      <c r="AQ19" s="216" t="str">
        <f t="shared" ref="AQ19:AQ82" si="3">IF(C19="","",IF(C19="単",IF(R19&lt;&gt;0,"error",""),""))</f>
        <v/>
      </c>
      <c r="AR19" s="216" t="str">
        <f>IF(C19="","",IF(D19="－",IF(OR(P19&lt;&gt;0,Q19&lt;&gt;0),"error",""),""))</f>
        <v/>
      </c>
      <c r="AS19" s="216" t="str">
        <f>IF(C19="","",IF(AND(フラグ管理用!D19=2,フラグ管理用!E19=1),IF(Q19&lt;&gt;0,"error",""),""))</f>
        <v/>
      </c>
      <c r="AT19" s="216" t="str">
        <f>IF(C19="","",IF(フラグ管理用!E19=2,IF(OR(O19&lt;&gt;0,P19&lt;&gt;0),"error",""),""))</f>
        <v/>
      </c>
      <c r="AU19" s="216" t="str">
        <f>IF(C19="","",IF(OR(AND(O19&lt;&gt;0,P19&lt;&gt;0),AND(O19&lt;&gt;0,Q19&lt;&gt;0),AND(P19&lt;&gt;0,Q19&lt;&gt;0)),"error",""))</f>
        <v/>
      </c>
      <c r="AV19" s="216" t="str">
        <f>IF(C19="","",IF(N19&gt;0,"","error"))</f>
        <v/>
      </c>
      <c r="AW19" s="216" t="str">
        <f t="shared" ref="AW19:AW82" si="4">IF(C19="","",IF(OR(U19="",V19="",W19="",X19=""),"error",""))</f>
        <v/>
      </c>
      <c r="AX19" s="216" t="str">
        <f>IF(C19="","",IF(フラグ管理用!X19=2,IF(AND(フラグ管理用!C19=2,フラグ管理用!U19=1),"","error"),""))</f>
        <v/>
      </c>
      <c r="AY19" s="216" t="str">
        <f t="shared" ref="AY19:AY82" si="5">IF(C19="","",IF(Y19="","error",""))</f>
        <v/>
      </c>
      <c r="AZ19" s="216" t="str">
        <f>IF(C19="","",IF(フラグ管理用!Y19=30,"error",IF(AND(フラグ管理用!AH19="事業始期_通常",フラグ管理用!Y19&lt;18),"error",IF(AND(フラグ管理用!AH19="事業始期_補助",フラグ管理用!Y19&lt;15),"error",""))))</f>
        <v/>
      </c>
      <c r="BA19" s="216" t="str">
        <f t="shared" ref="BA19:BA82" si="6">IF(C19="","",IF(Z19="","error",""))</f>
        <v/>
      </c>
      <c r="BB19" s="216" t="str">
        <f>IF(C19="","",IF(AND(フラグ管理用!AI19="事業終期_通常",OR(フラグ管理用!Z19&lt;18,フラグ管理用!Z19&gt;29)),"error",IF(AND(フラグ管理用!AI19="事業終期_基金",フラグ管理用!Z19&lt;18),"error","")))</f>
        <v/>
      </c>
      <c r="BC19" s="216" t="str">
        <f>IF(C19="","",IF(VLOOKUP(Y19,―!$X$2:$Y$31,2,FALSE)&lt;=VLOOKUP(Z19,―!$X$2:$Y$31,2,FALSE),"","error"))</f>
        <v/>
      </c>
      <c r="BD19" s="216" t="str">
        <f t="shared" ref="BD19:BD82" si="7">IF(C19="","",IF(OR(AA19="",AB19=""),"error",""))</f>
        <v/>
      </c>
      <c r="BE19" s="216" t="str">
        <f t="shared" ref="BE19:BE82" si="8">IF(C19="","",IF(AE19="","error",""))</f>
        <v/>
      </c>
      <c r="BF19" s="216" t="str">
        <f>IF(C19="","",IF(AND(フラグ管理用!AJ19="予算区分_地単_通常",フラグ管理用!AE19&gt;4),"error",IF(AND(フラグ管理用!AJ19="予算区分_地単_協力金等",フラグ管理用!AE19&gt;9),"error",IF(AND(フラグ管理用!AJ19="予算区分_補助",フラグ管理用!AE19&lt;9),"error",""))))</f>
        <v/>
      </c>
      <c r="BG19" s="256" t="str">
        <f>フラグ管理用!AN19</f>
        <v/>
      </c>
    </row>
    <row r="20" spans="1:59" ht="241.5" x14ac:dyDescent="0.15">
      <c r="A20" s="80">
        <v>2</v>
      </c>
      <c r="B20" s="86"/>
      <c r="C20" s="61" t="s">
        <v>215</v>
      </c>
      <c r="D20" s="185" t="s">
        <v>7450</v>
      </c>
      <c r="E20" s="228" t="s">
        <v>7386</v>
      </c>
      <c r="F20" s="62" t="s">
        <v>7453</v>
      </c>
      <c r="G20" s="150" t="str">
        <f>IF(C20="補",VLOOKUP(F20,'事業名一覧 '!$A$3:$C$54,3,FALSE),"")</f>
        <v/>
      </c>
      <c r="H20" s="158" t="s">
        <v>7451</v>
      </c>
      <c r="I20" s="63" t="s">
        <v>7467</v>
      </c>
      <c r="J20" s="63" t="s">
        <v>7451</v>
      </c>
      <c r="K20" s="63" t="s">
        <v>7450</v>
      </c>
      <c r="L20" s="62"/>
      <c r="M20" s="101">
        <f t="shared" ref="M20:M83" si="9">IF(C20="","",SUM(N20,R20,S20))</f>
        <v>6050</v>
      </c>
      <c r="N20" s="101">
        <f t="shared" ref="N20:N83" si="10">IF(C20="","",SUM(O20:Q20))</f>
        <v>6050</v>
      </c>
      <c r="O20" s="64">
        <v>6050</v>
      </c>
      <c r="P20" s="64"/>
      <c r="Q20" s="64"/>
      <c r="R20" s="64"/>
      <c r="S20" s="64">
        <v>0</v>
      </c>
      <c r="T20" s="62" t="s">
        <v>7476</v>
      </c>
      <c r="U20" s="63" t="s">
        <v>7450</v>
      </c>
      <c r="V20" s="63" t="s">
        <v>7450</v>
      </c>
      <c r="W20" s="63" t="s">
        <v>7450</v>
      </c>
      <c r="X20" s="61" t="s">
        <v>7450</v>
      </c>
      <c r="Y20" s="61" t="s">
        <v>7206</v>
      </c>
      <c r="Z20" s="61" t="s">
        <v>7215</v>
      </c>
      <c r="AA20" s="241" t="s">
        <v>7477</v>
      </c>
      <c r="AB20" s="241" t="s">
        <v>7523</v>
      </c>
      <c r="AC20" s="62"/>
      <c r="AD20" s="62"/>
      <c r="AE20" s="169" t="s">
        <v>7475</v>
      </c>
      <c r="AF20" s="294"/>
      <c r="AG20" s="236"/>
      <c r="AH20" s="246" t="str">
        <f t="shared" ref="AH20:AH83" si="11">IF(C20="","",IF(D20="","error",""))</f>
        <v/>
      </c>
      <c r="AI20" s="251" t="str">
        <f t="shared" ref="AI20:AI83" si="12">IF(C20="","",IF(E20="","error",""))</f>
        <v/>
      </c>
      <c r="AJ20" s="217" t="str">
        <f>IF(C20="","",IF(AND(フラグ管理用!C20=1,フラグ管理用!E20=1),"",IF(AND(フラグ管理用!C20=2,フラグ管理用!D20=1,フラグ管理用!E20=1),"",IF(AND(フラグ管理用!C20=2,フラグ管理用!D20=2),"","error"))))</f>
        <v/>
      </c>
      <c r="AK20" s="257" t="str">
        <f t="shared" si="1"/>
        <v/>
      </c>
      <c r="AL20" s="257" t="str">
        <f t="shared" si="2"/>
        <v/>
      </c>
      <c r="AM20" s="257" t="str">
        <f>IF(C20="","",IF(PRODUCT(フラグ管理用!H20:J20)=0,"error",""))</f>
        <v/>
      </c>
      <c r="AN20" s="257" t="str">
        <f t="shared" ref="AN20:AN83" si="13">IF(C20="","",IF(K20="","error",""))</f>
        <v/>
      </c>
      <c r="AO20" s="257" t="str">
        <f>IF(C20="","",IF(AND(フラグ管理用!E20=1,フラグ管理用!K20=1),"",IF(AND(フラグ管理用!E20=2,フラグ管理用!K20&gt;1),"","error")))</f>
        <v/>
      </c>
      <c r="AP20" s="257" t="str">
        <f>IF(C20="","",IF(AND(フラグ管理用!K20=10,ISBLANK(L20)=FALSE),"",IF(AND(フラグ管理用!K20&lt;10,ISBLANK(L20)=TRUE),"","error")))</f>
        <v/>
      </c>
      <c r="AQ20" s="217" t="str">
        <f t="shared" si="3"/>
        <v/>
      </c>
      <c r="AR20" s="217" t="str">
        <f t="shared" ref="AR20:AR83" si="14">IF(C20="","",IF(D20="－",IF(OR(P20&lt;&gt;0,Q20&lt;&gt;0),"error",""),""))</f>
        <v/>
      </c>
      <c r="AS20" s="217" t="str">
        <f>IF(C20="","",IF(AND(フラグ管理用!D20=2,フラグ管理用!E20=1),IF(Q20&lt;&gt;0,"error",""),""))</f>
        <v/>
      </c>
      <c r="AT20" s="217" t="str">
        <f>IF(C20="","",IF(フラグ管理用!E20=2,IF(OR(O20&lt;&gt;0,P20&lt;&gt;0),"error",""),""))</f>
        <v/>
      </c>
      <c r="AU20" s="217" t="str">
        <f t="shared" ref="AU20:AU83" si="15">IF(C20="","",IF(OR(AND(O20&lt;&gt;0,P20&lt;&gt;0),AND(O20&lt;&gt;0,Q20&lt;&gt;0),AND(P20&lt;&gt;0,Q20&lt;&gt;0)),"error",""))</f>
        <v/>
      </c>
      <c r="AV20" s="217" t="str">
        <f t="shared" ref="AV20:AV83" si="16">IF(C20="","",IF(N20&gt;0,"","error"))</f>
        <v/>
      </c>
      <c r="AW20" s="217" t="str">
        <f t="shared" si="4"/>
        <v/>
      </c>
      <c r="AX20" s="217" t="str">
        <f>IF(C20="","",IF(フラグ管理用!X20=2,IF(AND(フラグ管理用!C20=2,フラグ管理用!U20=1),"","error"),""))</f>
        <v/>
      </c>
      <c r="AY20" s="217" t="str">
        <f t="shared" si="5"/>
        <v/>
      </c>
      <c r="AZ20" s="217" t="str">
        <f>IF(C20="","",IF(フラグ管理用!Y20=30,"error",IF(AND(フラグ管理用!AH20="事業始期_通常",フラグ管理用!Y20&lt;18),"error",IF(AND(フラグ管理用!AH20="事業始期_補助",フラグ管理用!Y20&lt;15),"error",""))))</f>
        <v/>
      </c>
      <c r="BA20" s="217" t="str">
        <f t="shared" si="6"/>
        <v/>
      </c>
      <c r="BB20" s="217" t="str">
        <f>IF(C20="","",IF(AND(フラグ管理用!AI20="事業終期_通常",OR(フラグ管理用!Z20&lt;18,フラグ管理用!Z20&gt;29)),"error",IF(AND(フラグ管理用!AI20="事業終期_基金",フラグ管理用!Z20&lt;18),"error","")))</f>
        <v/>
      </c>
      <c r="BC20" s="217" t="str">
        <f>IF(C20="","",IF(VLOOKUP(Y20,―!$X$2:$Y$31,2,FALSE)&lt;=VLOOKUP(Z20,―!$X$2:$Y$31,2,FALSE),"","error"))</f>
        <v/>
      </c>
      <c r="BD20" s="217" t="str">
        <f t="shared" si="7"/>
        <v/>
      </c>
      <c r="BE20" s="217" t="str">
        <f t="shared" si="8"/>
        <v/>
      </c>
      <c r="BF20" s="217" t="str">
        <f>IF(C20="","",IF(AND(フラグ管理用!AJ20="予算区分_地単_通常",フラグ管理用!AE20&gt;4),"error",IF(AND(フラグ管理用!AJ20="予算区分_地単_協力金等",フラグ管理用!AE20&gt;9),"error",IF(AND(フラグ管理用!AJ20="予算区分_補助",フラグ管理用!AE20&lt;9),"error",""))))</f>
        <v/>
      </c>
      <c r="BG20" s="258" t="str">
        <f>フラグ管理用!AN20</f>
        <v/>
      </c>
    </row>
    <row r="21" spans="1:59" ht="155.25" x14ac:dyDescent="0.15">
      <c r="A21" s="80">
        <v>3</v>
      </c>
      <c r="B21" s="86"/>
      <c r="C21" s="61" t="s">
        <v>215</v>
      </c>
      <c r="D21" s="185" t="s">
        <v>7451</v>
      </c>
      <c r="E21" s="228" t="s">
        <v>7386</v>
      </c>
      <c r="F21" s="151" t="s">
        <v>7454</v>
      </c>
      <c r="G21" s="150" t="str">
        <f>IF(C21="補",VLOOKUP(F21,'事業名一覧 '!$A$3:$C$54,3,FALSE),"")</f>
        <v/>
      </c>
      <c r="H21" s="158" t="s">
        <v>7451</v>
      </c>
      <c r="I21" s="63" t="s">
        <v>7468</v>
      </c>
      <c r="J21" s="63" t="s">
        <v>7451</v>
      </c>
      <c r="K21" s="63" t="s">
        <v>7450</v>
      </c>
      <c r="L21" s="62"/>
      <c r="M21" s="101">
        <f t="shared" si="9"/>
        <v>5400</v>
      </c>
      <c r="N21" s="101">
        <f t="shared" si="10"/>
        <v>5400</v>
      </c>
      <c r="O21" s="64"/>
      <c r="P21" s="64">
        <v>5400</v>
      </c>
      <c r="Q21" s="64"/>
      <c r="R21" s="64"/>
      <c r="S21" s="64">
        <v>0</v>
      </c>
      <c r="T21" s="62" t="s">
        <v>7527</v>
      </c>
      <c r="U21" s="63" t="s">
        <v>7450</v>
      </c>
      <c r="V21" s="63" t="s">
        <v>7450</v>
      </c>
      <c r="W21" s="63" t="s">
        <v>7451</v>
      </c>
      <c r="X21" s="61" t="s">
        <v>7450</v>
      </c>
      <c r="Y21" s="61" t="s">
        <v>7479</v>
      </c>
      <c r="Z21" s="61" t="s">
        <v>7215</v>
      </c>
      <c r="AA21" s="241" t="s">
        <v>7480</v>
      </c>
      <c r="AB21" s="241" t="s">
        <v>7523</v>
      </c>
      <c r="AC21" s="62"/>
      <c r="AD21" s="62"/>
      <c r="AE21" s="169" t="s">
        <v>7475</v>
      </c>
      <c r="AF21" s="294"/>
      <c r="AG21" s="236"/>
      <c r="AH21" s="246" t="str">
        <f t="shared" si="11"/>
        <v/>
      </c>
      <c r="AI21" s="251" t="str">
        <f t="shared" si="12"/>
        <v/>
      </c>
      <c r="AJ21" s="217" t="str">
        <f>IF(C21="","",IF(AND(フラグ管理用!C21=1,フラグ管理用!E21=1),"",IF(AND(フラグ管理用!C21=2,フラグ管理用!D21=1,フラグ管理用!E21=1),"",IF(AND(フラグ管理用!C21=2,フラグ管理用!D21=2),"","error"))))</f>
        <v/>
      </c>
      <c r="AK21" s="257" t="str">
        <f t="shared" si="1"/>
        <v/>
      </c>
      <c r="AL21" s="257" t="str">
        <f t="shared" si="2"/>
        <v/>
      </c>
      <c r="AM21" s="257" t="str">
        <f>IF(C21="","",IF(PRODUCT(フラグ管理用!H21:J21)=0,"error",""))</f>
        <v/>
      </c>
      <c r="AN21" s="257" t="str">
        <f t="shared" si="13"/>
        <v/>
      </c>
      <c r="AO21" s="257" t="str">
        <f>IF(C21="","",IF(AND(フラグ管理用!E21=1,フラグ管理用!K21=1),"",IF(AND(フラグ管理用!E21=2,フラグ管理用!K21&gt;1),"","error")))</f>
        <v/>
      </c>
      <c r="AP21" s="257" t="str">
        <f>IF(C21="","",IF(AND(フラグ管理用!K21=10,ISBLANK(L21)=FALSE),"",IF(AND(フラグ管理用!K21&lt;10,ISBLANK(L21)=TRUE),"","error")))</f>
        <v/>
      </c>
      <c r="AQ21" s="217" t="str">
        <f t="shared" si="3"/>
        <v/>
      </c>
      <c r="AR21" s="217" t="str">
        <f t="shared" si="14"/>
        <v/>
      </c>
      <c r="AS21" s="217" t="str">
        <f>IF(C21="","",IF(AND(フラグ管理用!D21=2,フラグ管理用!E21=1),IF(Q21&lt;&gt;0,"error",""),""))</f>
        <v/>
      </c>
      <c r="AT21" s="217" t="str">
        <f>IF(C21="","",IF(フラグ管理用!E21=2,IF(OR(O21&lt;&gt;0,P21&lt;&gt;0),"error",""),""))</f>
        <v/>
      </c>
      <c r="AU21" s="217" t="str">
        <f t="shared" si="15"/>
        <v/>
      </c>
      <c r="AV21" s="217" t="str">
        <f t="shared" si="16"/>
        <v/>
      </c>
      <c r="AW21" s="217" t="str">
        <f t="shared" si="4"/>
        <v/>
      </c>
      <c r="AX21" s="217" t="str">
        <f>IF(C21="","",IF(フラグ管理用!X21=2,IF(AND(フラグ管理用!C21=2,フラグ管理用!U21=1),"","error"),""))</f>
        <v/>
      </c>
      <c r="AY21" s="217" t="str">
        <f t="shared" si="5"/>
        <v/>
      </c>
      <c r="AZ21" s="217" t="str">
        <f>IF(C21="","",IF(フラグ管理用!Y21=30,"error",IF(AND(フラグ管理用!AH21="事業始期_通常",フラグ管理用!Y21&lt;18),"error",IF(AND(フラグ管理用!AH21="事業始期_補助",フラグ管理用!Y21&lt;15),"error",""))))</f>
        <v/>
      </c>
      <c r="BA21" s="217" t="str">
        <f t="shared" si="6"/>
        <v/>
      </c>
      <c r="BB21" s="217" t="str">
        <f>IF(C21="","",IF(AND(フラグ管理用!AI21="事業終期_通常",OR(フラグ管理用!Z21&lt;18,フラグ管理用!Z21&gt;29)),"error",IF(AND(フラグ管理用!AI21="事業終期_基金",フラグ管理用!Z21&lt;18),"error","")))</f>
        <v/>
      </c>
      <c r="BC21" s="217" t="str">
        <f>IF(C21="","",IF(VLOOKUP(Y21,―!$X$2:$Y$31,2,FALSE)&lt;=VLOOKUP(Z21,―!$X$2:$Y$31,2,FALSE),"","error"))</f>
        <v/>
      </c>
      <c r="BD21" s="217" t="str">
        <f t="shared" si="7"/>
        <v/>
      </c>
      <c r="BE21" s="217" t="str">
        <f t="shared" si="8"/>
        <v/>
      </c>
      <c r="BF21" s="217" t="str">
        <f>IF(C21="","",IF(AND(フラグ管理用!AJ21="予算区分_地単_通常",フラグ管理用!AE21&gt;4),"error",IF(AND(フラグ管理用!AJ21="予算区分_地単_協力金等",フラグ管理用!AE21&gt;9),"error",IF(AND(フラグ管理用!AJ21="予算区分_補助",フラグ管理用!AE21&lt;9),"error",""))))</f>
        <v/>
      </c>
      <c r="BG21" s="258" t="str">
        <f>フラグ管理用!AN21</f>
        <v/>
      </c>
    </row>
    <row r="22" spans="1:59" ht="138" x14ac:dyDescent="0.15">
      <c r="A22" s="80">
        <v>4</v>
      </c>
      <c r="B22" s="86"/>
      <c r="C22" s="61" t="s">
        <v>215</v>
      </c>
      <c r="D22" s="185" t="s">
        <v>7451</v>
      </c>
      <c r="E22" s="229" t="s">
        <v>7386</v>
      </c>
      <c r="F22" s="156" t="s">
        <v>7455</v>
      </c>
      <c r="G22" s="150" t="str">
        <f>IF(C22="補",VLOOKUP(F22,'事業名一覧 '!$A$3:$C$54,3,FALSE),"")</f>
        <v/>
      </c>
      <c r="H22" s="158" t="s">
        <v>7451</v>
      </c>
      <c r="I22" s="63" t="s">
        <v>7468</v>
      </c>
      <c r="J22" s="63" t="s">
        <v>7451</v>
      </c>
      <c r="K22" s="63" t="s">
        <v>7450</v>
      </c>
      <c r="L22" s="62"/>
      <c r="M22" s="101">
        <f t="shared" si="9"/>
        <v>5500</v>
      </c>
      <c r="N22" s="101">
        <f t="shared" si="10"/>
        <v>5500</v>
      </c>
      <c r="O22" s="64"/>
      <c r="P22" s="64">
        <v>5500</v>
      </c>
      <c r="Q22" s="64"/>
      <c r="R22" s="64"/>
      <c r="S22" s="64">
        <v>0</v>
      </c>
      <c r="T22" s="62" t="s">
        <v>7524</v>
      </c>
      <c r="U22" s="63" t="s">
        <v>7450</v>
      </c>
      <c r="V22" s="63" t="s">
        <v>7450</v>
      </c>
      <c r="W22" s="63" t="s">
        <v>7450</v>
      </c>
      <c r="X22" s="63" t="s">
        <v>7450</v>
      </c>
      <c r="Y22" s="61" t="s">
        <v>7479</v>
      </c>
      <c r="Z22" s="61" t="s">
        <v>7215</v>
      </c>
      <c r="AA22" s="241" t="s">
        <v>7482</v>
      </c>
      <c r="AB22" s="241" t="s">
        <v>7523</v>
      </c>
      <c r="AC22" s="62"/>
      <c r="AD22" s="62"/>
      <c r="AE22" s="170" t="s">
        <v>7475</v>
      </c>
      <c r="AF22" s="295"/>
      <c r="AG22" s="237"/>
      <c r="AH22" s="247" t="str">
        <f t="shared" si="11"/>
        <v/>
      </c>
      <c r="AI22" s="252" t="str">
        <f t="shared" si="12"/>
        <v/>
      </c>
      <c r="AJ22" s="217" t="str">
        <f>IF(C22="","",IF(AND(フラグ管理用!C22=1,フラグ管理用!E22=1),"",IF(AND(フラグ管理用!C22=2,フラグ管理用!D22=1,フラグ管理用!E22=1),"",IF(AND(フラグ管理用!C22=2,フラグ管理用!D22=2),"","error"))))</f>
        <v/>
      </c>
      <c r="AK22" s="257" t="str">
        <f t="shared" si="1"/>
        <v/>
      </c>
      <c r="AL22" s="257" t="str">
        <f t="shared" si="2"/>
        <v/>
      </c>
      <c r="AM22" s="257" t="str">
        <f>IF(C22="","",IF(PRODUCT(フラグ管理用!H22:J22)=0,"error",""))</f>
        <v/>
      </c>
      <c r="AN22" s="257" t="str">
        <f t="shared" si="13"/>
        <v/>
      </c>
      <c r="AO22" s="257" t="str">
        <f>IF(C22="","",IF(AND(フラグ管理用!E22=1,フラグ管理用!K22=1),"",IF(AND(フラグ管理用!E22=2,フラグ管理用!K22&gt;1),"","error")))</f>
        <v/>
      </c>
      <c r="AP22" s="257" t="str">
        <f>IF(C22="","",IF(AND(フラグ管理用!K22=10,ISBLANK(L22)=FALSE),"",IF(AND(フラグ管理用!K22&lt;10,ISBLANK(L22)=TRUE),"","error")))</f>
        <v/>
      </c>
      <c r="AQ22" s="217" t="str">
        <f t="shared" si="3"/>
        <v/>
      </c>
      <c r="AR22" s="217" t="str">
        <f t="shared" si="14"/>
        <v/>
      </c>
      <c r="AS22" s="217" t="str">
        <f>IF(C22="","",IF(AND(フラグ管理用!D22=2,フラグ管理用!E22=1),IF(Q22&lt;&gt;0,"error",""),""))</f>
        <v/>
      </c>
      <c r="AT22" s="217" t="str">
        <f>IF(C22="","",IF(フラグ管理用!E22=2,IF(OR(O22&lt;&gt;0,P22&lt;&gt;0),"error",""),""))</f>
        <v/>
      </c>
      <c r="AU22" s="217" t="str">
        <f t="shared" si="15"/>
        <v/>
      </c>
      <c r="AV22" s="217" t="str">
        <f t="shared" si="16"/>
        <v/>
      </c>
      <c r="AW22" s="217" t="str">
        <f t="shared" si="4"/>
        <v/>
      </c>
      <c r="AX22" s="217" t="str">
        <f>IF(C22="","",IF(フラグ管理用!X22=2,IF(AND(フラグ管理用!C22=2,フラグ管理用!U22=1),"","error"),""))</f>
        <v/>
      </c>
      <c r="AY22" s="217" t="str">
        <f t="shared" si="5"/>
        <v/>
      </c>
      <c r="AZ22" s="217" t="str">
        <f>IF(C22="","",IF(フラグ管理用!Y22=30,"error",IF(AND(フラグ管理用!AH22="事業始期_通常",フラグ管理用!Y22&lt;18),"error",IF(AND(フラグ管理用!AH22="事業始期_補助",フラグ管理用!Y22&lt;15),"error",""))))</f>
        <v/>
      </c>
      <c r="BA22" s="217" t="str">
        <f t="shared" si="6"/>
        <v/>
      </c>
      <c r="BB22" s="217" t="str">
        <f>IF(C22="","",IF(AND(フラグ管理用!AI22="事業終期_通常",OR(フラグ管理用!Z22&lt;18,フラグ管理用!Z22&gt;29)),"error",IF(AND(フラグ管理用!AI22="事業終期_基金",フラグ管理用!Z22&lt;18),"error","")))</f>
        <v/>
      </c>
      <c r="BC22" s="217" t="str">
        <f>IF(C22="","",IF(VLOOKUP(Y22,―!$X$2:$Y$31,2,FALSE)&lt;=VLOOKUP(Z22,―!$X$2:$Y$31,2,FALSE),"","error"))</f>
        <v/>
      </c>
      <c r="BD22" s="217" t="str">
        <f t="shared" si="7"/>
        <v/>
      </c>
      <c r="BE22" s="217" t="str">
        <f t="shared" si="8"/>
        <v/>
      </c>
      <c r="BF22" s="217" t="str">
        <f>IF(C22="","",IF(AND(フラグ管理用!AJ22="予算区分_地単_通常",フラグ管理用!AE22&gt;4),"error",IF(AND(フラグ管理用!AJ22="予算区分_地単_協力金等",フラグ管理用!AE22&gt;9),"error",IF(AND(フラグ管理用!AJ22="予算区分_補助",フラグ管理用!AE22&lt;9),"error",""))))</f>
        <v/>
      </c>
      <c r="BG22" s="258" t="str">
        <f>フラグ管理用!AN22</f>
        <v/>
      </c>
    </row>
    <row r="23" spans="1:59" ht="138" x14ac:dyDescent="0.15">
      <c r="A23" s="80">
        <v>5</v>
      </c>
      <c r="B23" s="86"/>
      <c r="C23" s="61" t="s">
        <v>215</v>
      </c>
      <c r="D23" s="184" t="s">
        <v>7451</v>
      </c>
      <c r="E23" s="230" t="s">
        <v>7386</v>
      </c>
      <c r="F23" s="62" t="s">
        <v>7456</v>
      </c>
      <c r="G23" s="150" t="str">
        <f>IF(C23="補",VLOOKUP(F23,'事業名一覧 '!$A$3:$C$54,3,FALSE),"")</f>
        <v/>
      </c>
      <c r="H23" s="158" t="s">
        <v>7451</v>
      </c>
      <c r="I23" s="63" t="s">
        <v>7468</v>
      </c>
      <c r="J23" s="63" t="s">
        <v>7451</v>
      </c>
      <c r="K23" s="63" t="s">
        <v>7450</v>
      </c>
      <c r="L23" s="62"/>
      <c r="M23" s="101">
        <f t="shared" si="9"/>
        <v>57000</v>
      </c>
      <c r="N23" s="101">
        <f t="shared" si="10"/>
        <v>55000</v>
      </c>
      <c r="O23" s="64">
        <v>55000</v>
      </c>
      <c r="P23" s="64"/>
      <c r="Q23" s="64"/>
      <c r="R23" s="64"/>
      <c r="S23" s="64">
        <v>2000</v>
      </c>
      <c r="T23" s="62" t="s">
        <v>7529</v>
      </c>
      <c r="U23" s="63" t="s">
        <v>7450</v>
      </c>
      <c r="V23" s="63" t="s">
        <v>7450</v>
      </c>
      <c r="W23" s="63" t="s">
        <v>7450</v>
      </c>
      <c r="X23" s="61" t="s">
        <v>7450</v>
      </c>
      <c r="Y23" s="61" t="s">
        <v>7206</v>
      </c>
      <c r="Z23" s="61" t="s">
        <v>7215</v>
      </c>
      <c r="AA23" s="241" t="s">
        <v>7484</v>
      </c>
      <c r="AB23" s="241" t="s">
        <v>7523</v>
      </c>
      <c r="AC23" s="62"/>
      <c r="AD23" s="62"/>
      <c r="AE23" s="169" t="s">
        <v>7475</v>
      </c>
      <c r="AF23" s="294"/>
      <c r="AG23" s="236"/>
      <c r="AH23" s="246" t="str">
        <f t="shared" si="11"/>
        <v/>
      </c>
      <c r="AI23" s="251" t="str">
        <f t="shared" si="12"/>
        <v/>
      </c>
      <c r="AJ23" s="217" t="str">
        <f>IF(C23="","",IF(AND(フラグ管理用!C23=1,フラグ管理用!E23=1),"",IF(AND(フラグ管理用!C23=2,フラグ管理用!D23=1,フラグ管理用!E23=1),"",IF(AND(フラグ管理用!C23=2,フラグ管理用!D23=2),"","error"))))</f>
        <v/>
      </c>
      <c r="AK23" s="257" t="str">
        <f t="shared" si="1"/>
        <v/>
      </c>
      <c r="AL23" s="257" t="str">
        <f t="shared" si="2"/>
        <v/>
      </c>
      <c r="AM23" s="257" t="str">
        <f>IF(C23="","",IF(PRODUCT(フラグ管理用!H23:J23)=0,"error",""))</f>
        <v/>
      </c>
      <c r="AN23" s="257" t="str">
        <f t="shared" si="13"/>
        <v/>
      </c>
      <c r="AO23" s="257" t="str">
        <f>IF(C23="","",IF(AND(フラグ管理用!E23=1,フラグ管理用!K23=1),"",IF(AND(フラグ管理用!E23=2,フラグ管理用!K23&gt;1),"","error")))</f>
        <v/>
      </c>
      <c r="AP23" s="257" t="str">
        <f>IF(C23="","",IF(AND(フラグ管理用!K23=10,ISBLANK(L23)=FALSE),"",IF(AND(フラグ管理用!K23&lt;10,ISBLANK(L23)=TRUE),"","error")))</f>
        <v/>
      </c>
      <c r="AQ23" s="217" t="str">
        <f t="shared" si="3"/>
        <v/>
      </c>
      <c r="AR23" s="217" t="str">
        <f t="shared" si="14"/>
        <v/>
      </c>
      <c r="AS23" s="217" t="str">
        <f>IF(C23="","",IF(AND(フラグ管理用!D23=2,フラグ管理用!E23=1),IF(Q23&lt;&gt;0,"error",""),""))</f>
        <v/>
      </c>
      <c r="AT23" s="217" t="str">
        <f>IF(C23="","",IF(フラグ管理用!E23=2,IF(OR(O23&lt;&gt;0,P23&lt;&gt;0),"error",""),""))</f>
        <v/>
      </c>
      <c r="AU23" s="217" t="str">
        <f t="shared" si="15"/>
        <v/>
      </c>
      <c r="AV23" s="217" t="str">
        <f t="shared" si="16"/>
        <v/>
      </c>
      <c r="AW23" s="217" t="str">
        <f t="shared" si="4"/>
        <v/>
      </c>
      <c r="AX23" s="217" t="str">
        <f>IF(C23="","",IF(フラグ管理用!X23=2,IF(AND(フラグ管理用!C23=2,フラグ管理用!U23=1),"","error"),""))</f>
        <v/>
      </c>
      <c r="AY23" s="217" t="str">
        <f t="shared" si="5"/>
        <v/>
      </c>
      <c r="AZ23" s="217" t="str">
        <f>IF(C23="","",IF(フラグ管理用!Y23=30,"error",IF(AND(フラグ管理用!AH23="事業始期_通常",フラグ管理用!Y23&lt;18),"error",IF(AND(フラグ管理用!AH23="事業始期_補助",フラグ管理用!Y23&lt;15),"error",""))))</f>
        <v/>
      </c>
      <c r="BA23" s="217" t="str">
        <f t="shared" si="6"/>
        <v/>
      </c>
      <c r="BB23" s="217" t="str">
        <f>IF(C23="","",IF(AND(フラグ管理用!AI23="事業終期_通常",OR(フラグ管理用!Z23&lt;18,フラグ管理用!Z23&gt;29)),"error",IF(AND(フラグ管理用!AI23="事業終期_基金",フラグ管理用!Z23&lt;18),"error","")))</f>
        <v/>
      </c>
      <c r="BC23" s="217" t="str">
        <f>IF(C23="","",IF(VLOOKUP(Y23,―!$X$2:$Y$31,2,FALSE)&lt;=VLOOKUP(Z23,―!$X$2:$Y$31,2,FALSE),"","error"))</f>
        <v/>
      </c>
      <c r="BD23" s="217" t="str">
        <f t="shared" si="7"/>
        <v/>
      </c>
      <c r="BE23" s="217" t="str">
        <f t="shared" si="8"/>
        <v/>
      </c>
      <c r="BF23" s="217" t="str">
        <f>IF(C23="","",IF(AND(フラグ管理用!AJ23="予算区分_地単_通常",フラグ管理用!AE23&gt;4),"error",IF(AND(フラグ管理用!AJ23="予算区分_地単_協力金等",フラグ管理用!AE23&gt;9),"error",IF(AND(フラグ管理用!AJ23="予算区分_補助",フラグ管理用!AE23&lt;9),"error",""))))</f>
        <v/>
      </c>
      <c r="BG23" s="258" t="str">
        <f>フラグ管理用!AN23</f>
        <v/>
      </c>
    </row>
    <row r="24" spans="1:59" ht="224.25" x14ac:dyDescent="0.15">
      <c r="A24" s="80">
        <v>6</v>
      </c>
      <c r="B24" s="86"/>
      <c r="C24" s="61" t="s">
        <v>215</v>
      </c>
      <c r="D24" s="61" t="s">
        <v>7451</v>
      </c>
      <c r="E24" s="63" t="s">
        <v>7386</v>
      </c>
      <c r="F24" s="62" t="s">
        <v>7457</v>
      </c>
      <c r="G24" s="150" t="str">
        <f>IF(C24="補",VLOOKUP(F24,'事業名一覧 '!$A$3:$C$54,3,FALSE),"")</f>
        <v/>
      </c>
      <c r="H24" s="158" t="s">
        <v>7451</v>
      </c>
      <c r="I24" s="63" t="s">
        <v>7468</v>
      </c>
      <c r="J24" s="63" t="s">
        <v>7451</v>
      </c>
      <c r="K24" s="63" t="s">
        <v>7450</v>
      </c>
      <c r="L24" s="62"/>
      <c r="M24" s="101">
        <f t="shared" si="9"/>
        <v>30014</v>
      </c>
      <c r="N24" s="101">
        <f t="shared" si="10"/>
        <v>10314</v>
      </c>
      <c r="O24" s="64">
        <v>10314</v>
      </c>
      <c r="P24" s="64"/>
      <c r="Q24" s="64"/>
      <c r="R24" s="64"/>
      <c r="S24" s="64">
        <v>19700</v>
      </c>
      <c r="T24" s="62" t="s">
        <v>7530</v>
      </c>
      <c r="U24" s="63" t="s">
        <v>7450</v>
      </c>
      <c r="V24" s="63" t="s">
        <v>7450</v>
      </c>
      <c r="W24" s="63" t="s">
        <v>7450</v>
      </c>
      <c r="X24" s="61" t="s">
        <v>7450</v>
      </c>
      <c r="Y24" s="61" t="s">
        <v>7206</v>
      </c>
      <c r="Z24" s="61" t="s">
        <v>7215</v>
      </c>
      <c r="AA24" s="241" t="s">
        <v>7486</v>
      </c>
      <c r="AB24" s="241" t="s">
        <v>7523</v>
      </c>
      <c r="AC24" s="62"/>
      <c r="AD24" s="62"/>
      <c r="AE24" s="169" t="s">
        <v>7475</v>
      </c>
      <c r="AF24" s="294"/>
      <c r="AG24" s="236"/>
      <c r="AH24" s="246" t="str">
        <f t="shared" si="11"/>
        <v/>
      </c>
      <c r="AI24" s="251" t="str">
        <f t="shared" si="12"/>
        <v/>
      </c>
      <c r="AJ24" s="217" t="str">
        <f>IF(C24="","",IF(AND(フラグ管理用!C24=1,フラグ管理用!E24=1),"",IF(AND(フラグ管理用!C24=2,フラグ管理用!D24=1,フラグ管理用!E24=1),"",IF(AND(フラグ管理用!C24=2,フラグ管理用!D24=2),"","error"))))</f>
        <v/>
      </c>
      <c r="AK24" s="257" t="str">
        <f t="shared" si="1"/>
        <v/>
      </c>
      <c r="AL24" s="257" t="str">
        <f t="shared" si="2"/>
        <v/>
      </c>
      <c r="AM24" s="257" t="str">
        <f>IF(C24="","",IF(PRODUCT(フラグ管理用!H24:J24)=0,"error",""))</f>
        <v/>
      </c>
      <c r="AN24" s="257" t="str">
        <f t="shared" si="13"/>
        <v/>
      </c>
      <c r="AO24" s="257" t="str">
        <f>IF(C24="","",IF(AND(フラグ管理用!E24=1,フラグ管理用!K24=1),"",IF(AND(フラグ管理用!E24=2,フラグ管理用!K24&gt;1),"","error")))</f>
        <v/>
      </c>
      <c r="AP24" s="257" t="str">
        <f>IF(C24="","",IF(AND(フラグ管理用!K24=10,ISBLANK(L24)=FALSE),"",IF(AND(フラグ管理用!K24&lt;10,ISBLANK(L24)=TRUE),"","error")))</f>
        <v/>
      </c>
      <c r="AQ24" s="217" t="str">
        <f t="shared" si="3"/>
        <v/>
      </c>
      <c r="AR24" s="217" t="str">
        <f t="shared" si="14"/>
        <v/>
      </c>
      <c r="AS24" s="217" t="str">
        <f>IF(C24="","",IF(AND(フラグ管理用!D24=2,フラグ管理用!E24=1),IF(Q24&lt;&gt;0,"error",""),""))</f>
        <v/>
      </c>
      <c r="AT24" s="217" t="str">
        <f>IF(C24="","",IF(フラグ管理用!E24=2,IF(OR(O24&lt;&gt;0,P24&lt;&gt;0),"error",""),""))</f>
        <v/>
      </c>
      <c r="AU24" s="217" t="str">
        <f t="shared" si="15"/>
        <v/>
      </c>
      <c r="AV24" s="217" t="str">
        <f t="shared" si="16"/>
        <v/>
      </c>
      <c r="AW24" s="217" t="str">
        <f t="shared" si="4"/>
        <v/>
      </c>
      <c r="AX24" s="217" t="str">
        <f>IF(C24="","",IF(フラグ管理用!X24=2,IF(AND(フラグ管理用!C24=2,フラグ管理用!U24=1),"","error"),""))</f>
        <v/>
      </c>
      <c r="AY24" s="217" t="str">
        <f t="shared" si="5"/>
        <v/>
      </c>
      <c r="AZ24" s="217" t="str">
        <f>IF(C24="","",IF(フラグ管理用!Y24=30,"error",IF(AND(フラグ管理用!AH24="事業始期_通常",フラグ管理用!Y24&lt;18),"error",IF(AND(フラグ管理用!AH24="事業始期_補助",フラグ管理用!Y24&lt;15),"error",""))))</f>
        <v/>
      </c>
      <c r="BA24" s="217" t="str">
        <f t="shared" si="6"/>
        <v/>
      </c>
      <c r="BB24" s="217" t="str">
        <f>IF(C24="","",IF(AND(フラグ管理用!AI24="事業終期_通常",OR(フラグ管理用!Z24&lt;18,フラグ管理用!Z24&gt;29)),"error",IF(AND(フラグ管理用!AI24="事業終期_基金",フラグ管理用!Z24&lt;18),"error","")))</f>
        <v/>
      </c>
      <c r="BC24" s="217" t="str">
        <f>IF(C24="","",IF(VLOOKUP(Y24,―!$X$2:$Y$31,2,FALSE)&lt;=VLOOKUP(Z24,―!$X$2:$Y$31,2,FALSE),"","error"))</f>
        <v/>
      </c>
      <c r="BD24" s="217" t="str">
        <f t="shared" si="7"/>
        <v/>
      </c>
      <c r="BE24" s="217" t="str">
        <f t="shared" si="8"/>
        <v/>
      </c>
      <c r="BF24" s="217" t="str">
        <f>IF(C24="","",IF(AND(フラグ管理用!AJ24="予算区分_地単_通常",フラグ管理用!AE24&gt;4),"error",IF(AND(フラグ管理用!AJ24="予算区分_地単_協力金等",フラグ管理用!AE24&gt;9),"error",IF(AND(フラグ管理用!AJ24="予算区分_補助",フラグ管理用!AE24&lt;9),"error",""))))</f>
        <v/>
      </c>
      <c r="BG24" s="258" t="str">
        <f>フラグ管理用!AN24</f>
        <v/>
      </c>
    </row>
    <row r="25" spans="1:59" ht="86.25" x14ac:dyDescent="0.15">
      <c r="A25" s="80">
        <v>7</v>
      </c>
      <c r="B25" s="86"/>
      <c r="C25" s="61" t="s">
        <v>215</v>
      </c>
      <c r="D25" s="61" t="s">
        <v>7450</v>
      </c>
      <c r="E25" s="63" t="s">
        <v>7386</v>
      </c>
      <c r="F25" s="62" t="s">
        <v>7458</v>
      </c>
      <c r="G25" s="150" t="str">
        <f>IF(C25="補",VLOOKUP(F25,'事業名一覧 '!$A$3:$C$54,3,FALSE),"")</f>
        <v/>
      </c>
      <c r="H25" s="158" t="s">
        <v>7451</v>
      </c>
      <c r="I25" s="63" t="s">
        <v>7469</v>
      </c>
      <c r="J25" s="63" t="s">
        <v>7451</v>
      </c>
      <c r="K25" s="63" t="s">
        <v>7450</v>
      </c>
      <c r="L25" s="62"/>
      <c r="M25" s="101">
        <f t="shared" si="9"/>
        <v>15067</v>
      </c>
      <c r="N25" s="101">
        <f t="shared" si="10"/>
        <v>15067</v>
      </c>
      <c r="O25" s="64">
        <v>15067</v>
      </c>
      <c r="P25" s="64"/>
      <c r="Q25" s="64"/>
      <c r="R25" s="64"/>
      <c r="S25" s="64">
        <v>0</v>
      </c>
      <c r="T25" s="62" t="s">
        <v>7525</v>
      </c>
      <c r="U25" s="63" t="s">
        <v>7450</v>
      </c>
      <c r="V25" s="63" t="s">
        <v>7450</v>
      </c>
      <c r="W25" s="63" t="s">
        <v>7450</v>
      </c>
      <c r="X25" s="61" t="s">
        <v>7450</v>
      </c>
      <c r="Y25" s="61" t="s">
        <v>7206</v>
      </c>
      <c r="Z25" s="61" t="s">
        <v>7215</v>
      </c>
      <c r="AA25" s="241" t="s">
        <v>7488</v>
      </c>
      <c r="AB25" s="241" t="s">
        <v>7523</v>
      </c>
      <c r="AC25" s="62"/>
      <c r="AD25" s="62"/>
      <c r="AE25" s="169" t="s">
        <v>7475</v>
      </c>
      <c r="AF25" s="294"/>
      <c r="AG25" s="236"/>
      <c r="AH25" s="246" t="str">
        <f t="shared" si="11"/>
        <v/>
      </c>
      <c r="AI25" s="251" t="str">
        <f t="shared" si="12"/>
        <v/>
      </c>
      <c r="AJ25" s="217" t="str">
        <f>IF(C25="","",IF(AND(フラグ管理用!C25=1,フラグ管理用!E25=1),"",IF(AND(フラグ管理用!C25=2,フラグ管理用!D25=1,フラグ管理用!E25=1),"",IF(AND(フラグ管理用!C25=2,フラグ管理用!D25=2),"","error"))))</f>
        <v/>
      </c>
      <c r="AK25" s="257" t="str">
        <f t="shared" si="1"/>
        <v/>
      </c>
      <c r="AL25" s="257" t="str">
        <f t="shared" si="2"/>
        <v/>
      </c>
      <c r="AM25" s="257" t="str">
        <f>IF(C25="","",IF(PRODUCT(フラグ管理用!H25:J25)=0,"error",""))</f>
        <v/>
      </c>
      <c r="AN25" s="257" t="str">
        <f t="shared" si="13"/>
        <v/>
      </c>
      <c r="AO25" s="257" t="str">
        <f>IF(C25="","",IF(AND(フラグ管理用!E25=1,フラグ管理用!K25=1),"",IF(AND(フラグ管理用!E25=2,フラグ管理用!K25&gt;1),"","error")))</f>
        <v/>
      </c>
      <c r="AP25" s="257" t="str">
        <f>IF(C25="","",IF(AND(フラグ管理用!K25=10,ISBLANK(L25)=FALSE),"",IF(AND(フラグ管理用!K25&lt;10,ISBLANK(L25)=TRUE),"","error")))</f>
        <v/>
      </c>
      <c r="AQ25" s="217" t="str">
        <f t="shared" si="3"/>
        <v/>
      </c>
      <c r="AR25" s="217" t="str">
        <f t="shared" si="14"/>
        <v/>
      </c>
      <c r="AS25" s="217" t="str">
        <f>IF(C25="","",IF(AND(フラグ管理用!D25=2,フラグ管理用!E25=1),IF(Q25&lt;&gt;0,"error",""),""))</f>
        <v/>
      </c>
      <c r="AT25" s="217" t="str">
        <f>IF(C25="","",IF(フラグ管理用!E25=2,IF(OR(O25&lt;&gt;0,P25&lt;&gt;0),"error",""),""))</f>
        <v/>
      </c>
      <c r="AU25" s="217" t="str">
        <f t="shared" si="15"/>
        <v/>
      </c>
      <c r="AV25" s="217" t="str">
        <f t="shared" si="16"/>
        <v/>
      </c>
      <c r="AW25" s="217" t="str">
        <f t="shared" si="4"/>
        <v/>
      </c>
      <c r="AX25" s="217" t="str">
        <f>IF(C25="","",IF(フラグ管理用!X25=2,IF(AND(フラグ管理用!C25=2,フラグ管理用!U25=1),"","error"),""))</f>
        <v/>
      </c>
      <c r="AY25" s="217" t="str">
        <f t="shared" si="5"/>
        <v/>
      </c>
      <c r="AZ25" s="217" t="str">
        <f>IF(C25="","",IF(フラグ管理用!Y25=30,"error",IF(AND(フラグ管理用!AH25="事業始期_通常",フラグ管理用!Y25&lt;18),"error",IF(AND(フラグ管理用!AH25="事業始期_補助",フラグ管理用!Y25&lt;15),"error",""))))</f>
        <v/>
      </c>
      <c r="BA25" s="217" t="str">
        <f t="shared" si="6"/>
        <v/>
      </c>
      <c r="BB25" s="217" t="str">
        <f>IF(C25="","",IF(AND(フラグ管理用!AI25="事業終期_通常",OR(フラグ管理用!Z25&lt;18,フラグ管理用!Z25&gt;29)),"error",IF(AND(フラグ管理用!AI25="事業終期_基金",フラグ管理用!Z25&lt;18),"error","")))</f>
        <v/>
      </c>
      <c r="BC25" s="217" t="str">
        <f>IF(C25="","",IF(VLOOKUP(Y25,―!$X$2:$Y$31,2,FALSE)&lt;=VLOOKUP(Z25,―!$X$2:$Y$31,2,FALSE),"","error"))</f>
        <v/>
      </c>
      <c r="BD25" s="217" t="str">
        <f t="shared" si="7"/>
        <v/>
      </c>
      <c r="BE25" s="217" t="str">
        <f t="shared" si="8"/>
        <v/>
      </c>
      <c r="BF25" s="217" t="str">
        <f>IF(C25="","",IF(AND(フラグ管理用!AJ25="予算区分_地単_通常",フラグ管理用!AE25&gt;4),"error",IF(AND(フラグ管理用!AJ25="予算区分_地単_協力金等",フラグ管理用!AE25&gt;9),"error",IF(AND(フラグ管理用!AJ25="予算区分_補助",フラグ管理用!AE25&lt;9),"error",""))))</f>
        <v/>
      </c>
      <c r="BG25" s="258" t="str">
        <f>フラグ管理用!AN25</f>
        <v/>
      </c>
    </row>
    <row r="26" spans="1:59" ht="138" x14ac:dyDescent="0.15">
      <c r="A26" s="80">
        <v>8</v>
      </c>
      <c r="B26" s="86"/>
      <c r="C26" s="61" t="s">
        <v>215</v>
      </c>
      <c r="D26" s="61" t="s">
        <v>7451</v>
      </c>
      <c r="E26" s="63" t="s">
        <v>7386</v>
      </c>
      <c r="F26" s="62" t="s">
        <v>7459</v>
      </c>
      <c r="G26" s="150" t="str">
        <f>IF(C26="補",VLOOKUP(F26,'事業名一覧 '!$A$3:$C$54,3,FALSE),"")</f>
        <v/>
      </c>
      <c r="H26" s="158" t="s">
        <v>7451</v>
      </c>
      <c r="I26" s="63" t="s">
        <v>7468</v>
      </c>
      <c r="J26" s="63" t="s">
        <v>7451</v>
      </c>
      <c r="K26" s="63" t="s">
        <v>7450</v>
      </c>
      <c r="L26" s="62"/>
      <c r="M26" s="101">
        <f t="shared" si="9"/>
        <v>130757</v>
      </c>
      <c r="N26" s="101">
        <f t="shared" si="10"/>
        <v>130757</v>
      </c>
      <c r="O26" s="64">
        <v>130757</v>
      </c>
      <c r="P26" s="64"/>
      <c r="Q26" s="64"/>
      <c r="R26" s="64"/>
      <c r="S26" s="64">
        <v>0</v>
      </c>
      <c r="T26" s="62" t="s">
        <v>7528</v>
      </c>
      <c r="U26" s="63" t="s">
        <v>7450</v>
      </c>
      <c r="V26" s="63" t="s">
        <v>7450</v>
      </c>
      <c r="W26" s="63" t="s">
        <v>7451</v>
      </c>
      <c r="X26" s="61" t="s">
        <v>7450</v>
      </c>
      <c r="Y26" s="61" t="s">
        <v>7206</v>
      </c>
      <c r="Z26" s="61" t="s">
        <v>7215</v>
      </c>
      <c r="AA26" s="241" t="s">
        <v>7490</v>
      </c>
      <c r="AB26" s="241" t="s">
        <v>7523</v>
      </c>
      <c r="AC26" s="62"/>
      <c r="AD26" s="62" t="s">
        <v>7491</v>
      </c>
      <c r="AE26" s="169" t="s">
        <v>7475</v>
      </c>
      <c r="AF26" s="294"/>
      <c r="AG26" s="236"/>
      <c r="AH26" s="246" t="str">
        <f t="shared" si="11"/>
        <v/>
      </c>
      <c r="AI26" s="251" t="str">
        <f t="shared" si="12"/>
        <v/>
      </c>
      <c r="AJ26" s="217" t="str">
        <f>IF(C26="","",IF(AND(フラグ管理用!C26=1,フラグ管理用!E26=1),"",IF(AND(フラグ管理用!C26=2,フラグ管理用!D26=1,フラグ管理用!E26=1),"",IF(AND(フラグ管理用!C26=2,フラグ管理用!D26=2),"","error"))))</f>
        <v/>
      </c>
      <c r="AK26" s="257" t="str">
        <f t="shared" si="1"/>
        <v/>
      </c>
      <c r="AL26" s="257" t="str">
        <f t="shared" si="2"/>
        <v/>
      </c>
      <c r="AM26" s="257" t="str">
        <f>IF(C26="","",IF(PRODUCT(フラグ管理用!H26:J26)=0,"error",""))</f>
        <v/>
      </c>
      <c r="AN26" s="257" t="str">
        <f t="shared" si="13"/>
        <v/>
      </c>
      <c r="AO26" s="257" t="str">
        <f>IF(C26="","",IF(AND(フラグ管理用!E26=1,フラグ管理用!K26=1),"",IF(AND(フラグ管理用!E26=2,フラグ管理用!K26&gt;1),"","error")))</f>
        <v/>
      </c>
      <c r="AP26" s="257" t="str">
        <f>IF(C26="","",IF(AND(フラグ管理用!K26=10,ISBLANK(L26)=FALSE),"",IF(AND(フラグ管理用!K26&lt;10,ISBLANK(L26)=TRUE),"","error")))</f>
        <v/>
      </c>
      <c r="AQ26" s="217" t="str">
        <f t="shared" si="3"/>
        <v/>
      </c>
      <c r="AR26" s="217" t="str">
        <f t="shared" si="14"/>
        <v/>
      </c>
      <c r="AS26" s="217" t="str">
        <f>IF(C26="","",IF(AND(フラグ管理用!D26=2,フラグ管理用!E26=1),IF(Q26&lt;&gt;0,"error",""),""))</f>
        <v/>
      </c>
      <c r="AT26" s="217" t="str">
        <f>IF(C26="","",IF(フラグ管理用!E26=2,IF(OR(O26&lt;&gt;0,P26&lt;&gt;0),"error",""),""))</f>
        <v/>
      </c>
      <c r="AU26" s="217" t="str">
        <f t="shared" si="15"/>
        <v/>
      </c>
      <c r="AV26" s="217" t="str">
        <f t="shared" si="16"/>
        <v/>
      </c>
      <c r="AW26" s="217" t="str">
        <f t="shared" si="4"/>
        <v/>
      </c>
      <c r="AX26" s="217" t="str">
        <f>IF(C26="","",IF(フラグ管理用!X26=2,IF(AND(フラグ管理用!C26=2,フラグ管理用!U26=1),"","error"),""))</f>
        <v/>
      </c>
      <c r="AY26" s="217" t="str">
        <f t="shared" si="5"/>
        <v/>
      </c>
      <c r="AZ26" s="217" t="str">
        <f>IF(C26="","",IF(フラグ管理用!Y26=30,"error",IF(AND(フラグ管理用!AH26="事業始期_通常",フラグ管理用!Y26&lt;18),"error",IF(AND(フラグ管理用!AH26="事業始期_補助",フラグ管理用!Y26&lt;15),"error",""))))</f>
        <v/>
      </c>
      <c r="BA26" s="217" t="str">
        <f t="shared" si="6"/>
        <v/>
      </c>
      <c r="BB26" s="217" t="str">
        <f>IF(C26="","",IF(AND(フラグ管理用!AI26="事業終期_通常",OR(フラグ管理用!Z26&lt;18,フラグ管理用!Z26&gt;29)),"error",IF(AND(フラグ管理用!AI26="事業終期_基金",フラグ管理用!Z26&lt;18),"error","")))</f>
        <v/>
      </c>
      <c r="BC26" s="217" t="str">
        <f>IF(C26="","",IF(VLOOKUP(Y26,―!$X$2:$Y$31,2,FALSE)&lt;=VLOOKUP(Z26,―!$X$2:$Y$31,2,FALSE),"","error"))</f>
        <v/>
      </c>
      <c r="BD26" s="217" t="str">
        <f t="shared" si="7"/>
        <v/>
      </c>
      <c r="BE26" s="217" t="str">
        <f t="shared" si="8"/>
        <v/>
      </c>
      <c r="BF26" s="217" t="str">
        <f>IF(C26="","",IF(AND(フラグ管理用!AJ26="予算区分_地単_通常",フラグ管理用!AE26&gt;4),"error",IF(AND(フラグ管理用!AJ26="予算区分_地単_協力金等",フラグ管理用!AE26&gt;9),"error",IF(AND(フラグ管理用!AJ26="予算区分_補助",フラグ管理用!AE26&lt;9),"error",""))))</f>
        <v/>
      </c>
      <c r="BG26" s="258" t="str">
        <f>フラグ管理用!AN26</f>
        <v/>
      </c>
    </row>
    <row r="27" spans="1:59" ht="86.25" x14ac:dyDescent="0.15">
      <c r="A27" s="80">
        <v>9</v>
      </c>
      <c r="B27" s="86"/>
      <c r="C27" s="61" t="s">
        <v>215</v>
      </c>
      <c r="D27" s="61" t="s">
        <v>7450</v>
      </c>
      <c r="E27" s="63" t="s">
        <v>7386</v>
      </c>
      <c r="F27" s="62" t="s">
        <v>7460</v>
      </c>
      <c r="G27" s="150" t="str">
        <f>IF(C27="補",VLOOKUP(F27,'事業名一覧 '!$A$3:$C$54,3,FALSE),"")</f>
        <v/>
      </c>
      <c r="H27" s="158" t="s">
        <v>7451</v>
      </c>
      <c r="I27" s="63" t="s">
        <v>7469</v>
      </c>
      <c r="J27" s="63" t="s">
        <v>7451</v>
      </c>
      <c r="K27" s="63" t="s">
        <v>7450</v>
      </c>
      <c r="L27" s="62"/>
      <c r="M27" s="101">
        <f t="shared" si="9"/>
        <v>1860</v>
      </c>
      <c r="N27" s="101">
        <f t="shared" si="10"/>
        <v>1860</v>
      </c>
      <c r="O27" s="64">
        <v>1860</v>
      </c>
      <c r="P27" s="64"/>
      <c r="Q27" s="64"/>
      <c r="R27" s="64"/>
      <c r="S27" s="64">
        <v>0</v>
      </c>
      <c r="T27" s="62" t="s">
        <v>7492</v>
      </c>
      <c r="U27" s="63" t="s">
        <v>7450</v>
      </c>
      <c r="V27" s="63" t="s">
        <v>7450</v>
      </c>
      <c r="W27" s="63" t="s">
        <v>7450</v>
      </c>
      <c r="X27" s="61" t="s">
        <v>7450</v>
      </c>
      <c r="Y27" s="61" t="s">
        <v>7479</v>
      </c>
      <c r="Z27" s="61" t="s">
        <v>7215</v>
      </c>
      <c r="AA27" s="241" t="s">
        <v>7493</v>
      </c>
      <c r="AB27" s="241" t="s">
        <v>7523</v>
      </c>
      <c r="AC27" s="62"/>
      <c r="AD27" s="62"/>
      <c r="AE27" s="169" t="s">
        <v>7494</v>
      </c>
      <c r="AF27" s="294"/>
      <c r="AG27" s="236"/>
      <c r="AH27" s="246" t="str">
        <f t="shared" si="11"/>
        <v/>
      </c>
      <c r="AI27" s="251" t="str">
        <f t="shared" si="12"/>
        <v/>
      </c>
      <c r="AJ27" s="217" t="str">
        <f>IF(C27="","",IF(AND(フラグ管理用!C27=1,フラグ管理用!E27=1),"",IF(AND(フラグ管理用!C27=2,フラグ管理用!D27=1,フラグ管理用!E27=1),"",IF(AND(フラグ管理用!C27=2,フラグ管理用!D27=2),"","error"))))</f>
        <v/>
      </c>
      <c r="AK27" s="257" t="str">
        <f t="shared" si="1"/>
        <v/>
      </c>
      <c r="AL27" s="257" t="str">
        <f t="shared" si="2"/>
        <v/>
      </c>
      <c r="AM27" s="257" t="str">
        <f>IF(C27="","",IF(PRODUCT(フラグ管理用!H27:J27)=0,"error",""))</f>
        <v/>
      </c>
      <c r="AN27" s="257" t="str">
        <f t="shared" si="13"/>
        <v/>
      </c>
      <c r="AO27" s="257" t="str">
        <f>IF(C27="","",IF(AND(フラグ管理用!E27=1,フラグ管理用!K27=1),"",IF(AND(フラグ管理用!E27=2,フラグ管理用!K27&gt;1),"","error")))</f>
        <v/>
      </c>
      <c r="AP27" s="257" t="str">
        <f>IF(C27="","",IF(AND(フラグ管理用!K27=10,ISBLANK(L27)=FALSE),"",IF(AND(フラグ管理用!K27&lt;10,ISBLANK(L27)=TRUE),"","error")))</f>
        <v/>
      </c>
      <c r="AQ27" s="217" t="str">
        <f t="shared" si="3"/>
        <v/>
      </c>
      <c r="AR27" s="217" t="str">
        <f t="shared" si="14"/>
        <v/>
      </c>
      <c r="AS27" s="217" t="str">
        <f>IF(C27="","",IF(AND(フラグ管理用!D27=2,フラグ管理用!E27=1),IF(Q27&lt;&gt;0,"error",""),""))</f>
        <v/>
      </c>
      <c r="AT27" s="217" t="str">
        <f>IF(C27="","",IF(フラグ管理用!E27=2,IF(OR(O27&lt;&gt;0,P27&lt;&gt;0),"error",""),""))</f>
        <v/>
      </c>
      <c r="AU27" s="217" t="str">
        <f t="shared" si="15"/>
        <v/>
      </c>
      <c r="AV27" s="217" t="str">
        <f t="shared" si="16"/>
        <v/>
      </c>
      <c r="AW27" s="217" t="str">
        <f t="shared" si="4"/>
        <v/>
      </c>
      <c r="AX27" s="217" t="str">
        <f>IF(C27="","",IF(フラグ管理用!X27=2,IF(AND(フラグ管理用!C27=2,フラグ管理用!U27=1),"","error"),""))</f>
        <v/>
      </c>
      <c r="AY27" s="217" t="str">
        <f t="shared" si="5"/>
        <v/>
      </c>
      <c r="AZ27" s="217" t="str">
        <f>IF(C27="","",IF(フラグ管理用!Y27=30,"error",IF(AND(フラグ管理用!AH27="事業始期_通常",フラグ管理用!Y27&lt;18),"error",IF(AND(フラグ管理用!AH27="事業始期_補助",フラグ管理用!Y27&lt;15),"error",""))))</f>
        <v/>
      </c>
      <c r="BA27" s="217" t="str">
        <f t="shared" si="6"/>
        <v/>
      </c>
      <c r="BB27" s="217" t="str">
        <f>IF(C27="","",IF(AND(フラグ管理用!AI27="事業終期_通常",OR(フラグ管理用!Z27&lt;18,フラグ管理用!Z27&gt;29)),"error",IF(AND(フラグ管理用!AI27="事業終期_基金",フラグ管理用!Z27&lt;18),"error","")))</f>
        <v/>
      </c>
      <c r="BC27" s="217" t="str">
        <f>IF(C27="","",IF(VLOOKUP(Y27,―!$X$2:$Y$31,2,FALSE)&lt;=VLOOKUP(Z27,―!$X$2:$Y$31,2,FALSE),"","error"))</f>
        <v/>
      </c>
      <c r="BD27" s="217" t="str">
        <f t="shared" si="7"/>
        <v/>
      </c>
      <c r="BE27" s="217" t="str">
        <f t="shared" si="8"/>
        <v/>
      </c>
      <c r="BF27" s="217" t="str">
        <f>IF(C27="","",IF(AND(フラグ管理用!AJ27="予算区分_地単_通常",フラグ管理用!AE27&gt;4),"error",IF(AND(フラグ管理用!AJ27="予算区分_地単_協力金等",フラグ管理用!AE27&gt;9),"error",IF(AND(フラグ管理用!AJ27="予算区分_補助",フラグ管理用!AE27&lt;9),"error",""))))</f>
        <v/>
      </c>
      <c r="BG27" s="258" t="str">
        <f>フラグ管理用!AN27</f>
        <v/>
      </c>
    </row>
    <row r="28" spans="1:59" ht="86.25" x14ac:dyDescent="0.15">
      <c r="A28" s="80">
        <v>10</v>
      </c>
      <c r="B28" s="86"/>
      <c r="C28" s="61" t="s">
        <v>215</v>
      </c>
      <c r="D28" s="61" t="s">
        <v>7450</v>
      </c>
      <c r="E28" s="63" t="s">
        <v>7386</v>
      </c>
      <c r="F28" s="62" t="s">
        <v>7461</v>
      </c>
      <c r="G28" s="150" t="str">
        <f>IF(C28="補",VLOOKUP(F28,'事業名一覧 '!$A$3:$C$54,3,FALSE),"")</f>
        <v/>
      </c>
      <c r="H28" s="158" t="s">
        <v>7451</v>
      </c>
      <c r="I28" s="63" t="s">
        <v>7470</v>
      </c>
      <c r="J28" s="63" t="s">
        <v>7451</v>
      </c>
      <c r="K28" s="63" t="s">
        <v>7450</v>
      </c>
      <c r="L28" s="62"/>
      <c r="M28" s="101">
        <f t="shared" si="9"/>
        <v>7500</v>
      </c>
      <c r="N28" s="101">
        <f t="shared" si="10"/>
        <v>7500</v>
      </c>
      <c r="O28" s="64">
        <v>7500</v>
      </c>
      <c r="P28" s="64"/>
      <c r="Q28" s="64"/>
      <c r="R28" s="64"/>
      <c r="S28" s="64">
        <v>0</v>
      </c>
      <c r="T28" s="62" t="s">
        <v>7495</v>
      </c>
      <c r="U28" s="63" t="s">
        <v>7450</v>
      </c>
      <c r="V28" s="63" t="s">
        <v>7450</v>
      </c>
      <c r="W28" s="63" t="s">
        <v>7451</v>
      </c>
      <c r="X28" s="61" t="s">
        <v>7450</v>
      </c>
      <c r="Y28" s="61" t="s">
        <v>7479</v>
      </c>
      <c r="Z28" s="61" t="s">
        <v>7215</v>
      </c>
      <c r="AA28" s="241" t="s">
        <v>7496</v>
      </c>
      <c r="AB28" s="241" t="s">
        <v>7523</v>
      </c>
      <c r="AC28" s="62"/>
      <c r="AD28" s="62"/>
      <c r="AE28" s="169" t="s">
        <v>7494</v>
      </c>
      <c r="AF28" s="294"/>
      <c r="AG28" s="236"/>
      <c r="AH28" s="246" t="str">
        <f t="shared" si="11"/>
        <v/>
      </c>
      <c r="AI28" s="251" t="str">
        <f t="shared" si="12"/>
        <v/>
      </c>
      <c r="AJ28" s="217" t="str">
        <f>IF(C28="","",IF(AND(フラグ管理用!C28=1,フラグ管理用!E28=1),"",IF(AND(フラグ管理用!C28=2,フラグ管理用!D28=1,フラグ管理用!E28=1),"",IF(AND(フラグ管理用!C28=2,フラグ管理用!D28=2),"","error"))))</f>
        <v/>
      </c>
      <c r="AK28" s="257" t="str">
        <f t="shared" si="1"/>
        <v/>
      </c>
      <c r="AL28" s="257" t="str">
        <f t="shared" si="2"/>
        <v/>
      </c>
      <c r="AM28" s="257" t="str">
        <f>IF(C28="","",IF(PRODUCT(フラグ管理用!H28:J28)=0,"error",""))</f>
        <v/>
      </c>
      <c r="AN28" s="257" t="str">
        <f t="shared" si="13"/>
        <v/>
      </c>
      <c r="AO28" s="257" t="str">
        <f>IF(C28="","",IF(AND(フラグ管理用!E28=1,フラグ管理用!K28=1),"",IF(AND(フラグ管理用!E28=2,フラグ管理用!K28&gt;1),"","error")))</f>
        <v/>
      </c>
      <c r="AP28" s="257" t="str">
        <f>IF(C28="","",IF(AND(フラグ管理用!K28=10,ISBLANK(L28)=FALSE),"",IF(AND(フラグ管理用!K28&lt;10,ISBLANK(L28)=TRUE),"","error")))</f>
        <v/>
      </c>
      <c r="AQ28" s="217" t="str">
        <f t="shared" si="3"/>
        <v/>
      </c>
      <c r="AR28" s="217" t="str">
        <f t="shared" si="14"/>
        <v/>
      </c>
      <c r="AS28" s="217" t="str">
        <f>IF(C28="","",IF(AND(フラグ管理用!D28=2,フラグ管理用!E28=1),IF(Q28&lt;&gt;0,"error",""),""))</f>
        <v/>
      </c>
      <c r="AT28" s="217" t="str">
        <f>IF(C28="","",IF(フラグ管理用!E28=2,IF(OR(O28&lt;&gt;0,P28&lt;&gt;0),"error",""),""))</f>
        <v/>
      </c>
      <c r="AU28" s="217" t="str">
        <f t="shared" si="15"/>
        <v/>
      </c>
      <c r="AV28" s="217" t="str">
        <f t="shared" si="16"/>
        <v/>
      </c>
      <c r="AW28" s="217" t="str">
        <f t="shared" si="4"/>
        <v/>
      </c>
      <c r="AX28" s="217" t="str">
        <f>IF(C28="","",IF(フラグ管理用!X28=2,IF(AND(フラグ管理用!C28=2,フラグ管理用!U28=1),"","error"),""))</f>
        <v/>
      </c>
      <c r="AY28" s="217" t="str">
        <f t="shared" si="5"/>
        <v/>
      </c>
      <c r="AZ28" s="217" t="str">
        <f>IF(C28="","",IF(フラグ管理用!Y28=30,"error",IF(AND(フラグ管理用!AH28="事業始期_通常",フラグ管理用!Y28&lt;18),"error",IF(AND(フラグ管理用!AH28="事業始期_補助",フラグ管理用!Y28&lt;15),"error",""))))</f>
        <v/>
      </c>
      <c r="BA28" s="217" t="str">
        <f t="shared" si="6"/>
        <v/>
      </c>
      <c r="BB28" s="217" t="str">
        <f>IF(C28="","",IF(AND(フラグ管理用!AI28="事業終期_通常",OR(フラグ管理用!Z28&lt;18,フラグ管理用!Z28&gt;29)),"error",IF(AND(フラグ管理用!AI28="事業終期_基金",フラグ管理用!Z28&lt;18),"error","")))</f>
        <v/>
      </c>
      <c r="BC28" s="217" t="str">
        <f>IF(C28="","",IF(VLOOKUP(Y28,―!$X$2:$Y$31,2,FALSE)&lt;=VLOOKUP(Z28,―!$X$2:$Y$31,2,FALSE),"","error"))</f>
        <v/>
      </c>
      <c r="BD28" s="217" t="str">
        <f t="shared" si="7"/>
        <v/>
      </c>
      <c r="BE28" s="217" t="str">
        <f t="shared" si="8"/>
        <v/>
      </c>
      <c r="BF28" s="217" t="str">
        <f>IF(C28="","",IF(AND(フラグ管理用!AJ28="予算区分_地単_通常",フラグ管理用!AE28&gt;4),"error",IF(AND(フラグ管理用!AJ28="予算区分_地単_協力金等",フラグ管理用!AE28&gt;9),"error",IF(AND(フラグ管理用!AJ28="予算区分_補助",フラグ管理用!AE28&lt;9),"error",""))))</f>
        <v/>
      </c>
      <c r="BG28" s="258" t="str">
        <f>フラグ管理用!AN28</f>
        <v/>
      </c>
    </row>
    <row r="29" spans="1:59" ht="138" x14ac:dyDescent="0.15">
      <c r="A29" s="80">
        <v>11</v>
      </c>
      <c r="B29" s="86"/>
      <c r="C29" s="61" t="s">
        <v>215</v>
      </c>
      <c r="D29" s="61" t="s">
        <v>7450</v>
      </c>
      <c r="E29" s="63" t="s">
        <v>7386</v>
      </c>
      <c r="F29" s="62" t="s">
        <v>7462</v>
      </c>
      <c r="G29" s="150" t="str">
        <f>IF(C29="補",VLOOKUP(F29,'事業名一覧 '!$A$3:$C$54,3,FALSE),"")</f>
        <v/>
      </c>
      <c r="H29" s="158" t="s">
        <v>7451</v>
      </c>
      <c r="I29" s="63" t="s">
        <v>7469</v>
      </c>
      <c r="J29" s="63" t="s">
        <v>7451</v>
      </c>
      <c r="K29" s="63" t="s">
        <v>7450</v>
      </c>
      <c r="L29" s="62"/>
      <c r="M29" s="101">
        <f t="shared" si="9"/>
        <v>2044</v>
      </c>
      <c r="N29" s="101">
        <f t="shared" si="10"/>
        <v>767</v>
      </c>
      <c r="O29" s="64">
        <v>767</v>
      </c>
      <c r="P29" s="64"/>
      <c r="Q29" s="64"/>
      <c r="R29" s="64"/>
      <c r="S29" s="64">
        <v>1277</v>
      </c>
      <c r="T29" s="62" t="s">
        <v>7526</v>
      </c>
      <c r="U29" s="63" t="s">
        <v>7450</v>
      </c>
      <c r="V29" s="63" t="s">
        <v>7450</v>
      </c>
      <c r="W29" s="63" t="s">
        <v>7450</v>
      </c>
      <c r="X29" s="61" t="s">
        <v>7450</v>
      </c>
      <c r="Y29" s="61" t="s">
        <v>7479</v>
      </c>
      <c r="Z29" s="61" t="s">
        <v>7215</v>
      </c>
      <c r="AA29" s="241" t="s">
        <v>7498</v>
      </c>
      <c r="AB29" s="241" t="s">
        <v>7523</v>
      </c>
      <c r="AC29" s="62"/>
      <c r="AD29" s="62"/>
      <c r="AE29" s="169" t="s">
        <v>7494</v>
      </c>
      <c r="AF29" s="294"/>
      <c r="AG29" s="236"/>
      <c r="AH29" s="246" t="str">
        <f t="shared" si="11"/>
        <v/>
      </c>
      <c r="AI29" s="251" t="str">
        <f t="shared" si="12"/>
        <v/>
      </c>
      <c r="AJ29" s="217" t="str">
        <f>IF(C29="","",IF(AND(フラグ管理用!C29=1,フラグ管理用!E29=1),"",IF(AND(フラグ管理用!C29=2,フラグ管理用!D29=1,フラグ管理用!E29=1),"",IF(AND(フラグ管理用!C29=2,フラグ管理用!D29=2),"","error"))))</f>
        <v/>
      </c>
      <c r="AK29" s="257" t="str">
        <f t="shared" si="1"/>
        <v/>
      </c>
      <c r="AL29" s="257" t="str">
        <f t="shared" si="2"/>
        <v/>
      </c>
      <c r="AM29" s="257" t="str">
        <f>IF(C29="","",IF(PRODUCT(フラグ管理用!H29:J29)=0,"error",""))</f>
        <v/>
      </c>
      <c r="AN29" s="257" t="str">
        <f t="shared" si="13"/>
        <v/>
      </c>
      <c r="AO29" s="257" t="str">
        <f>IF(C29="","",IF(AND(フラグ管理用!E29=1,フラグ管理用!K29=1),"",IF(AND(フラグ管理用!E29=2,フラグ管理用!K29&gt;1),"","error")))</f>
        <v/>
      </c>
      <c r="AP29" s="257" t="str">
        <f>IF(C29="","",IF(AND(フラグ管理用!K29=10,ISBLANK(L29)=FALSE),"",IF(AND(フラグ管理用!K29&lt;10,ISBLANK(L29)=TRUE),"","error")))</f>
        <v/>
      </c>
      <c r="AQ29" s="217" t="str">
        <f t="shared" si="3"/>
        <v/>
      </c>
      <c r="AR29" s="217" t="str">
        <f t="shared" si="14"/>
        <v/>
      </c>
      <c r="AS29" s="217" t="str">
        <f>IF(C29="","",IF(AND(フラグ管理用!D29=2,フラグ管理用!E29=1),IF(Q29&lt;&gt;0,"error",""),""))</f>
        <v/>
      </c>
      <c r="AT29" s="217" t="str">
        <f>IF(C29="","",IF(フラグ管理用!E29=2,IF(OR(O29&lt;&gt;0,P29&lt;&gt;0),"error",""),""))</f>
        <v/>
      </c>
      <c r="AU29" s="217" t="str">
        <f t="shared" si="15"/>
        <v/>
      </c>
      <c r="AV29" s="217" t="str">
        <f t="shared" si="16"/>
        <v/>
      </c>
      <c r="AW29" s="217" t="str">
        <f t="shared" si="4"/>
        <v/>
      </c>
      <c r="AX29" s="217" t="str">
        <f>IF(C29="","",IF(フラグ管理用!X29=2,IF(AND(フラグ管理用!C29=2,フラグ管理用!U29=1),"","error"),""))</f>
        <v/>
      </c>
      <c r="AY29" s="217" t="str">
        <f t="shared" si="5"/>
        <v/>
      </c>
      <c r="AZ29" s="217" t="str">
        <f>IF(C29="","",IF(フラグ管理用!Y29=30,"error",IF(AND(フラグ管理用!AH29="事業始期_通常",フラグ管理用!Y29&lt;18),"error",IF(AND(フラグ管理用!AH29="事業始期_補助",フラグ管理用!Y29&lt;15),"error",""))))</f>
        <v/>
      </c>
      <c r="BA29" s="217" t="str">
        <f t="shared" si="6"/>
        <v/>
      </c>
      <c r="BB29" s="217" t="str">
        <f>IF(C29="","",IF(AND(フラグ管理用!AI29="事業終期_通常",OR(フラグ管理用!Z29&lt;18,フラグ管理用!Z29&gt;29)),"error",IF(AND(フラグ管理用!AI29="事業終期_基金",フラグ管理用!Z29&lt;18),"error","")))</f>
        <v/>
      </c>
      <c r="BC29" s="217" t="str">
        <f>IF(C29="","",IF(VLOOKUP(Y29,―!$X$2:$Y$31,2,FALSE)&lt;=VLOOKUP(Z29,―!$X$2:$Y$31,2,FALSE),"","error"))</f>
        <v/>
      </c>
      <c r="BD29" s="217" t="str">
        <f t="shared" si="7"/>
        <v/>
      </c>
      <c r="BE29" s="217" t="str">
        <f t="shared" si="8"/>
        <v/>
      </c>
      <c r="BF29" s="217" t="str">
        <f>IF(C29="","",IF(AND(フラグ管理用!AJ29="予算区分_地単_通常",フラグ管理用!AE29&gt;4),"error",IF(AND(フラグ管理用!AJ29="予算区分_地単_協力金等",フラグ管理用!AE29&gt;9),"error",IF(AND(フラグ管理用!AJ29="予算区分_補助",フラグ管理用!AE29&lt;9),"error",""))))</f>
        <v/>
      </c>
      <c r="BG29" s="258" t="str">
        <f>フラグ管理用!AN29</f>
        <v/>
      </c>
    </row>
    <row r="30" spans="1:59" ht="172.5" x14ac:dyDescent="0.15">
      <c r="A30" s="80">
        <v>12</v>
      </c>
      <c r="B30" s="86"/>
      <c r="C30" s="61" t="s">
        <v>194</v>
      </c>
      <c r="D30" s="61" t="s">
        <v>7450</v>
      </c>
      <c r="E30" s="63" t="s">
        <v>7386</v>
      </c>
      <c r="F30" s="62" t="s">
        <v>7463</v>
      </c>
      <c r="G30" s="150" t="str">
        <f>IF(C30="補",VLOOKUP(F30,'事業名一覧 '!$A$3:$C$54,3,FALSE),"")</f>
        <v>文部科学省</v>
      </c>
      <c r="H30" s="158" t="s">
        <v>7451</v>
      </c>
      <c r="I30" s="63" t="s">
        <v>7469</v>
      </c>
      <c r="J30" s="63" t="s">
        <v>7451</v>
      </c>
      <c r="K30" s="63" t="s">
        <v>7450</v>
      </c>
      <c r="L30" s="62"/>
      <c r="M30" s="101">
        <f t="shared" si="9"/>
        <v>7200</v>
      </c>
      <c r="N30" s="101">
        <f t="shared" si="10"/>
        <v>3600</v>
      </c>
      <c r="O30" s="64">
        <v>3600</v>
      </c>
      <c r="P30" s="64"/>
      <c r="Q30" s="64"/>
      <c r="R30" s="64">
        <v>3600</v>
      </c>
      <c r="S30" s="64">
        <v>0</v>
      </c>
      <c r="T30" s="62" t="s">
        <v>7499</v>
      </c>
      <c r="U30" s="63" t="s">
        <v>7450</v>
      </c>
      <c r="V30" s="63" t="s">
        <v>7450</v>
      </c>
      <c r="W30" s="63" t="s">
        <v>7450</v>
      </c>
      <c r="X30" s="61" t="s">
        <v>7450</v>
      </c>
      <c r="Y30" s="61" t="s">
        <v>7479</v>
      </c>
      <c r="Z30" s="61" t="s">
        <v>7215</v>
      </c>
      <c r="AA30" s="241" t="s">
        <v>7500</v>
      </c>
      <c r="AB30" s="241" t="s">
        <v>7523</v>
      </c>
      <c r="AC30" s="62"/>
      <c r="AD30" s="62" t="s">
        <v>7501</v>
      </c>
      <c r="AE30" s="169" t="s">
        <v>7502</v>
      </c>
      <c r="AF30" s="294"/>
      <c r="AG30" s="236"/>
      <c r="AH30" s="246" t="str">
        <f t="shared" si="11"/>
        <v/>
      </c>
      <c r="AI30" s="251" t="str">
        <f t="shared" si="12"/>
        <v/>
      </c>
      <c r="AJ30" s="217" t="str">
        <f>IF(C30="","",IF(AND(フラグ管理用!C30=1,フラグ管理用!E30=1),"",IF(AND(フラグ管理用!C30=2,フラグ管理用!D30=1,フラグ管理用!E30=1),"",IF(AND(フラグ管理用!C30=2,フラグ管理用!D30=2),"","error"))))</f>
        <v/>
      </c>
      <c r="AK30" s="257" t="str">
        <f t="shared" si="1"/>
        <v/>
      </c>
      <c r="AL30" s="257" t="str">
        <f t="shared" si="2"/>
        <v/>
      </c>
      <c r="AM30" s="257" t="str">
        <f>IF(C30="","",IF(PRODUCT(フラグ管理用!H30:J30)=0,"error",""))</f>
        <v/>
      </c>
      <c r="AN30" s="257" t="str">
        <f t="shared" si="13"/>
        <v/>
      </c>
      <c r="AO30" s="257" t="str">
        <f>IF(C30="","",IF(AND(フラグ管理用!E30=1,フラグ管理用!K30=1),"",IF(AND(フラグ管理用!E30=2,フラグ管理用!K30&gt;1),"","error")))</f>
        <v/>
      </c>
      <c r="AP30" s="257" t="str">
        <f>IF(C30="","",IF(AND(フラグ管理用!K30=10,ISBLANK(L30)=FALSE),"",IF(AND(フラグ管理用!K30&lt;10,ISBLANK(L30)=TRUE),"","error")))</f>
        <v/>
      </c>
      <c r="AQ30" s="217" t="str">
        <f t="shared" si="3"/>
        <v/>
      </c>
      <c r="AR30" s="217" t="str">
        <f t="shared" si="14"/>
        <v/>
      </c>
      <c r="AS30" s="217" t="str">
        <f>IF(C30="","",IF(AND(フラグ管理用!D30=2,フラグ管理用!E30=1),IF(Q30&lt;&gt;0,"error",""),""))</f>
        <v/>
      </c>
      <c r="AT30" s="217" t="str">
        <f>IF(C30="","",IF(フラグ管理用!E30=2,IF(OR(O30&lt;&gt;0,P30&lt;&gt;0),"error",""),""))</f>
        <v/>
      </c>
      <c r="AU30" s="217" t="str">
        <f t="shared" si="15"/>
        <v/>
      </c>
      <c r="AV30" s="217" t="str">
        <f t="shared" si="16"/>
        <v/>
      </c>
      <c r="AW30" s="217" t="str">
        <f t="shared" si="4"/>
        <v/>
      </c>
      <c r="AX30" s="217" t="str">
        <f>IF(C30="","",IF(フラグ管理用!X30=2,IF(AND(フラグ管理用!C30=2,フラグ管理用!U30=1),"","error"),""))</f>
        <v/>
      </c>
      <c r="AY30" s="217" t="str">
        <f t="shared" si="5"/>
        <v/>
      </c>
      <c r="AZ30" s="217" t="str">
        <f>IF(C30="","",IF(フラグ管理用!Y30=30,"error",IF(AND(フラグ管理用!AH30="事業始期_通常",フラグ管理用!Y30&lt;18),"error",IF(AND(フラグ管理用!AH30="事業始期_補助",フラグ管理用!Y30&lt;15),"error",""))))</f>
        <v/>
      </c>
      <c r="BA30" s="217" t="str">
        <f t="shared" si="6"/>
        <v/>
      </c>
      <c r="BB30" s="217" t="str">
        <f>IF(C30="","",IF(AND(フラグ管理用!AI30="事業終期_通常",OR(フラグ管理用!Z30&lt;18,フラグ管理用!Z30&gt;29)),"error",IF(AND(フラグ管理用!AI30="事業終期_基金",フラグ管理用!Z30&lt;18),"error","")))</f>
        <v/>
      </c>
      <c r="BC30" s="217" t="str">
        <f>IF(C30="","",IF(VLOOKUP(Y30,―!$X$2:$Y$31,2,FALSE)&lt;=VLOOKUP(Z30,―!$X$2:$Y$31,2,FALSE),"","error"))</f>
        <v/>
      </c>
      <c r="BD30" s="217" t="str">
        <f t="shared" si="7"/>
        <v/>
      </c>
      <c r="BE30" s="217" t="str">
        <f t="shared" si="8"/>
        <v/>
      </c>
      <c r="BF30" s="217" t="str">
        <f>IF(C30="","",IF(AND(フラグ管理用!AJ30="予算区分_地単_通常",フラグ管理用!AE30&gt;4),"error",IF(AND(フラグ管理用!AJ30="予算区分_地単_協力金等",フラグ管理用!AE30&gt;9),"error",IF(AND(フラグ管理用!AJ30="予算区分_補助",フラグ管理用!AE30&lt;9),"error",""))))</f>
        <v/>
      </c>
      <c r="BG30" s="258" t="str">
        <f>フラグ管理用!AN30</f>
        <v/>
      </c>
    </row>
    <row r="31" spans="1:59" s="3" customFormat="1" ht="138" x14ac:dyDescent="0.15">
      <c r="A31" s="80">
        <v>13</v>
      </c>
      <c r="B31" s="86"/>
      <c r="C31" s="61" t="s">
        <v>215</v>
      </c>
      <c r="D31" s="61" t="s">
        <v>7451</v>
      </c>
      <c r="E31" s="63" t="s">
        <v>7386</v>
      </c>
      <c r="F31" s="62" t="s">
        <v>7464</v>
      </c>
      <c r="G31" s="150" t="str">
        <f>IF(C31="補",VLOOKUP(F31,'事業名一覧 '!$A$3:$C$54,3,FALSE),"")</f>
        <v/>
      </c>
      <c r="H31" s="158" t="s">
        <v>7451</v>
      </c>
      <c r="I31" s="63" t="s">
        <v>7471</v>
      </c>
      <c r="J31" s="63" t="s">
        <v>7451</v>
      </c>
      <c r="K31" s="63" t="s">
        <v>7450</v>
      </c>
      <c r="L31" s="62"/>
      <c r="M31" s="101">
        <f t="shared" si="9"/>
        <v>1350</v>
      </c>
      <c r="N31" s="101">
        <f t="shared" si="10"/>
        <v>1350</v>
      </c>
      <c r="O31" s="64"/>
      <c r="P31" s="64">
        <v>1350</v>
      </c>
      <c r="Q31" s="64"/>
      <c r="R31" s="64"/>
      <c r="S31" s="64" t="s">
        <v>7503</v>
      </c>
      <c r="T31" s="62" t="s">
        <v>7504</v>
      </c>
      <c r="U31" s="63" t="s">
        <v>7450</v>
      </c>
      <c r="V31" s="63" t="s">
        <v>7450</v>
      </c>
      <c r="W31" s="63" t="s">
        <v>7450</v>
      </c>
      <c r="X31" s="61" t="s">
        <v>7450</v>
      </c>
      <c r="Y31" s="61" t="s">
        <v>7206</v>
      </c>
      <c r="Z31" s="61" t="s">
        <v>7215</v>
      </c>
      <c r="AA31" s="241" t="s">
        <v>7505</v>
      </c>
      <c r="AB31" s="241" t="s">
        <v>7523</v>
      </c>
      <c r="AC31" s="62"/>
      <c r="AD31" s="62"/>
      <c r="AE31" s="169" t="s">
        <v>7475</v>
      </c>
      <c r="AF31" s="294"/>
      <c r="AG31" s="236"/>
      <c r="AH31" s="246" t="str">
        <f t="shared" si="11"/>
        <v/>
      </c>
      <c r="AI31" s="251" t="str">
        <f t="shared" si="12"/>
        <v/>
      </c>
      <c r="AJ31" s="217" t="str">
        <f>IF(C31="","",IF(AND(フラグ管理用!C31=1,フラグ管理用!E31=1),"",IF(AND(フラグ管理用!C31=2,フラグ管理用!D31=1,フラグ管理用!E31=1),"",IF(AND(フラグ管理用!C31=2,フラグ管理用!D31=2),"","error"))))</f>
        <v/>
      </c>
      <c r="AK31" s="257" t="str">
        <f t="shared" si="1"/>
        <v/>
      </c>
      <c r="AL31" s="257" t="str">
        <f t="shared" si="2"/>
        <v/>
      </c>
      <c r="AM31" s="257" t="str">
        <f>IF(C31="","",IF(PRODUCT(フラグ管理用!H31:J31)=0,"error",""))</f>
        <v/>
      </c>
      <c r="AN31" s="257" t="str">
        <f t="shared" si="13"/>
        <v/>
      </c>
      <c r="AO31" s="257" t="str">
        <f>IF(C31="","",IF(AND(フラグ管理用!E31=1,フラグ管理用!K31=1),"",IF(AND(フラグ管理用!E31=2,フラグ管理用!K31&gt;1),"","error")))</f>
        <v/>
      </c>
      <c r="AP31" s="257" t="str">
        <f>IF(C31="","",IF(AND(フラグ管理用!K31=10,ISBLANK(L31)=FALSE),"",IF(AND(フラグ管理用!K31&lt;10,ISBLANK(L31)=TRUE),"","error")))</f>
        <v/>
      </c>
      <c r="AQ31" s="217" t="str">
        <f t="shared" si="3"/>
        <v/>
      </c>
      <c r="AR31" s="217" t="str">
        <f t="shared" si="14"/>
        <v/>
      </c>
      <c r="AS31" s="217" t="str">
        <f>IF(C31="","",IF(AND(フラグ管理用!D31=2,フラグ管理用!E31=1),IF(Q31&lt;&gt;0,"error",""),""))</f>
        <v/>
      </c>
      <c r="AT31" s="217" t="str">
        <f>IF(C31="","",IF(フラグ管理用!E31=2,IF(OR(O31&lt;&gt;0,P31&lt;&gt;0),"error",""),""))</f>
        <v/>
      </c>
      <c r="AU31" s="217" t="str">
        <f t="shared" si="15"/>
        <v/>
      </c>
      <c r="AV31" s="217" t="str">
        <f t="shared" si="16"/>
        <v/>
      </c>
      <c r="AW31" s="217" t="str">
        <f t="shared" si="4"/>
        <v/>
      </c>
      <c r="AX31" s="217" t="str">
        <f>IF(C31="","",IF(フラグ管理用!X31=2,IF(AND(フラグ管理用!C31=2,フラグ管理用!U31=1),"","error"),""))</f>
        <v/>
      </c>
      <c r="AY31" s="217" t="str">
        <f t="shared" si="5"/>
        <v/>
      </c>
      <c r="AZ31" s="217" t="str">
        <f>IF(C31="","",IF(フラグ管理用!Y31=30,"error",IF(AND(フラグ管理用!AH31="事業始期_通常",フラグ管理用!Y31&lt;18),"error",IF(AND(フラグ管理用!AH31="事業始期_補助",フラグ管理用!Y31&lt;15),"error",""))))</f>
        <v/>
      </c>
      <c r="BA31" s="217" t="str">
        <f t="shared" si="6"/>
        <v/>
      </c>
      <c r="BB31" s="217" t="str">
        <f>IF(C31="","",IF(AND(フラグ管理用!AI31="事業終期_通常",OR(フラグ管理用!Z31&lt;18,フラグ管理用!Z31&gt;29)),"error",IF(AND(フラグ管理用!AI31="事業終期_基金",フラグ管理用!Z31&lt;18),"error","")))</f>
        <v/>
      </c>
      <c r="BC31" s="217" t="str">
        <f>IF(C31="","",IF(VLOOKUP(Y31,―!$X$2:$Y$31,2,FALSE)&lt;=VLOOKUP(Z31,―!$X$2:$Y$31,2,FALSE),"","error"))</f>
        <v/>
      </c>
      <c r="BD31" s="217" t="str">
        <f t="shared" si="7"/>
        <v/>
      </c>
      <c r="BE31" s="217" t="str">
        <f t="shared" si="8"/>
        <v/>
      </c>
      <c r="BF31" s="217" t="str">
        <f>IF(C31="","",IF(AND(フラグ管理用!AJ31="予算区分_地単_通常",フラグ管理用!AE31&gt;4),"error",IF(AND(フラグ管理用!AJ31="予算区分_地単_協力金等",フラグ管理用!AE31&gt;9),"error",IF(AND(フラグ管理用!AJ31="予算区分_補助",フラグ管理用!AE31&lt;9),"error",""))))</f>
        <v/>
      </c>
      <c r="BG31" s="258" t="str">
        <f>フラグ管理用!AN31</f>
        <v/>
      </c>
    </row>
    <row r="32" spans="1:59" s="3" customFormat="1" ht="155.25" x14ac:dyDescent="0.15">
      <c r="A32" s="80">
        <v>14</v>
      </c>
      <c r="B32" s="86"/>
      <c r="C32" s="61" t="s">
        <v>215</v>
      </c>
      <c r="D32" s="61" t="s">
        <v>7451</v>
      </c>
      <c r="E32" s="63" t="s">
        <v>7386</v>
      </c>
      <c r="F32" s="62" t="s">
        <v>7465</v>
      </c>
      <c r="G32" s="150" t="str">
        <f>IF(C32="補",VLOOKUP(F32,'事業名一覧 '!$A$3:$C$54,3,FALSE),"")</f>
        <v/>
      </c>
      <c r="H32" s="158" t="s">
        <v>7451</v>
      </c>
      <c r="I32" s="63" t="s">
        <v>7471</v>
      </c>
      <c r="J32" s="63" t="s">
        <v>7451</v>
      </c>
      <c r="K32" s="63" t="s">
        <v>7450</v>
      </c>
      <c r="L32" s="62"/>
      <c r="M32" s="101">
        <f t="shared" si="9"/>
        <v>23000</v>
      </c>
      <c r="N32" s="101">
        <f t="shared" si="10"/>
        <v>23000</v>
      </c>
      <c r="O32" s="64"/>
      <c r="P32" s="64">
        <v>23000</v>
      </c>
      <c r="Q32" s="64"/>
      <c r="R32" s="64"/>
      <c r="S32" s="64" t="s">
        <v>7503</v>
      </c>
      <c r="T32" s="62" t="s">
        <v>7513</v>
      </c>
      <c r="U32" s="63" t="s">
        <v>7450</v>
      </c>
      <c r="V32" s="63" t="s">
        <v>7450</v>
      </c>
      <c r="W32" s="63" t="s">
        <v>7450</v>
      </c>
      <c r="X32" s="61" t="s">
        <v>7450</v>
      </c>
      <c r="Y32" s="61" t="s">
        <v>7206</v>
      </c>
      <c r="Z32" s="61" t="s">
        <v>7215</v>
      </c>
      <c r="AA32" s="241" t="s">
        <v>7507</v>
      </c>
      <c r="AB32" s="241" t="s">
        <v>7523</v>
      </c>
      <c r="AC32" s="62"/>
      <c r="AD32" s="62"/>
      <c r="AE32" s="169" t="s">
        <v>7475</v>
      </c>
      <c r="AF32" s="294"/>
      <c r="AG32" s="236"/>
      <c r="AH32" s="246" t="str">
        <f t="shared" si="11"/>
        <v/>
      </c>
      <c r="AI32" s="251" t="str">
        <f t="shared" si="12"/>
        <v/>
      </c>
      <c r="AJ32" s="217" t="str">
        <f>IF(C32="","",IF(AND(フラグ管理用!C32=1,フラグ管理用!E32=1),"",IF(AND(フラグ管理用!C32=2,フラグ管理用!D32=1,フラグ管理用!E32=1),"",IF(AND(フラグ管理用!C32=2,フラグ管理用!D32=2),"","error"))))</f>
        <v/>
      </c>
      <c r="AK32" s="257" t="str">
        <f t="shared" si="1"/>
        <v/>
      </c>
      <c r="AL32" s="257" t="str">
        <f t="shared" si="2"/>
        <v/>
      </c>
      <c r="AM32" s="257" t="str">
        <f>IF(C32="","",IF(PRODUCT(フラグ管理用!H32:J32)=0,"error",""))</f>
        <v/>
      </c>
      <c r="AN32" s="257" t="str">
        <f t="shared" si="13"/>
        <v/>
      </c>
      <c r="AO32" s="257" t="str">
        <f>IF(C32="","",IF(AND(フラグ管理用!E32=1,フラグ管理用!K32=1),"",IF(AND(フラグ管理用!E32=2,フラグ管理用!K32&gt;1),"","error")))</f>
        <v/>
      </c>
      <c r="AP32" s="257" t="str">
        <f>IF(C32="","",IF(AND(フラグ管理用!K32=10,ISBLANK(L32)=FALSE),"",IF(AND(フラグ管理用!K32&lt;10,ISBLANK(L32)=TRUE),"","error")))</f>
        <v/>
      </c>
      <c r="AQ32" s="217" t="str">
        <f t="shared" si="3"/>
        <v/>
      </c>
      <c r="AR32" s="217" t="str">
        <f t="shared" si="14"/>
        <v/>
      </c>
      <c r="AS32" s="217" t="str">
        <f>IF(C32="","",IF(AND(フラグ管理用!D32=2,フラグ管理用!E32=1),IF(Q32&lt;&gt;0,"error",""),""))</f>
        <v/>
      </c>
      <c r="AT32" s="217" t="str">
        <f>IF(C32="","",IF(フラグ管理用!E32=2,IF(OR(O32&lt;&gt;0,P32&lt;&gt;0),"error",""),""))</f>
        <v/>
      </c>
      <c r="AU32" s="217" t="str">
        <f t="shared" si="15"/>
        <v/>
      </c>
      <c r="AV32" s="217" t="str">
        <f t="shared" si="16"/>
        <v/>
      </c>
      <c r="AW32" s="217" t="str">
        <f t="shared" si="4"/>
        <v/>
      </c>
      <c r="AX32" s="217" t="str">
        <f>IF(C32="","",IF(フラグ管理用!X32=2,IF(AND(フラグ管理用!C32=2,フラグ管理用!U32=1),"","error"),""))</f>
        <v/>
      </c>
      <c r="AY32" s="217" t="str">
        <f t="shared" si="5"/>
        <v/>
      </c>
      <c r="AZ32" s="217" t="str">
        <f>IF(C32="","",IF(フラグ管理用!Y32=30,"error",IF(AND(フラグ管理用!AH32="事業始期_通常",フラグ管理用!Y32&lt;18),"error",IF(AND(フラグ管理用!AH32="事業始期_補助",フラグ管理用!Y32&lt;15),"error",""))))</f>
        <v/>
      </c>
      <c r="BA32" s="217" t="str">
        <f t="shared" si="6"/>
        <v/>
      </c>
      <c r="BB32" s="217" t="str">
        <f>IF(C32="","",IF(AND(フラグ管理用!AI32="事業終期_通常",OR(フラグ管理用!Z32&lt;18,フラグ管理用!Z32&gt;29)),"error",IF(AND(フラグ管理用!AI32="事業終期_基金",フラグ管理用!Z32&lt;18),"error","")))</f>
        <v/>
      </c>
      <c r="BC32" s="217" t="str">
        <f>IF(C32="","",IF(VLOOKUP(Y32,―!$X$2:$Y$31,2,FALSE)&lt;=VLOOKUP(Z32,―!$X$2:$Y$31,2,FALSE),"","error"))</f>
        <v/>
      </c>
      <c r="BD32" s="217" t="str">
        <f t="shared" si="7"/>
        <v/>
      </c>
      <c r="BE32" s="217" t="str">
        <f t="shared" si="8"/>
        <v/>
      </c>
      <c r="BF32" s="217" t="str">
        <f>IF(C32="","",IF(AND(フラグ管理用!AJ32="予算区分_地単_通常",フラグ管理用!AE32&gt;4),"error",IF(AND(フラグ管理用!AJ32="予算区分_地単_協力金等",フラグ管理用!AE32&gt;9),"error",IF(AND(フラグ管理用!AJ32="予算区分_補助",フラグ管理用!AE32&lt;9),"error",""))))</f>
        <v/>
      </c>
      <c r="BG32" s="258" t="str">
        <f>フラグ管理用!AN32</f>
        <v/>
      </c>
    </row>
    <row r="33" spans="1:59" s="3" customFormat="1" ht="86.25" x14ac:dyDescent="0.15">
      <c r="A33" s="80">
        <v>15</v>
      </c>
      <c r="B33" s="86"/>
      <c r="C33" s="61" t="s">
        <v>215</v>
      </c>
      <c r="D33" s="61" t="s">
        <v>7451</v>
      </c>
      <c r="E33" s="63" t="s">
        <v>7386</v>
      </c>
      <c r="F33" s="62" t="s">
        <v>7466</v>
      </c>
      <c r="G33" s="150" t="str">
        <f>IF(C33="補",VLOOKUP(F33,'事業名一覧 '!$A$3:$C$54,3,FALSE),"")</f>
        <v/>
      </c>
      <c r="H33" s="158" t="s">
        <v>7451</v>
      </c>
      <c r="I33" s="63" t="s">
        <v>7471</v>
      </c>
      <c r="J33" s="63" t="s">
        <v>7451</v>
      </c>
      <c r="K33" s="63" t="s">
        <v>7450</v>
      </c>
      <c r="L33" s="62"/>
      <c r="M33" s="101">
        <f t="shared" si="9"/>
        <v>65000</v>
      </c>
      <c r="N33" s="101">
        <f t="shared" si="10"/>
        <v>65000</v>
      </c>
      <c r="O33" s="64"/>
      <c r="P33" s="64">
        <v>65000</v>
      </c>
      <c r="Q33" s="64"/>
      <c r="R33" s="64"/>
      <c r="S33" s="64" t="s">
        <v>7503</v>
      </c>
      <c r="T33" s="62" t="s">
        <v>7517</v>
      </c>
      <c r="U33" s="63" t="s">
        <v>7450</v>
      </c>
      <c r="V33" s="63" t="s">
        <v>7450</v>
      </c>
      <c r="W33" s="63" t="s">
        <v>7450</v>
      </c>
      <c r="X33" s="61" t="s">
        <v>7450</v>
      </c>
      <c r="Y33" s="61" t="s">
        <v>7206</v>
      </c>
      <c r="Z33" s="61" t="s">
        <v>7215</v>
      </c>
      <c r="AA33" s="241" t="s">
        <v>7509</v>
      </c>
      <c r="AB33" s="241" t="s">
        <v>7523</v>
      </c>
      <c r="AC33" s="62"/>
      <c r="AD33" s="62"/>
      <c r="AE33" s="169" t="s">
        <v>7475</v>
      </c>
      <c r="AF33" s="294"/>
      <c r="AG33" s="236"/>
      <c r="AH33" s="246" t="str">
        <f t="shared" si="11"/>
        <v/>
      </c>
      <c r="AI33" s="251" t="str">
        <f t="shared" si="12"/>
        <v/>
      </c>
      <c r="AJ33" s="217" t="str">
        <f>IF(C33="","",IF(AND(フラグ管理用!C33=1,フラグ管理用!E33=1),"",IF(AND(フラグ管理用!C33=2,フラグ管理用!D33=1,フラグ管理用!E33=1),"",IF(AND(フラグ管理用!C33=2,フラグ管理用!D33=2),"","error"))))</f>
        <v/>
      </c>
      <c r="AK33" s="257" t="str">
        <f t="shared" si="1"/>
        <v/>
      </c>
      <c r="AL33" s="257" t="str">
        <f t="shared" si="2"/>
        <v/>
      </c>
      <c r="AM33" s="257" t="str">
        <f>IF(C33="","",IF(PRODUCT(フラグ管理用!H33:J33)=0,"error",""))</f>
        <v/>
      </c>
      <c r="AN33" s="257" t="str">
        <f t="shared" si="13"/>
        <v/>
      </c>
      <c r="AO33" s="257" t="str">
        <f>IF(C33="","",IF(AND(フラグ管理用!E33=1,フラグ管理用!K33=1),"",IF(AND(フラグ管理用!E33=2,フラグ管理用!K33&gt;1),"","error")))</f>
        <v/>
      </c>
      <c r="AP33" s="257" t="str">
        <f>IF(C33="","",IF(AND(フラグ管理用!K33=10,ISBLANK(L33)=FALSE),"",IF(AND(フラグ管理用!K33&lt;10,ISBLANK(L33)=TRUE),"","error")))</f>
        <v/>
      </c>
      <c r="AQ33" s="217" t="str">
        <f t="shared" si="3"/>
        <v/>
      </c>
      <c r="AR33" s="217" t="str">
        <f t="shared" si="14"/>
        <v/>
      </c>
      <c r="AS33" s="217" t="str">
        <f>IF(C33="","",IF(AND(フラグ管理用!D33=2,フラグ管理用!E33=1),IF(Q33&lt;&gt;0,"error",""),""))</f>
        <v/>
      </c>
      <c r="AT33" s="217" t="str">
        <f>IF(C33="","",IF(フラグ管理用!E33=2,IF(OR(O33&lt;&gt;0,P33&lt;&gt;0),"error",""),""))</f>
        <v/>
      </c>
      <c r="AU33" s="217" t="str">
        <f t="shared" si="15"/>
        <v/>
      </c>
      <c r="AV33" s="217" t="str">
        <f t="shared" si="16"/>
        <v/>
      </c>
      <c r="AW33" s="217" t="str">
        <f t="shared" si="4"/>
        <v/>
      </c>
      <c r="AX33" s="217" t="str">
        <f>IF(C33="","",IF(フラグ管理用!X33=2,IF(AND(フラグ管理用!C33=2,フラグ管理用!U33=1),"","error"),""))</f>
        <v/>
      </c>
      <c r="AY33" s="217" t="str">
        <f t="shared" si="5"/>
        <v/>
      </c>
      <c r="AZ33" s="217" t="str">
        <f>IF(C33="","",IF(フラグ管理用!Y33=30,"error",IF(AND(フラグ管理用!AH33="事業始期_通常",フラグ管理用!Y33&lt;18),"error",IF(AND(フラグ管理用!AH33="事業始期_補助",フラグ管理用!Y33&lt;15),"error",""))))</f>
        <v/>
      </c>
      <c r="BA33" s="217" t="str">
        <f t="shared" si="6"/>
        <v/>
      </c>
      <c r="BB33" s="217" t="str">
        <f>IF(C33="","",IF(AND(フラグ管理用!AI33="事業終期_通常",OR(フラグ管理用!Z33&lt;18,フラグ管理用!Z33&gt;29)),"error",IF(AND(フラグ管理用!AI33="事業終期_基金",フラグ管理用!Z33&lt;18),"error","")))</f>
        <v/>
      </c>
      <c r="BC33" s="217" t="str">
        <f>IF(C33="","",IF(VLOOKUP(Y33,―!$X$2:$Y$31,2,FALSE)&lt;=VLOOKUP(Z33,―!$X$2:$Y$31,2,FALSE),"","error"))</f>
        <v/>
      </c>
      <c r="BD33" s="217" t="str">
        <f t="shared" si="7"/>
        <v/>
      </c>
      <c r="BE33" s="217" t="str">
        <f t="shared" si="8"/>
        <v/>
      </c>
      <c r="BF33" s="217" t="str">
        <f>IF(C33="","",IF(AND(フラグ管理用!AJ33="予算区分_地単_通常",フラグ管理用!AE33&gt;4),"error",IF(AND(フラグ管理用!AJ33="予算区分_地単_協力金等",フラグ管理用!AE33&gt;9),"error",IF(AND(フラグ管理用!AJ33="予算区分_補助",フラグ管理用!AE33&lt;9),"error",""))))</f>
        <v/>
      </c>
      <c r="BG33" s="258" t="str">
        <f>フラグ管理用!AN33</f>
        <v/>
      </c>
    </row>
    <row r="34" spans="1:59" s="3" customFormat="1" ht="138" x14ac:dyDescent="0.15">
      <c r="A34" s="80">
        <v>16</v>
      </c>
      <c r="B34" s="86"/>
      <c r="C34" s="61" t="s">
        <v>215</v>
      </c>
      <c r="D34" s="61" t="s">
        <v>7451</v>
      </c>
      <c r="E34" s="63" t="s">
        <v>7439</v>
      </c>
      <c r="F34" s="62" t="s">
        <v>7515</v>
      </c>
      <c r="G34" s="150" t="str">
        <f>IF(C34="補",VLOOKUP(F34,'事業名一覧 '!$A$3:$C$54,3,FALSE),"")</f>
        <v/>
      </c>
      <c r="H34" s="158" t="s">
        <v>7451</v>
      </c>
      <c r="I34" s="63" t="s">
        <v>7371</v>
      </c>
      <c r="J34" s="63" t="s">
        <v>7451</v>
      </c>
      <c r="K34" s="63" t="s">
        <v>7432</v>
      </c>
      <c r="L34" s="62"/>
      <c r="M34" s="101">
        <f t="shared" si="9"/>
        <v>103900</v>
      </c>
      <c r="N34" s="101">
        <f t="shared" si="10"/>
        <v>98900</v>
      </c>
      <c r="O34" s="64"/>
      <c r="P34" s="64"/>
      <c r="Q34" s="64">
        <v>98900</v>
      </c>
      <c r="R34" s="64"/>
      <c r="S34" s="64">
        <v>5000</v>
      </c>
      <c r="T34" s="62" t="s">
        <v>7531</v>
      </c>
      <c r="U34" s="63" t="s">
        <v>7450</v>
      </c>
      <c r="V34" s="63" t="s">
        <v>7450</v>
      </c>
      <c r="W34" s="63" t="s">
        <v>7450</v>
      </c>
      <c r="X34" s="61" t="s">
        <v>7450</v>
      </c>
      <c r="Y34" s="61" t="s">
        <v>7211</v>
      </c>
      <c r="Z34" s="61" t="s">
        <v>7215</v>
      </c>
      <c r="AA34" s="241" t="s">
        <v>7511</v>
      </c>
      <c r="AB34" s="241" t="s">
        <v>7523</v>
      </c>
      <c r="AC34" s="62"/>
      <c r="AD34" s="62"/>
      <c r="AE34" s="169" t="s">
        <v>7223</v>
      </c>
      <c r="AF34" s="294"/>
      <c r="AG34" s="236"/>
      <c r="AH34" s="246" t="str">
        <f t="shared" si="11"/>
        <v/>
      </c>
      <c r="AI34" s="251" t="str">
        <f t="shared" si="12"/>
        <v/>
      </c>
      <c r="AJ34" s="217" t="str">
        <f>IF(C34="","",IF(AND(フラグ管理用!C34=1,フラグ管理用!E34=1),"",IF(AND(フラグ管理用!C34=2,フラグ管理用!D34=1,フラグ管理用!E34=1),"",IF(AND(フラグ管理用!C34=2,フラグ管理用!D34=2),"","error"))))</f>
        <v/>
      </c>
      <c r="AK34" s="257" t="str">
        <f t="shared" si="1"/>
        <v/>
      </c>
      <c r="AL34" s="257" t="str">
        <f t="shared" si="2"/>
        <v/>
      </c>
      <c r="AM34" s="257" t="str">
        <f>IF(C34="","",IF(PRODUCT(フラグ管理用!H34:J34)=0,"error",""))</f>
        <v/>
      </c>
      <c r="AN34" s="257" t="str">
        <f t="shared" si="13"/>
        <v/>
      </c>
      <c r="AO34" s="257" t="str">
        <f>IF(C34="","",IF(AND(フラグ管理用!E34=1,フラグ管理用!K34=1),"",IF(AND(フラグ管理用!E34=2,フラグ管理用!K34&gt;1),"","error")))</f>
        <v/>
      </c>
      <c r="AP34" s="257" t="str">
        <f>IF(C34="","",IF(AND(フラグ管理用!K34=10,ISBLANK(L34)=FALSE),"",IF(AND(フラグ管理用!K34&lt;10,ISBLANK(L34)=TRUE),"","error")))</f>
        <v/>
      </c>
      <c r="AQ34" s="217" t="str">
        <f t="shared" si="3"/>
        <v/>
      </c>
      <c r="AR34" s="217" t="str">
        <f t="shared" si="14"/>
        <v/>
      </c>
      <c r="AS34" s="217" t="str">
        <f>IF(C34="","",IF(AND(フラグ管理用!D34=2,フラグ管理用!E34=1),IF(Q34&lt;&gt;0,"error",""),""))</f>
        <v/>
      </c>
      <c r="AT34" s="217" t="str">
        <f>IF(C34="","",IF(フラグ管理用!E34=2,IF(OR(O34&lt;&gt;0,P34&lt;&gt;0),"error",""),""))</f>
        <v/>
      </c>
      <c r="AU34" s="217" t="str">
        <f t="shared" si="15"/>
        <v/>
      </c>
      <c r="AV34" s="217" t="str">
        <f t="shared" si="16"/>
        <v/>
      </c>
      <c r="AW34" s="217" t="str">
        <f t="shared" si="4"/>
        <v/>
      </c>
      <c r="AX34" s="217" t="str">
        <f>IF(C34="","",IF(フラグ管理用!X34=2,IF(AND(フラグ管理用!C34=2,フラグ管理用!U34=1),"","error"),""))</f>
        <v/>
      </c>
      <c r="AY34" s="217" t="str">
        <f t="shared" si="5"/>
        <v/>
      </c>
      <c r="AZ34" s="217" t="str">
        <f>IF(C34="","",IF(フラグ管理用!Y34=30,"error",IF(AND(フラグ管理用!AH34="事業始期_通常",フラグ管理用!Y34&lt;18),"error",IF(AND(フラグ管理用!AH34="事業始期_補助",フラグ管理用!Y34&lt;15),"error",""))))</f>
        <v/>
      </c>
      <c r="BA34" s="217" t="str">
        <f t="shared" si="6"/>
        <v/>
      </c>
      <c r="BB34" s="217" t="str">
        <f>IF(C34="","",IF(AND(フラグ管理用!AI34="事業終期_通常",OR(フラグ管理用!Z34&lt;18,フラグ管理用!Z34&gt;29)),"error",IF(AND(フラグ管理用!AI34="事業終期_基金",フラグ管理用!Z34&lt;18),"error","")))</f>
        <v/>
      </c>
      <c r="BC34" s="217" t="str">
        <f>IF(C34="","",IF(VLOOKUP(Y34,―!$X$2:$Y$31,2,FALSE)&lt;=VLOOKUP(Z34,―!$X$2:$Y$31,2,FALSE),"","error"))</f>
        <v/>
      </c>
      <c r="BD34" s="217" t="str">
        <f t="shared" si="7"/>
        <v/>
      </c>
      <c r="BE34" s="217" t="str">
        <f t="shared" si="8"/>
        <v/>
      </c>
      <c r="BF34" s="217" t="str">
        <f>IF(C34="","",IF(AND(フラグ管理用!AJ34="予算区分_地単_通常",フラグ管理用!AE34&gt;4),"error",IF(AND(フラグ管理用!AJ34="予算区分_地単_協力金等",フラグ管理用!AE34&gt;9),"error",IF(AND(フラグ管理用!AJ34="予算区分_補助",フラグ管理用!AE34&lt;9),"error",""))))</f>
        <v/>
      </c>
      <c r="BG34" s="258" t="str">
        <f>フラグ管理用!AN34</f>
        <v/>
      </c>
    </row>
    <row r="35" spans="1:59" s="3" customFormat="1" ht="86.25" x14ac:dyDescent="0.15">
      <c r="A35" s="80">
        <v>17</v>
      </c>
      <c r="B35" s="86"/>
      <c r="C35" s="61" t="s">
        <v>215</v>
      </c>
      <c r="D35" s="61" t="s">
        <v>7450</v>
      </c>
      <c r="E35" s="63" t="s">
        <v>7386</v>
      </c>
      <c r="F35" s="62" t="s">
        <v>7510</v>
      </c>
      <c r="G35" s="150" t="str">
        <f>IF(C35="補",VLOOKUP(F35,'事業名一覧 '!$A$3:$C$54,3,FALSE),"")</f>
        <v/>
      </c>
      <c r="H35" s="158" t="s">
        <v>7451</v>
      </c>
      <c r="I35" s="63" t="s">
        <v>7348</v>
      </c>
      <c r="J35" s="63" t="s">
        <v>7451</v>
      </c>
      <c r="K35" s="63" t="s">
        <v>7450</v>
      </c>
      <c r="L35" s="62"/>
      <c r="M35" s="101">
        <f t="shared" si="9"/>
        <v>3000</v>
      </c>
      <c r="N35" s="101">
        <f t="shared" si="10"/>
        <v>3000</v>
      </c>
      <c r="O35" s="64">
        <v>3000</v>
      </c>
      <c r="P35" s="64"/>
      <c r="Q35" s="64"/>
      <c r="R35" s="64"/>
      <c r="S35" s="64">
        <v>0</v>
      </c>
      <c r="T35" s="62" t="s">
        <v>7514</v>
      </c>
      <c r="U35" s="63" t="s">
        <v>7450</v>
      </c>
      <c r="V35" s="63" t="s">
        <v>7450</v>
      </c>
      <c r="W35" s="63" t="s">
        <v>7450</v>
      </c>
      <c r="X35" s="61" t="s">
        <v>7450</v>
      </c>
      <c r="Y35" s="61" t="s">
        <v>7211</v>
      </c>
      <c r="Z35" s="61" t="s">
        <v>7215</v>
      </c>
      <c r="AA35" s="241" t="s">
        <v>7512</v>
      </c>
      <c r="AB35" s="241" t="s">
        <v>7523</v>
      </c>
      <c r="AC35" s="62"/>
      <c r="AD35" s="62"/>
      <c r="AE35" s="169" t="s">
        <v>7223</v>
      </c>
      <c r="AF35" s="294"/>
      <c r="AG35" s="236"/>
      <c r="AH35" s="246" t="str">
        <f t="shared" si="11"/>
        <v/>
      </c>
      <c r="AI35" s="251" t="str">
        <f t="shared" si="12"/>
        <v/>
      </c>
      <c r="AJ35" s="217" t="str">
        <f>IF(C35="","",IF(AND(フラグ管理用!C35=1,フラグ管理用!E35=1),"",IF(AND(フラグ管理用!C35=2,フラグ管理用!D35=1,フラグ管理用!E35=1),"",IF(AND(フラグ管理用!C35=2,フラグ管理用!D35=2),"","error"))))</f>
        <v/>
      </c>
      <c r="AK35" s="257" t="str">
        <f t="shared" si="1"/>
        <v/>
      </c>
      <c r="AL35" s="257" t="str">
        <f t="shared" si="2"/>
        <v/>
      </c>
      <c r="AM35" s="257" t="str">
        <f>IF(C35="","",IF(PRODUCT(フラグ管理用!H35:J35)=0,"error",""))</f>
        <v/>
      </c>
      <c r="AN35" s="257" t="str">
        <f t="shared" si="13"/>
        <v/>
      </c>
      <c r="AO35" s="257" t="str">
        <f>IF(C35="","",IF(AND(フラグ管理用!E35=1,フラグ管理用!K35=1),"",IF(AND(フラグ管理用!E35=2,フラグ管理用!K35&gt;1),"","error")))</f>
        <v/>
      </c>
      <c r="AP35" s="257" t="str">
        <f>IF(C35="","",IF(AND(フラグ管理用!K35=10,ISBLANK(L35)=FALSE),"",IF(AND(フラグ管理用!K35&lt;10,ISBLANK(L35)=TRUE),"","error")))</f>
        <v/>
      </c>
      <c r="AQ35" s="217" t="str">
        <f t="shared" si="3"/>
        <v/>
      </c>
      <c r="AR35" s="217" t="str">
        <f t="shared" si="14"/>
        <v/>
      </c>
      <c r="AS35" s="217" t="str">
        <f>IF(C35="","",IF(AND(フラグ管理用!D35=2,フラグ管理用!E35=1),IF(Q35&lt;&gt;0,"error",""),""))</f>
        <v/>
      </c>
      <c r="AT35" s="217" t="str">
        <f>IF(C35="","",IF(フラグ管理用!E35=2,IF(OR(O35&lt;&gt;0,P35&lt;&gt;0),"error",""),""))</f>
        <v/>
      </c>
      <c r="AU35" s="217" t="str">
        <f t="shared" si="15"/>
        <v/>
      </c>
      <c r="AV35" s="217" t="str">
        <f t="shared" si="16"/>
        <v/>
      </c>
      <c r="AW35" s="217" t="str">
        <f t="shared" si="4"/>
        <v/>
      </c>
      <c r="AX35" s="217" t="str">
        <f>IF(C35="","",IF(フラグ管理用!X35=2,IF(AND(フラグ管理用!C35=2,フラグ管理用!U35=1),"","error"),""))</f>
        <v/>
      </c>
      <c r="AY35" s="217" t="str">
        <f t="shared" si="5"/>
        <v/>
      </c>
      <c r="AZ35" s="217" t="str">
        <f>IF(C35="","",IF(フラグ管理用!Y35=30,"error",IF(AND(フラグ管理用!AH35="事業始期_通常",フラグ管理用!Y35&lt;18),"error",IF(AND(フラグ管理用!AH35="事業始期_補助",フラグ管理用!Y35&lt;15),"error",""))))</f>
        <v/>
      </c>
      <c r="BA35" s="217" t="str">
        <f t="shared" si="6"/>
        <v/>
      </c>
      <c r="BB35" s="217" t="str">
        <f>IF(C35="","",IF(AND(フラグ管理用!AI35="事業終期_通常",OR(フラグ管理用!Z35&lt;18,フラグ管理用!Z35&gt;29)),"error",IF(AND(フラグ管理用!AI35="事業終期_基金",フラグ管理用!Z35&lt;18),"error","")))</f>
        <v/>
      </c>
      <c r="BC35" s="217" t="str">
        <f>IF(C35="","",IF(VLOOKUP(Y35,―!$X$2:$Y$31,2,FALSE)&lt;=VLOOKUP(Z35,―!$X$2:$Y$31,2,FALSE),"","error"))</f>
        <v/>
      </c>
      <c r="BD35" s="217" t="str">
        <f t="shared" si="7"/>
        <v/>
      </c>
      <c r="BE35" s="217" t="str">
        <f t="shared" si="8"/>
        <v/>
      </c>
      <c r="BF35" s="217" t="str">
        <f>IF(C35="","",IF(AND(フラグ管理用!AJ35="予算区分_地単_通常",フラグ管理用!AE35&gt;4),"error",IF(AND(フラグ管理用!AJ35="予算区分_地単_協力金等",フラグ管理用!AE35&gt;9),"error",IF(AND(フラグ管理用!AJ35="予算区分_補助",フラグ管理用!AE35&lt;9),"error",""))))</f>
        <v/>
      </c>
      <c r="BG35" s="258" t="str">
        <f>フラグ管理用!AN35</f>
        <v/>
      </c>
    </row>
    <row r="36" spans="1:59" s="3" customFormat="1" ht="86.25" x14ac:dyDescent="0.15">
      <c r="A36" s="80">
        <v>18</v>
      </c>
      <c r="B36" s="86"/>
      <c r="C36" s="61" t="s">
        <v>215</v>
      </c>
      <c r="D36" s="61" t="s">
        <v>7451</v>
      </c>
      <c r="E36" s="63" t="s">
        <v>7386</v>
      </c>
      <c r="F36" s="62" t="s">
        <v>7516</v>
      </c>
      <c r="G36" s="150" t="str">
        <f>IF(C36="補",VLOOKUP(F36,'事業名一覧 '!$A$3:$C$54,3,FALSE),"")</f>
        <v/>
      </c>
      <c r="H36" s="158" t="s">
        <v>7451</v>
      </c>
      <c r="I36" s="63" t="s">
        <v>7371</v>
      </c>
      <c r="J36" s="63" t="s">
        <v>7451</v>
      </c>
      <c r="K36" s="63" t="s">
        <v>7450</v>
      </c>
      <c r="L36" s="62"/>
      <c r="M36" s="101">
        <f t="shared" si="9"/>
        <v>8000</v>
      </c>
      <c r="N36" s="101">
        <f t="shared" si="10"/>
        <v>8000</v>
      </c>
      <c r="O36" s="64"/>
      <c r="P36" s="64">
        <v>8000</v>
      </c>
      <c r="Q36" s="64"/>
      <c r="R36" s="64"/>
      <c r="S36" s="64">
        <v>0</v>
      </c>
      <c r="T36" s="62" t="s">
        <v>7518</v>
      </c>
      <c r="U36" s="63" t="s">
        <v>7450</v>
      </c>
      <c r="V36" s="63" t="s">
        <v>7450</v>
      </c>
      <c r="W36" s="63" t="s">
        <v>7450</v>
      </c>
      <c r="X36" s="61" t="s">
        <v>7450</v>
      </c>
      <c r="Y36" s="61" t="s">
        <v>7211</v>
      </c>
      <c r="Z36" s="61" t="s">
        <v>7215</v>
      </c>
      <c r="AA36" s="241" t="s">
        <v>7519</v>
      </c>
      <c r="AB36" s="241" t="s">
        <v>7523</v>
      </c>
      <c r="AC36" s="62"/>
      <c r="AD36" s="62"/>
      <c r="AE36" s="169" t="s">
        <v>7223</v>
      </c>
      <c r="AF36" s="294"/>
      <c r="AG36" s="236"/>
      <c r="AH36" s="246" t="str">
        <f t="shared" si="11"/>
        <v/>
      </c>
      <c r="AI36" s="251" t="str">
        <f t="shared" si="12"/>
        <v/>
      </c>
      <c r="AJ36" s="217" t="str">
        <f>IF(C36="","",IF(AND(フラグ管理用!C36=1,フラグ管理用!E36=1),"",IF(AND(フラグ管理用!C36=2,フラグ管理用!D36=1,フラグ管理用!E36=1),"",IF(AND(フラグ管理用!C36=2,フラグ管理用!D36=2),"","error"))))</f>
        <v/>
      </c>
      <c r="AK36" s="257" t="str">
        <f t="shared" si="1"/>
        <v/>
      </c>
      <c r="AL36" s="257" t="str">
        <f t="shared" si="2"/>
        <v/>
      </c>
      <c r="AM36" s="257" t="str">
        <f>IF(C36="","",IF(PRODUCT(フラグ管理用!H36:J36)=0,"error",""))</f>
        <v/>
      </c>
      <c r="AN36" s="257" t="str">
        <f t="shared" si="13"/>
        <v/>
      </c>
      <c r="AO36" s="257" t="str">
        <f>IF(C36="","",IF(AND(フラグ管理用!E36=1,フラグ管理用!K36=1),"",IF(AND(フラグ管理用!E36=2,フラグ管理用!K36&gt;1),"","error")))</f>
        <v/>
      </c>
      <c r="AP36" s="257" t="str">
        <f>IF(C36="","",IF(AND(フラグ管理用!K36=10,ISBLANK(L36)=FALSE),"",IF(AND(フラグ管理用!K36&lt;10,ISBLANK(L36)=TRUE),"","error")))</f>
        <v/>
      </c>
      <c r="AQ36" s="217" t="str">
        <f t="shared" si="3"/>
        <v/>
      </c>
      <c r="AR36" s="217" t="str">
        <f t="shared" si="14"/>
        <v/>
      </c>
      <c r="AS36" s="217" t="str">
        <f>IF(C36="","",IF(AND(フラグ管理用!D36=2,フラグ管理用!E36=1),IF(Q36&lt;&gt;0,"error",""),""))</f>
        <v/>
      </c>
      <c r="AT36" s="217" t="str">
        <f>IF(C36="","",IF(フラグ管理用!E36=2,IF(OR(O36&lt;&gt;0,P36&lt;&gt;0),"error",""),""))</f>
        <v/>
      </c>
      <c r="AU36" s="217" t="str">
        <f t="shared" si="15"/>
        <v/>
      </c>
      <c r="AV36" s="217" t="str">
        <f t="shared" si="16"/>
        <v/>
      </c>
      <c r="AW36" s="217" t="str">
        <f t="shared" si="4"/>
        <v/>
      </c>
      <c r="AX36" s="217" t="str">
        <f>IF(C36="","",IF(フラグ管理用!X36=2,IF(AND(フラグ管理用!C36=2,フラグ管理用!U36=1),"","error"),""))</f>
        <v/>
      </c>
      <c r="AY36" s="217" t="str">
        <f t="shared" si="5"/>
        <v/>
      </c>
      <c r="AZ36" s="217" t="str">
        <f>IF(C36="","",IF(フラグ管理用!Y36=30,"error",IF(AND(フラグ管理用!AH36="事業始期_通常",フラグ管理用!Y36&lt;18),"error",IF(AND(フラグ管理用!AH36="事業始期_補助",フラグ管理用!Y36&lt;15),"error",""))))</f>
        <v/>
      </c>
      <c r="BA36" s="217" t="str">
        <f t="shared" si="6"/>
        <v/>
      </c>
      <c r="BB36" s="217" t="str">
        <f>IF(C36="","",IF(AND(フラグ管理用!AI36="事業終期_通常",OR(フラグ管理用!Z36&lt;18,フラグ管理用!Z36&gt;29)),"error",IF(AND(フラグ管理用!AI36="事業終期_基金",フラグ管理用!Z36&lt;18),"error","")))</f>
        <v/>
      </c>
      <c r="BC36" s="217" t="str">
        <f>IF(C36="","",IF(VLOOKUP(Y36,―!$X$2:$Y$31,2,FALSE)&lt;=VLOOKUP(Z36,―!$X$2:$Y$31,2,FALSE),"","error"))</f>
        <v/>
      </c>
      <c r="BD36" s="217" t="str">
        <f t="shared" si="7"/>
        <v/>
      </c>
      <c r="BE36" s="217" t="str">
        <f t="shared" si="8"/>
        <v/>
      </c>
      <c r="BF36" s="217" t="str">
        <f>IF(C36="","",IF(AND(フラグ管理用!AJ36="予算区分_地単_通常",フラグ管理用!AE36&gt;4),"error",IF(AND(フラグ管理用!AJ36="予算区分_地単_協力金等",フラグ管理用!AE36&gt;9),"error",IF(AND(フラグ管理用!AJ36="予算区分_補助",フラグ管理用!AE36&lt;9),"error",""))))</f>
        <v/>
      </c>
      <c r="BG36" s="258" t="str">
        <f>フラグ管理用!AN36</f>
        <v/>
      </c>
    </row>
    <row r="37" spans="1:59" s="3" customFormat="1" ht="86.25" x14ac:dyDescent="0.15">
      <c r="A37" s="80">
        <v>19</v>
      </c>
      <c r="B37" s="86"/>
      <c r="C37" s="61" t="s">
        <v>215</v>
      </c>
      <c r="D37" s="61" t="s">
        <v>7451</v>
      </c>
      <c r="E37" s="63" t="s">
        <v>7386</v>
      </c>
      <c r="F37" s="62" t="s">
        <v>7520</v>
      </c>
      <c r="G37" s="150" t="str">
        <f>IF(C37="補",VLOOKUP(F37,'事業名一覧 '!$A$3:$C$54,3,FALSE),"")</f>
        <v/>
      </c>
      <c r="H37" s="158" t="s">
        <v>7451</v>
      </c>
      <c r="I37" s="63" t="s">
        <v>7371</v>
      </c>
      <c r="J37" s="63" t="s">
        <v>7451</v>
      </c>
      <c r="K37" s="63" t="s">
        <v>7450</v>
      </c>
      <c r="L37" s="62"/>
      <c r="M37" s="101">
        <f t="shared" si="9"/>
        <v>3000</v>
      </c>
      <c r="N37" s="101">
        <f t="shared" si="10"/>
        <v>3000</v>
      </c>
      <c r="O37" s="64"/>
      <c r="P37" s="64">
        <v>3000</v>
      </c>
      <c r="Q37" s="64"/>
      <c r="R37" s="64"/>
      <c r="S37" s="64">
        <v>0</v>
      </c>
      <c r="T37" s="62" t="s">
        <v>7521</v>
      </c>
      <c r="U37" s="63" t="s">
        <v>7450</v>
      </c>
      <c r="V37" s="63" t="s">
        <v>7450</v>
      </c>
      <c r="W37" s="63" t="s">
        <v>7450</v>
      </c>
      <c r="X37" s="61" t="s">
        <v>7450</v>
      </c>
      <c r="Y37" s="61" t="s">
        <v>7211</v>
      </c>
      <c r="Z37" s="61" t="s">
        <v>7215</v>
      </c>
      <c r="AA37" s="241" t="s">
        <v>7522</v>
      </c>
      <c r="AB37" s="241" t="s">
        <v>7523</v>
      </c>
      <c r="AC37" s="62"/>
      <c r="AD37" s="62"/>
      <c r="AE37" s="169" t="s">
        <v>7223</v>
      </c>
      <c r="AF37" s="294"/>
      <c r="AG37" s="236"/>
      <c r="AH37" s="246" t="str">
        <f t="shared" si="11"/>
        <v/>
      </c>
      <c r="AI37" s="251" t="str">
        <f t="shared" si="12"/>
        <v/>
      </c>
      <c r="AJ37" s="217" t="str">
        <f>IF(C37="","",IF(AND(フラグ管理用!C37=1,フラグ管理用!E37=1),"",IF(AND(フラグ管理用!C37=2,フラグ管理用!D37=1,フラグ管理用!E37=1),"",IF(AND(フラグ管理用!C37=2,フラグ管理用!D37=2),"","error"))))</f>
        <v/>
      </c>
      <c r="AK37" s="257" t="str">
        <f t="shared" si="1"/>
        <v/>
      </c>
      <c r="AL37" s="257" t="str">
        <f t="shared" si="2"/>
        <v/>
      </c>
      <c r="AM37" s="257" t="str">
        <f>IF(C37="","",IF(PRODUCT(フラグ管理用!H37:J37)=0,"error",""))</f>
        <v/>
      </c>
      <c r="AN37" s="257" t="str">
        <f t="shared" si="13"/>
        <v/>
      </c>
      <c r="AO37" s="257" t="str">
        <f>IF(C37="","",IF(AND(フラグ管理用!E37=1,フラグ管理用!K37=1),"",IF(AND(フラグ管理用!E37=2,フラグ管理用!K37&gt;1),"","error")))</f>
        <v/>
      </c>
      <c r="AP37" s="257" t="str">
        <f>IF(C37="","",IF(AND(フラグ管理用!K37=10,ISBLANK(L37)=FALSE),"",IF(AND(フラグ管理用!K37&lt;10,ISBLANK(L37)=TRUE),"","error")))</f>
        <v/>
      </c>
      <c r="AQ37" s="217" t="str">
        <f t="shared" si="3"/>
        <v/>
      </c>
      <c r="AR37" s="217" t="str">
        <f t="shared" si="14"/>
        <v/>
      </c>
      <c r="AS37" s="217" t="str">
        <f>IF(C37="","",IF(AND(フラグ管理用!D37=2,フラグ管理用!E37=1),IF(Q37&lt;&gt;0,"error",""),""))</f>
        <v/>
      </c>
      <c r="AT37" s="217" t="str">
        <f>IF(C37="","",IF(フラグ管理用!E37=2,IF(OR(O37&lt;&gt;0,P37&lt;&gt;0),"error",""),""))</f>
        <v/>
      </c>
      <c r="AU37" s="217" t="str">
        <f t="shared" si="15"/>
        <v/>
      </c>
      <c r="AV37" s="217" t="str">
        <f t="shared" si="16"/>
        <v/>
      </c>
      <c r="AW37" s="217" t="str">
        <f t="shared" si="4"/>
        <v/>
      </c>
      <c r="AX37" s="217" t="str">
        <f>IF(C37="","",IF(フラグ管理用!X37=2,IF(AND(フラグ管理用!C37=2,フラグ管理用!U37=1),"","error"),""))</f>
        <v/>
      </c>
      <c r="AY37" s="217" t="str">
        <f t="shared" si="5"/>
        <v/>
      </c>
      <c r="AZ37" s="217" t="str">
        <f>IF(C37="","",IF(フラグ管理用!Y37=30,"error",IF(AND(フラグ管理用!AH37="事業始期_通常",フラグ管理用!Y37&lt;18),"error",IF(AND(フラグ管理用!AH37="事業始期_補助",フラグ管理用!Y37&lt;15),"error",""))))</f>
        <v/>
      </c>
      <c r="BA37" s="217" t="str">
        <f t="shared" si="6"/>
        <v/>
      </c>
      <c r="BB37" s="217" t="str">
        <f>IF(C37="","",IF(AND(フラグ管理用!AI37="事業終期_通常",OR(フラグ管理用!Z37&lt;18,フラグ管理用!Z37&gt;29)),"error",IF(AND(フラグ管理用!AI37="事業終期_基金",フラグ管理用!Z37&lt;18),"error","")))</f>
        <v/>
      </c>
      <c r="BC37" s="217" t="str">
        <f>IF(C37="","",IF(VLOOKUP(Y37,―!$X$2:$Y$31,2,FALSE)&lt;=VLOOKUP(Z37,―!$X$2:$Y$31,2,FALSE),"","error"))</f>
        <v/>
      </c>
      <c r="BD37" s="217" t="str">
        <f t="shared" si="7"/>
        <v/>
      </c>
      <c r="BE37" s="217" t="str">
        <f t="shared" si="8"/>
        <v/>
      </c>
      <c r="BF37" s="217" t="str">
        <f>IF(C37="","",IF(AND(フラグ管理用!AJ37="予算区分_地単_通常",フラグ管理用!AE37&gt;4),"error",IF(AND(フラグ管理用!AJ37="予算区分_地単_協力金等",フラグ管理用!AE37&gt;9),"error",IF(AND(フラグ管理用!AJ37="予算区分_補助",フラグ管理用!AE37&lt;9),"error",""))))</f>
        <v/>
      </c>
      <c r="BG37" s="258" t="str">
        <f>フラグ管理用!AN37</f>
        <v/>
      </c>
    </row>
    <row r="38" spans="1:59" s="3" customFormat="1" x14ac:dyDescent="0.15">
      <c r="A38" s="80">
        <v>20</v>
      </c>
      <c r="B38" s="86"/>
      <c r="C38" s="61"/>
      <c r="D38" s="61"/>
      <c r="E38" s="63"/>
      <c r="F38" s="62"/>
      <c r="G38" s="150" t="str">
        <f>IF(C38="補",VLOOKUP(F38,'事業名一覧 '!$A$3:$C$54,3,FALSE),"")</f>
        <v/>
      </c>
      <c r="H38" s="158"/>
      <c r="I38" s="63"/>
      <c r="J38" s="63"/>
      <c r="K38" s="63"/>
      <c r="L38" s="62"/>
      <c r="M38" s="101" t="str">
        <f t="shared" si="9"/>
        <v/>
      </c>
      <c r="N38" s="101" t="str">
        <f t="shared" si="10"/>
        <v/>
      </c>
      <c r="O38" s="64"/>
      <c r="P38" s="64"/>
      <c r="Q38" s="64"/>
      <c r="R38" s="64"/>
      <c r="S38" s="64"/>
      <c r="T38" s="62"/>
      <c r="U38" s="63"/>
      <c r="V38" s="63"/>
      <c r="W38" s="63"/>
      <c r="X38" s="61"/>
      <c r="Y38" s="61"/>
      <c r="Z38" s="61"/>
      <c r="AA38" s="241"/>
      <c r="AB38" s="241"/>
      <c r="AC38" s="62"/>
      <c r="AD38" s="62"/>
      <c r="AE38" s="169"/>
      <c r="AF38" s="294"/>
      <c r="AG38" s="236"/>
      <c r="AH38" s="246" t="str">
        <f t="shared" si="11"/>
        <v/>
      </c>
      <c r="AI38" s="251" t="str">
        <f t="shared" si="12"/>
        <v/>
      </c>
      <c r="AJ38" s="217" t="str">
        <f>IF(C38="","",IF(AND(フラグ管理用!C38=1,フラグ管理用!E38=1),"",IF(AND(フラグ管理用!C38=2,フラグ管理用!D38=1,フラグ管理用!E38=1),"",IF(AND(フラグ管理用!C38=2,フラグ管理用!D38=2),"","error"))))</f>
        <v/>
      </c>
      <c r="AK38" s="257" t="str">
        <f t="shared" si="1"/>
        <v/>
      </c>
      <c r="AL38" s="257" t="str">
        <f t="shared" si="2"/>
        <v/>
      </c>
      <c r="AM38" s="257" t="str">
        <f>IF(C38="","",IF(PRODUCT(フラグ管理用!H38:J38)=0,"error",""))</f>
        <v/>
      </c>
      <c r="AN38" s="257" t="str">
        <f t="shared" si="13"/>
        <v/>
      </c>
      <c r="AO38" s="257" t="str">
        <f>IF(C38="","",IF(AND(フラグ管理用!E38=1,フラグ管理用!K38=1),"",IF(AND(フラグ管理用!E38=2,フラグ管理用!K38&gt;1),"","error")))</f>
        <v/>
      </c>
      <c r="AP38" s="257" t="str">
        <f>IF(C38="","",IF(AND(フラグ管理用!K38=10,ISBLANK(L38)=FALSE),"",IF(AND(フラグ管理用!K38&lt;10,ISBLANK(L38)=TRUE),"","error")))</f>
        <v/>
      </c>
      <c r="AQ38" s="217" t="str">
        <f t="shared" si="3"/>
        <v/>
      </c>
      <c r="AR38" s="217" t="str">
        <f t="shared" si="14"/>
        <v/>
      </c>
      <c r="AS38" s="217" t="str">
        <f>IF(C38="","",IF(AND(フラグ管理用!D38=2,フラグ管理用!E38=1),IF(Q38&lt;&gt;0,"error",""),""))</f>
        <v/>
      </c>
      <c r="AT38" s="217" t="str">
        <f>IF(C38="","",IF(フラグ管理用!E38=2,IF(OR(O38&lt;&gt;0,P38&lt;&gt;0),"error",""),""))</f>
        <v/>
      </c>
      <c r="AU38" s="217" t="str">
        <f t="shared" si="15"/>
        <v/>
      </c>
      <c r="AV38" s="217" t="str">
        <f t="shared" si="16"/>
        <v/>
      </c>
      <c r="AW38" s="217" t="str">
        <f t="shared" si="4"/>
        <v/>
      </c>
      <c r="AX38" s="217" t="str">
        <f>IF(C38="","",IF(フラグ管理用!X38=2,IF(AND(フラグ管理用!C38=2,フラグ管理用!U38=1),"","error"),""))</f>
        <v/>
      </c>
      <c r="AY38" s="217" t="str">
        <f t="shared" si="5"/>
        <v/>
      </c>
      <c r="AZ38" s="217" t="str">
        <f>IF(C38="","",IF(フラグ管理用!Y38=30,"error",IF(AND(フラグ管理用!AH38="事業始期_通常",フラグ管理用!Y38&lt;18),"error",IF(AND(フラグ管理用!AH38="事業始期_補助",フラグ管理用!Y38&lt;15),"error",""))))</f>
        <v/>
      </c>
      <c r="BA38" s="217" t="str">
        <f t="shared" si="6"/>
        <v/>
      </c>
      <c r="BB38" s="217" t="str">
        <f>IF(C38="","",IF(AND(フラグ管理用!AI38="事業終期_通常",OR(フラグ管理用!Z38&lt;18,フラグ管理用!Z38&gt;29)),"error",IF(AND(フラグ管理用!AI38="事業終期_基金",フラグ管理用!Z38&lt;18),"error","")))</f>
        <v/>
      </c>
      <c r="BC38" s="217" t="str">
        <f>IF(C38="","",IF(VLOOKUP(Y38,―!$X$2:$Y$31,2,FALSE)&lt;=VLOOKUP(Z38,―!$X$2:$Y$31,2,FALSE),"","error"))</f>
        <v/>
      </c>
      <c r="BD38" s="217" t="str">
        <f t="shared" si="7"/>
        <v/>
      </c>
      <c r="BE38" s="217" t="str">
        <f t="shared" si="8"/>
        <v/>
      </c>
      <c r="BF38" s="217" t="str">
        <f>IF(C38="","",IF(AND(フラグ管理用!AJ38="予算区分_地単_通常",フラグ管理用!AE38&gt;4),"error",IF(AND(フラグ管理用!AJ38="予算区分_地単_協力金等",フラグ管理用!AE38&gt;9),"error",IF(AND(フラグ管理用!AJ38="予算区分_補助",フラグ管理用!AE38&lt;9),"error",""))))</f>
        <v/>
      </c>
      <c r="BG38" s="258" t="str">
        <f>フラグ管理用!AN38</f>
        <v/>
      </c>
    </row>
    <row r="39" spans="1:59" s="3" customFormat="1" x14ac:dyDescent="0.15">
      <c r="A39" s="80">
        <v>21</v>
      </c>
      <c r="B39" s="86"/>
      <c r="C39" s="61"/>
      <c r="D39" s="61"/>
      <c r="E39" s="63"/>
      <c r="F39" s="62"/>
      <c r="G39" s="150" t="str">
        <f>IF(C39="補",VLOOKUP(F39,'事業名一覧 '!$A$3:$C$54,3,FALSE),"")</f>
        <v/>
      </c>
      <c r="H39" s="158"/>
      <c r="I39" s="63"/>
      <c r="J39" s="63"/>
      <c r="K39" s="63"/>
      <c r="L39" s="62"/>
      <c r="M39" s="101" t="str">
        <f t="shared" si="9"/>
        <v/>
      </c>
      <c r="N39" s="101" t="str">
        <f t="shared" si="10"/>
        <v/>
      </c>
      <c r="O39" s="64"/>
      <c r="P39" s="64"/>
      <c r="Q39" s="64"/>
      <c r="R39" s="64"/>
      <c r="S39" s="64"/>
      <c r="T39" s="62"/>
      <c r="U39" s="63"/>
      <c r="V39" s="63"/>
      <c r="W39" s="63"/>
      <c r="X39" s="61"/>
      <c r="Y39" s="61"/>
      <c r="Z39" s="61"/>
      <c r="AA39" s="241"/>
      <c r="AB39" s="241"/>
      <c r="AC39" s="62"/>
      <c r="AD39" s="62"/>
      <c r="AE39" s="169"/>
      <c r="AF39" s="294"/>
      <c r="AG39" s="236"/>
      <c r="AH39" s="246" t="str">
        <f t="shared" si="11"/>
        <v/>
      </c>
      <c r="AI39" s="251" t="str">
        <f t="shared" si="12"/>
        <v/>
      </c>
      <c r="AJ39" s="217" t="str">
        <f>IF(C39="","",IF(AND(フラグ管理用!C39=1,フラグ管理用!E39=1),"",IF(AND(フラグ管理用!C39=2,フラグ管理用!D39=1,フラグ管理用!E39=1),"",IF(AND(フラグ管理用!C39=2,フラグ管理用!D39=2),"","error"))))</f>
        <v/>
      </c>
      <c r="AK39" s="257" t="str">
        <f t="shared" si="1"/>
        <v/>
      </c>
      <c r="AL39" s="257" t="str">
        <f t="shared" si="2"/>
        <v/>
      </c>
      <c r="AM39" s="257" t="str">
        <f>IF(C39="","",IF(PRODUCT(フラグ管理用!H39:J39)=0,"error",""))</f>
        <v/>
      </c>
      <c r="AN39" s="257" t="str">
        <f t="shared" si="13"/>
        <v/>
      </c>
      <c r="AO39" s="257" t="str">
        <f>IF(C39="","",IF(AND(フラグ管理用!E39=1,フラグ管理用!K39=1),"",IF(AND(フラグ管理用!E39=2,フラグ管理用!K39&gt;1),"","error")))</f>
        <v/>
      </c>
      <c r="AP39" s="257" t="str">
        <f>IF(C39="","",IF(AND(フラグ管理用!K39=10,ISBLANK(L39)=FALSE),"",IF(AND(フラグ管理用!K39&lt;10,ISBLANK(L39)=TRUE),"","error")))</f>
        <v/>
      </c>
      <c r="AQ39" s="217" t="str">
        <f t="shared" si="3"/>
        <v/>
      </c>
      <c r="AR39" s="217" t="str">
        <f t="shared" si="14"/>
        <v/>
      </c>
      <c r="AS39" s="217" t="str">
        <f>IF(C39="","",IF(AND(フラグ管理用!D39=2,フラグ管理用!E39=1),IF(Q39&lt;&gt;0,"error",""),""))</f>
        <v/>
      </c>
      <c r="AT39" s="217" t="str">
        <f>IF(C39="","",IF(フラグ管理用!E39=2,IF(OR(O39&lt;&gt;0,P39&lt;&gt;0),"error",""),""))</f>
        <v/>
      </c>
      <c r="AU39" s="217" t="str">
        <f t="shared" si="15"/>
        <v/>
      </c>
      <c r="AV39" s="217" t="str">
        <f t="shared" si="16"/>
        <v/>
      </c>
      <c r="AW39" s="217" t="str">
        <f t="shared" si="4"/>
        <v/>
      </c>
      <c r="AX39" s="217" t="str">
        <f>IF(C39="","",IF(フラグ管理用!X39=2,IF(AND(フラグ管理用!C39=2,フラグ管理用!U39=1),"","error"),""))</f>
        <v/>
      </c>
      <c r="AY39" s="217" t="str">
        <f t="shared" si="5"/>
        <v/>
      </c>
      <c r="AZ39" s="217" t="str">
        <f>IF(C39="","",IF(フラグ管理用!Y39=30,"error",IF(AND(フラグ管理用!AH39="事業始期_通常",フラグ管理用!Y39&lt;18),"error",IF(AND(フラグ管理用!AH39="事業始期_補助",フラグ管理用!Y39&lt;15),"error",""))))</f>
        <v/>
      </c>
      <c r="BA39" s="217" t="str">
        <f t="shared" si="6"/>
        <v/>
      </c>
      <c r="BB39" s="217" t="str">
        <f>IF(C39="","",IF(AND(フラグ管理用!AI39="事業終期_通常",OR(フラグ管理用!Z39&lt;18,フラグ管理用!Z39&gt;29)),"error",IF(AND(フラグ管理用!AI39="事業終期_基金",フラグ管理用!Z39&lt;18),"error","")))</f>
        <v/>
      </c>
      <c r="BC39" s="217" t="str">
        <f>IF(C39="","",IF(VLOOKUP(Y39,―!$X$2:$Y$31,2,FALSE)&lt;=VLOOKUP(Z39,―!$X$2:$Y$31,2,FALSE),"","error"))</f>
        <v/>
      </c>
      <c r="BD39" s="217" t="str">
        <f t="shared" si="7"/>
        <v/>
      </c>
      <c r="BE39" s="217" t="str">
        <f t="shared" si="8"/>
        <v/>
      </c>
      <c r="BF39" s="217" t="str">
        <f>IF(C39="","",IF(AND(フラグ管理用!AJ39="予算区分_地単_通常",フラグ管理用!AE39&gt;4),"error",IF(AND(フラグ管理用!AJ39="予算区分_地単_協力金等",フラグ管理用!AE39&gt;9),"error",IF(AND(フラグ管理用!AJ39="予算区分_補助",フラグ管理用!AE39&lt;9),"error",""))))</f>
        <v/>
      </c>
      <c r="BG39" s="258" t="str">
        <f>フラグ管理用!AN39</f>
        <v/>
      </c>
    </row>
    <row r="40" spans="1:59" s="3" customFormat="1" x14ac:dyDescent="0.15">
      <c r="A40" s="80">
        <v>22</v>
      </c>
      <c r="B40" s="86"/>
      <c r="C40" s="61"/>
      <c r="D40" s="61"/>
      <c r="E40" s="63"/>
      <c r="F40" s="62"/>
      <c r="G40" s="150" t="str">
        <f>IF(C40="補",VLOOKUP(F40,'事業名一覧 '!$A$3:$C$54,3,FALSE),"")</f>
        <v/>
      </c>
      <c r="H40" s="158"/>
      <c r="I40" s="63"/>
      <c r="J40" s="63"/>
      <c r="K40" s="63"/>
      <c r="L40" s="62"/>
      <c r="M40" s="101" t="str">
        <f t="shared" si="9"/>
        <v/>
      </c>
      <c r="N40" s="101" t="str">
        <f t="shared" si="10"/>
        <v/>
      </c>
      <c r="O40" s="64"/>
      <c r="P40" s="64"/>
      <c r="Q40" s="64"/>
      <c r="R40" s="64"/>
      <c r="S40" s="64"/>
      <c r="T40" s="62"/>
      <c r="U40" s="63"/>
      <c r="V40" s="63"/>
      <c r="W40" s="63"/>
      <c r="X40" s="61"/>
      <c r="Y40" s="61"/>
      <c r="Z40" s="61"/>
      <c r="AA40" s="241"/>
      <c r="AB40" s="241"/>
      <c r="AC40" s="62"/>
      <c r="AD40" s="62"/>
      <c r="AE40" s="169"/>
      <c r="AF40" s="294"/>
      <c r="AG40" s="236"/>
      <c r="AH40" s="246" t="str">
        <f t="shared" si="11"/>
        <v/>
      </c>
      <c r="AI40" s="251" t="str">
        <f t="shared" si="12"/>
        <v/>
      </c>
      <c r="AJ40" s="217" t="str">
        <f>IF(C40="","",IF(AND(フラグ管理用!C40=1,フラグ管理用!E40=1),"",IF(AND(フラグ管理用!C40=2,フラグ管理用!D40=1,フラグ管理用!E40=1),"",IF(AND(フラグ管理用!C40=2,フラグ管理用!D40=2),"","error"))))</f>
        <v/>
      </c>
      <c r="AK40" s="257" t="str">
        <f t="shared" si="1"/>
        <v/>
      </c>
      <c r="AL40" s="257" t="str">
        <f t="shared" si="2"/>
        <v/>
      </c>
      <c r="AM40" s="257" t="str">
        <f>IF(C40="","",IF(PRODUCT(フラグ管理用!H40:J40)=0,"error",""))</f>
        <v/>
      </c>
      <c r="AN40" s="257" t="str">
        <f t="shared" si="13"/>
        <v/>
      </c>
      <c r="AO40" s="257" t="str">
        <f>IF(C40="","",IF(AND(フラグ管理用!E40=1,フラグ管理用!K40=1),"",IF(AND(フラグ管理用!E40=2,フラグ管理用!K40&gt;1),"","error")))</f>
        <v/>
      </c>
      <c r="AP40" s="257" t="str">
        <f>IF(C40="","",IF(AND(フラグ管理用!K40=10,ISBLANK(L40)=FALSE),"",IF(AND(フラグ管理用!K40&lt;10,ISBLANK(L40)=TRUE),"","error")))</f>
        <v/>
      </c>
      <c r="AQ40" s="217" t="str">
        <f t="shared" si="3"/>
        <v/>
      </c>
      <c r="AR40" s="217" t="str">
        <f t="shared" si="14"/>
        <v/>
      </c>
      <c r="AS40" s="217" t="str">
        <f>IF(C40="","",IF(AND(フラグ管理用!D40=2,フラグ管理用!E40=1),IF(Q40&lt;&gt;0,"error",""),""))</f>
        <v/>
      </c>
      <c r="AT40" s="217" t="str">
        <f>IF(C40="","",IF(フラグ管理用!E40=2,IF(OR(O40&lt;&gt;0,P40&lt;&gt;0),"error",""),""))</f>
        <v/>
      </c>
      <c r="AU40" s="217" t="str">
        <f t="shared" si="15"/>
        <v/>
      </c>
      <c r="AV40" s="217" t="str">
        <f t="shared" si="16"/>
        <v/>
      </c>
      <c r="AW40" s="217" t="str">
        <f t="shared" si="4"/>
        <v/>
      </c>
      <c r="AX40" s="217" t="str">
        <f>IF(C40="","",IF(フラグ管理用!X40=2,IF(AND(フラグ管理用!C40=2,フラグ管理用!U40=1),"","error"),""))</f>
        <v/>
      </c>
      <c r="AY40" s="217" t="str">
        <f t="shared" si="5"/>
        <v/>
      </c>
      <c r="AZ40" s="217" t="str">
        <f>IF(C40="","",IF(フラグ管理用!Y40=30,"error",IF(AND(フラグ管理用!AH40="事業始期_通常",フラグ管理用!Y40&lt;18),"error",IF(AND(フラグ管理用!AH40="事業始期_補助",フラグ管理用!Y40&lt;15),"error",""))))</f>
        <v/>
      </c>
      <c r="BA40" s="217" t="str">
        <f t="shared" si="6"/>
        <v/>
      </c>
      <c r="BB40" s="217" t="str">
        <f>IF(C40="","",IF(AND(フラグ管理用!AI40="事業終期_通常",OR(フラグ管理用!Z40&lt;18,フラグ管理用!Z40&gt;29)),"error",IF(AND(フラグ管理用!AI40="事業終期_基金",フラグ管理用!Z40&lt;18),"error","")))</f>
        <v/>
      </c>
      <c r="BC40" s="217" t="str">
        <f>IF(C40="","",IF(VLOOKUP(Y40,―!$X$2:$Y$31,2,FALSE)&lt;=VLOOKUP(Z40,―!$X$2:$Y$31,2,FALSE),"","error"))</f>
        <v/>
      </c>
      <c r="BD40" s="217" t="str">
        <f t="shared" si="7"/>
        <v/>
      </c>
      <c r="BE40" s="217" t="str">
        <f t="shared" si="8"/>
        <v/>
      </c>
      <c r="BF40" s="217" t="str">
        <f>IF(C40="","",IF(AND(フラグ管理用!AJ40="予算区分_地単_通常",フラグ管理用!AE40&gt;4),"error",IF(AND(フラグ管理用!AJ40="予算区分_地単_協力金等",フラグ管理用!AE40&gt;9),"error",IF(AND(フラグ管理用!AJ40="予算区分_補助",フラグ管理用!AE40&lt;9),"error",""))))</f>
        <v/>
      </c>
      <c r="BG40" s="258" t="str">
        <f>フラグ管理用!AN40</f>
        <v/>
      </c>
    </row>
    <row r="41" spans="1:59" s="3" customFormat="1" x14ac:dyDescent="0.15">
      <c r="A41" s="80">
        <v>23</v>
      </c>
      <c r="B41" s="86"/>
      <c r="C41" s="61"/>
      <c r="D41" s="61"/>
      <c r="E41" s="63"/>
      <c r="F41" s="62"/>
      <c r="G41" s="150" t="str">
        <f>IF(C41="補",VLOOKUP(F41,'事業名一覧 '!$A$3:$C$54,3,FALSE),"")</f>
        <v/>
      </c>
      <c r="H41" s="158"/>
      <c r="I41" s="63"/>
      <c r="J41" s="63"/>
      <c r="K41" s="63"/>
      <c r="L41" s="62"/>
      <c r="M41" s="101" t="str">
        <f t="shared" si="9"/>
        <v/>
      </c>
      <c r="N41" s="101" t="str">
        <f t="shared" si="10"/>
        <v/>
      </c>
      <c r="O41" s="64"/>
      <c r="P41" s="64"/>
      <c r="Q41" s="64"/>
      <c r="R41" s="64"/>
      <c r="S41" s="64"/>
      <c r="T41" s="62"/>
      <c r="U41" s="63"/>
      <c r="V41" s="63"/>
      <c r="W41" s="63"/>
      <c r="X41" s="61"/>
      <c r="Y41" s="61"/>
      <c r="Z41" s="61"/>
      <c r="AA41" s="241"/>
      <c r="AB41" s="241"/>
      <c r="AC41" s="62"/>
      <c r="AD41" s="62"/>
      <c r="AE41" s="169"/>
      <c r="AF41" s="294"/>
      <c r="AG41" s="236"/>
      <c r="AH41" s="246" t="str">
        <f t="shared" si="11"/>
        <v/>
      </c>
      <c r="AI41" s="251" t="str">
        <f t="shared" si="12"/>
        <v/>
      </c>
      <c r="AJ41" s="217" t="str">
        <f>IF(C41="","",IF(AND(フラグ管理用!C41=1,フラグ管理用!E41=1),"",IF(AND(フラグ管理用!C41=2,フラグ管理用!D41=1,フラグ管理用!E41=1),"",IF(AND(フラグ管理用!C41=2,フラグ管理用!D41=2),"","error"))))</f>
        <v/>
      </c>
      <c r="AK41" s="257" t="str">
        <f t="shared" si="1"/>
        <v/>
      </c>
      <c r="AL41" s="257" t="str">
        <f t="shared" si="2"/>
        <v/>
      </c>
      <c r="AM41" s="257" t="str">
        <f>IF(C41="","",IF(PRODUCT(フラグ管理用!H41:J41)=0,"error",""))</f>
        <v/>
      </c>
      <c r="AN41" s="257" t="str">
        <f t="shared" si="13"/>
        <v/>
      </c>
      <c r="AO41" s="257" t="str">
        <f>IF(C41="","",IF(AND(フラグ管理用!E41=1,フラグ管理用!K41=1),"",IF(AND(フラグ管理用!E41=2,フラグ管理用!K41&gt;1),"","error")))</f>
        <v/>
      </c>
      <c r="AP41" s="257" t="str">
        <f>IF(C41="","",IF(AND(フラグ管理用!K41=10,ISBLANK(L41)=FALSE),"",IF(AND(フラグ管理用!K41&lt;10,ISBLANK(L41)=TRUE),"","error")))</f>
        <v/>
      </c>
      <c r="AQ41" s="217" t="str">
        <f t="shared" si="3"/>
        <v/>
      </c>
      <c r="AR41" s="217" t="str">
        <f t="shared" si="14"/>
        <v/>
      </c>
      <c r="AS41" s="217" t="str">
        <f>IF(C41="","",IF(AND(フラグ管理用!D41=2,フラグ管理用!E41=1),IF(Q41&lt;&gt;0,"error",""),""))</f>
        <v/>
      </c>
      <c r="AT41" s="217" t="str">
        <f>IF(C41="","",IF(フラグ管理用!E41=2,IF(OR(O41&lt;&gt;0,P41&lt;&gt;0),"error",""),""))</f>
        <v/>
      </c>
      <c r="AU41" s="217" t="str">
        <f t="shared" si="15"/>
        <v/>
      </c>
      <c r="AV41" s="217" t="str">
        <f t="shared" si="16"/>
        <v/>
      </c>
      <c r="AW41" s="217" t="str">
        <f t="shared" si="4"/>
        <v/>
      </c>
      <c r="AX41" s="217" t="str">
        <f>IF(C41="","",IF(フラグ管理用!X41=2,IF(AND(フラグ管理用!C41=2,フラグ管理用!U41=1),"","error"),""))</f>
        <v/>
      </c>
      <c r="AY41" s="217" t="str">
        <f t="shared" si="5"/>
        <v/>
      </c>
      <c r="AZ41" s="217" t="str">
        <f>IF(C41="","",IF(フラグ管理用!Y41=30,"error",IF(AND(フラグ管理用!AH41="事業始期_通常",フラグ管理用!Y41&lt;18),"error",IF(AND(フラグ管理用!AH41="事業始期_補助",フラグ管理用!Y41&lt;15),"error",""))))</f>
        <v/>
      </c>
      <c r="BA41" s="217" t="str">
        <f t="shared" si="6"/>
        <v/>
      </c>
      <c r="BB41" s="217" t="str">
        <f>IF(C41="","",IF(AND(フラグ管理用!AI41="事業終期_通常",OR(フラグ管理用!Z41&lt;18,フラグ管理用!Z41&gt;29)),"error",IF(AND(フラグ管理用!AI41="事業終期_基金",フラグ管理用!Z41&lt;18),"error","")))</f>
        <v/>
      </c>
      <c r="BC41" s="217" t="str">
        <f>IF(C41="","",IF(VLOOKUP(Y41,―!$X$2:$Y$31,2,FALSE)&lt;=VLOOKUP(Z41,―!$X$2:$Y$31,2,FALSE),"","error"))</f>
        <v/>
      </c>
      <c r="BD41" s="217" t="str">
        <f t="shared" si="7"/>
        <v/>
      </c>
      <c r="BE41" s="217" t="str">
        <f t="shared" si="8"/>
        <v/>
      </c>
      <c r="BF41" s="217" t="str">
        <f>IF(C41="","",IF(AND(フラグ管理用!AJ41="予算区分_地単_通常",フラグ管理用!AE41&gt;4),"error",IF(AND(フラグ管理用!AJ41="予算区分_地単_協力金等",フラグ管理用!AE41&gt;9),"error",IF(AND(フラグ管理用!AJ41="予算区分_補助",フラグ管理用!AE41&lt;9),"error",""))))</f>
        <v/>
      </c>
      <c r="BG41" s="258" t="str">
        <f>フラグ管理用!AN41</f>
        <v/>
      </c>
    </row>
    <row r="42" spans="1:59" s="3" customFormat="1" x14ac:dyDescent="0.15">
      <c r="A42" s="80">
        <v>24</v>
      </c>
      <c r="B42" s="86"/>
      <c r="C42" s="61"/>
      <c r="D42" s="61"/>
      <c r="E42" s="63"/>
      <c r="F42" s="62"/>
      <c r="G42" s="150" t="str">
        <f>IF(C42="補",VLOOKUP(F42,'事業名一覧 '!$A$3:$C$54,3,FALSE),"")</f>
        <v/>
      </c>
      <c r="H42" s="158"/>
      <c r="I42" s="63"/>
      <c r="J42" s="63"/>
      <c r="K42" s="63"/>
      <c r="L42" s="62"/>
      <c r="M42" s="101" t="str">
        <f t="shared" si="9"/>
        <v/>
      </c>
      <c r="N42" s="101" t="str">
        <f t="shared" si="10"/>
        <v/>
      </c>
      <c r="O42" s="64"/>
      <c r="P42" s="64"/>
      <c r="Q42" s="64"/>
      <c r="R42" s="64"/>
      <c r="S42" s="64"/>
      <c r="T42" s="62"/>
      <c r="U42" s="63"/>
      <c r="V42" s="63"/>
      <c r="W42" s="63"/>
      <c r="X42" s="61"/>
      <c r="Y42" s="61"/>
      <c r="Z42" s="61"/>
      <c r="AA42" s="241"/>
      <c r="AB42" s="241"/>
      <c r="AC42" s="62"/>
      <c r="AD42" s="62"/>
      <c r="AE42" s="169"/>
      <c r="AF42" s="294"/>
      <c r="AG42" s="236"/>
      <c r="AH42" s="246" t="str">
        <f t="shared" si="11"/>
        <v/>
      </c>
      <c r="AI42" s="251" t="str">
        <f t="shared" si="12"/>
        <v/>
      </c>
      <c r="AJ42" s="217" t="str">
        <f>IF(C42="","",IF(AND(フラグ管理用!C42=1,フラグ管理用!E42=1),"",IF(AND(フラグ管理用!C42=2,フラグ管理用!D42=1,フラグ管理用!E42=1),"",IF(AND(フラグ管理用!C42=2,フラグ管理用!D42=2),"","error"))))</f>
        <v/>
      </c>
      <c r="AK42" s="257" t="str">
        <f t="shared" si="1"/>
        <v/>
      </c>
      <c r="AL42" s="257" t="str">
        <f t="shared" si="2"/>
        <v/>
      </c>
      <c r="AM42" s="257" t="str">
        <f>IF(C42="","",IF(PRODUCT(フラグ管理用!H42:J42)=0,"error",""))</f>
        <v/>
      </c>
      <c r="AN42" s="257" t="str">
        <f t="shared" si="13"/>
        <v/>
      </c>
      <c r="AO42" s="257" t="str">
        <f>IF(C42="","",IF(AND(フラグ管理用!E42=1,フラグ管理用!K42=1),"",IF(AND(フラグ管理用!E42=2,フラグ管理用!K42&gt;1),"","error")))</f>
        <v/>
      </c>
      <c r="AP42" s="257" t="str">
        <f>IF(C42="","",IF(AND(フラグ管理用!K42=10,ISBLANK(L42)=FALSE),"",IF(AND(フラグ管理用!K42&lt;10,ISBLANK(L42)=TRUE),"","error")))</f>
        <v/>
      </c>
      <c r="AQ42" s="217" t="str">
        <f t="shared" si="3"/>
        <v/>
      </c>
      <c r="AR42" s="217" t="str">
        <f t="shared" si="14"/>
        <v/>
      </c>
      <c r="AS42" s="217" t="str">
        <f>IF(C42="","",IF(AND(フラグ管理用!D42=2,フラグ管理用!E42=1),IF(Q42&lt;&gt;0,"error",""),""))</f>
        <v/>
      </c>
      <c r="AT42" s="217" t="str">
        <f>IF(C42="","",IF(フラグ管理用!E42=2,IF(OR(O42&lt;&gt;0,P42&lt;&gt;0),"error",""),""))</f>
        <v/>
      </c>
      <c r="AU42" s="217" t="str">
        <f t="shared" si="15"/>
        <v/>
      </c>
      <c r="AV42" s="217" t="str">
        <f t="shared" si="16"/>
        <v/>
      </c>
      <c r="AW42" s="217" t="str">
        <f t="shared" si="4"/>
        <v/>
      </c>
      <c r="AX42" s="217" t="str">
        <f>IF(C42="","",IF(フラグ管理用!X42=2,IF(AND(フラグ管理用!C42=2,フラグ管理用!U42=1),"","error"),""))</f>
        <v/>
      </c>
      <c r="AY42" s="217" t="str">
        <f t="shared" si="5"/>
        <v/>
      </c>
      <c r="AZ42" s="217" t="str">
        <f>IF(C42="","",IF(フラグ管理用!Y42=30,"error",IF(AND(フラグ管理用!AH42="事業始期_通常",フラグ管理用!Y42&lt;18),"error",IF(AND(フラグ管理用!AH42="事業始期_補助",フラグ管理用!Y42&lt;15),"error",""))))</f>
        <v/>
      </c>
      <c r="BA42" s="217" t="str">
        <f t="shared" si="6"/>
        <v/>
      </c>
      <c r="BB42" s="217" t="str">
        <f>IF(C42="","",IF(AND(フラグ管理用!AI42="事業終期_通常",OR(フラグ管理用!Z42&lt;18,フラグ管理用!Z42&gt;29)),"error",IF(AND(フラグ管理用!AI42="事業終期_基金",フラグ管理用!Z42&lt;18),"error","")))</f>
        <v/>
      </c>
      <c r="BC42" s="217" t="str">
        <f>IF(C42="","",IF(VLOOKUP(Y42,―!$X$2:$Y$31,2,FALSE)&lt;=VLOOKUP(Z42,―!$X$2:$Y$31,2,FALSE),"","error"))</f>
        <v/>
      </c>
      <c r="BD42" s="217" t="str">
        <f t="shared" si="7"/>
        <v/>
      </c>
      <c r="BE42" s="217" t="str">
        <f t="shared" si="8"/>
        <v/>
      </c>
      <c r="BF42" s="217" t="str">
        <f>IF(C42="","",IF(AND(フラグ管理用!AJ42="予算区分_地単_通常",フラグ管理用!AE42&gt;4),"error",IF(AND(フラグ管理用!AJ42="予算区分_地単_協力金等",フラグ管理用!AE42&gt;9),"error",IF(AND(フラグ管理用!AJ42="予算区分_補助",フラグ管理用!AE42&lt;9),"error",""))))</f>
        <v/>
      </c>
      <c r="BG42" s="258" t="str">
        <f>フラグ管理用!AN42</f>
        <v/>
      </c>
    </row>
    <row r="43" spans="1:59" s="3" customFormat="1" x14ac:dyDescent="0.15">
      <c r="A43" s="80">
        <v>25</v>
      </c>
      <c r="B43" s="86"/>
      <c r="C43" s="61"/>
      <c r="D43" s="61"/>
      <c r="E43" s="63"/>
      <c r="F43" s="62"/>
      <c r="G43" s="150" t="str">
        <f>IF(C43="補",VLOOKUP(F43,'事業名一覧 '!$A$3:$C$54,3,FALSE),"")</f>
        <v/>
      </c>
      <c r="H43" s="158"/>
      <c r="I43" s="63"/>
      <c r="J43" s="63"/>
      <c r="K43" s="63"/>
      <c r="L43" s="62"/>
      <c r="M43" s="101" t="str">
        <f t="shared" si="9"/>
        <v/>
      </c>
      <c r="N43" s="101" t="str">
        <f t="shared" si="10"/>
        <v/>
      </c>
      <c r="O43" s="64"/>
      <c r="P43" s="64"/>
      <c r="Q43" s="64"/>
      <c r="R43" s="64"/>
      <c r="S43" s="64"/>
      <c r="T43" s="62"/>
      <c r="U43" s="63"/>
      <c r="V43" s="63"/>
      <c r="W43" s="63"/>
      <c r="X43" s="61"/>
      <c r="Y43" s="61"/>
      <c r="Z43" s="61"/>
      <c r="AA43" s="241"/>
      <c r="AB43" s="241"/>
      <c r="AC43" s="62"/>
      <c r="AD43" s="62"/>
      <c r="AE43" s="169"/>
      <c r="AF43" s="294"/>
      <c r="AG43" s="236"/>
      <c r="AH43" s="246" t="str">
        <f t="shared" si="11"/>
        <v/>
      </c>
      <c r="AI43" s="251" t="str">
        <f t="shared" si="12"/>
        <v/>
      </c>
      <c r="AJ43" s="217" t="str">
        <f>IF(C43="","",IF(AND(フラグ管理用!C43=1,フラグ管理用!E43=1),"",IF(AND(フラグ管理用!C43=2,フラグ管理用!D43=1,フラグ管理用!E43=1),"",IF(AND(フラグ管理用!C43=2,フラグ管理用!D43=2),"","error"))))</f>
        <v/>
      </c>
      <c r="AK43" s="257" t="str">
        <f t="shared" si="1"/>
        <v/>
      </c>
      <c r="AL43" s="257" t="str">
        <f t="shared" si="2"/>
        <v/>
      </c>
      <c r="AM43" s="257" t="str">
        <f>IF(C43="","",IF(PRODUCT(フラグ管理用!H43:J43)=0,"error",""))</f>
        <v/>
      </c>
      <c r="AN43" s="257" t="str">
        <f t="shared" si="13"/>
        <v/>
      </c>
      <c r="AO43" s="257" t="str">
        <f>IF(C43="","",IF(AND(フラグ管理用!E43=1,フラグ管理用!K43=1),"",IF(AND(フラグ管理用!E43=2,フラグ管理用!K43&gt;1),"","error")))</f>
        <v/>
      </c>
      <c r="AP43" s="257" t="str">
        <f>IF(C43="","",IF(AND(フラグ管理用!K43=10,ISBLANK(L43)=FALSE),"",IF(AND(フラグ管理用!K43&lt;10,ISBLANK(L43)=TRUE),"","error")))</f>
        <v/>
      </c>
      <c r="AQ43" s="217" t="str">
        <f t="shared" si="3"/>
        <v/>
      </c>
      <c r="AR43" s="217" t="str">
        <f t="shared" si="14"/>
        <v/>
      </c>
      <c r="AS43" s="217" t="str">
        <f>IF(C43="","",IF(AND(フラグ管理用!D43=2,フラグ管理用!E43=1),IF(Q43&lt;&gt;0,"error",""),""))</f>
        <v/>
      </c>
      <c r="AT43" s="217" t="str">
        <f>IF(C43="","",IF(フラグ管理用!E43=2,IF(OR(O43&lt;&gt;0,P43&lt;&gt;0),"error",""),""))</f>
        <v/>
      </c>
      <c r="AU43" s="217" t="str">
        <f t="shared" si="15"/>
        <v/>
      </c>
      <c r="AV43" s="217" t="str">
        <f t="shared" si="16"/>
        <v/>
      </c>
      <c r="AW43" s="217" t="str">
        <f t="shared" si="4"/>
        <v/>
      </c>
      <c r="AX43" s="217" t="str">
        <f>IF(C43="","",IF(フラグ管理用!X43=2,IF(AND(フラグ管理用!C43=2,フラグ管理用!U43=1),"","error"),""))</f>
        <v/>
      </c>
      <c r="AY43" s="217" t="str">
        <f t="shared" si="5"/>
        <v/>
      </c>
      <c r="AZ43" s="217" t="str">
        <f>IF(C43="","",IF(フラグ管理用!Y43=30,"error",IF(AND(フラグ管理用!AH43="事業始期_通常",フラグ管理用!Y43&lt;18),"error",IF(AND(フラグ管理用!AH43="事業始期_補助",フラグ管理用!Y43&lt;15),"error",""))))</f>
        <v/>
      </c>
      <c r="BA43" s="217" t="str">
        <f t="shared" si="6"/>
        <v/>
      </c>
      <c r="BB43" s="217" t="str">
        <f>IF(C43="","",IF(AND(フラグ管理用!AI43="事業終期_通常",OR(フラグ管理用!Z43&lt;18,フラグ管理用!Z43&gt;29)),"error",IF(AND(フラグ管理用!AI43="事業終期_基金",フラグ管理用!Z43&lt;18),"error","")))</f>
        <v/>
      </c>
      <c r="BC43" s="217" t="str">
        <f>IF(C43="","",IF(VLOOKUP(Y43,―!$X$2:$Y$31,2,FALSE)&lt;=VLOOKUP(Z43,―!$X$2:$Y$31,2,FALSE),"","error"))</f>
        <v/>
      </c>
      <c r="BD43" s="217" t="str">
        <f t="shared" si="7"/>
        <v/>
      </c>
      <c r="BE43" s="217" t="str">
        <f t="shared" si="8"/>
        <v/>
      </c>
      <c r="BF43" s="217" t="str">
        <f>IF(C43="","",IF(AND(フラグ管理用!AJ43="予算区分_地単_通常",フラグ管理用!AE43&gt;4),"error",IF(AND(フラグ管理用!AJ43="予算区分_地単_協力金等",フラグ管理用!AE43&gt;9),"error",IF(AND(フラグ管理用!AJ43="予算区分_補助",フラグ管理用!AE43&lt;9),"error",""))))</f>
        <v/>
      </c>
      <c r="BG43" s="258" t="str">
        <f>フラグ管理用!AN43</f>
        <v/>
      </c>
    </row>
    <row r="44" spans="1:59" s="3" customFormat="1" x14ac:dyDescent="0.15">
      <c r="A44" s="80">
        <v>26</v>
      </c>
      <c r="B44" s="86"/>
      <c r="C44" s="61"/>
      <c r="D44" s="61"/>
      <c r="E44" s="63"/>
      <c r="F44" s="62"/>
      <c r="G44" s="150" t="str">
        <f>IF(C44="補",VLOOKUP(F44,'事業名一覧 '!$A$3:$C$54,3,FALSE),"")</f>
        <v/>
      </c>
      <c r="H44" s="158"/>
      <c r="I44" s="63"/>
      <c r="J44" s="63"/>
      <c r="K44" s="63"/>
      <c r="L44" s="62"/>
      <c r="M44" s="101" t="str">
        <f t="shared" si="9"/>
        <v/>
      </c>
      <c r="N44" s="101" t="str">
        <f t="shared" si="10"/>
        <v/>
      </c>
      <c r="O44" s="64"/>
      <c r="P44" s="64"/>
      <c r="Q44" s="64"/>
      <c r="R44" s="64"/>
      <c r="S44" s="64"/>
      <c r="T44" s="62"/>
      <c r="U44" s="63"/>
      <c r="V44" s="63"/>
      <c r="W44" s="63"/>
      <c r="X44" s="61"/>
      <c r="Y44" s="61"/>
      <c r="Z44" s="61"/>
      <c r="AA44" s="241"/>
      <c r="AB44" s="241"/>
      <c r="AC44" s="62"/>
      <c r="AD44" s="62"/>
      <c r="AE44" s="169"/>
      <c r="AF44" s="294"/>
      <c r="AG44" s="236"/>
      <c r="AH44" s="246" t="str">
        <f t="shared" si="11"/>
        <v/>
      </c>
      <c r="AI44" s="251" t="str">
        <f t="shared" si="12"/>
        <v/>
      </c>
      <c r="AJ44" s="217" t="str">
        <f>IF(C44="","",IF(AND(フラグ管理用!C44=1,フラグ管理用!E44=1),"",IF(AND(フラグ管理用!C44=2,フラグ管理用!D44=1,フラグ管理用!E44=1),"",IF(AND(フラグ管理用!C44=2,フラグ管理用!D44=2),"","error"))))</f>
        <v/>
      </c>
      <c r="AK44" s="257" t="str">
        <f t="shared" si="1"/>
        <v/>
      </c>
      <c r="AL44" s="257" t="str">
        <f t="shared" si="2"/>
        <v/>
      </c>
      <c r="AM44" s="257" t="str">
        <f>IF(C44="","",IF(PRODUCT(フラグ管理用!H44:J44)=0,"error",""))</f>
        <v/>
      </c>
      <c r="AN44" s="257" t="str">
        <f t="shared" si="13"/>
        <v/>
      </c>
      <c r="AO44" s="257" t="str">
        <f>IF(C44="","",IF(AND(フラグ管理用!E44=1,フラグ管理用!K44=1),"",IF(AND(フラグ管理用!E44=2,フラグ管理用!K44&gt;1),"","error")))</f>
        <v/>
      </c>
      <c r="AP44" s="257" t="str">
        <f>IF(C44="","",IF(AND(フラグ管理用!K44=10,ISBLANK(L44)=FALSE),"",IF(AND(フラグ管理用!K44&lt;10,ISBLANK(L44)=TRUE),"","error")))</f>
        <v/>
      </c>
      <c r="AQ44" s="217" t="str">
        <f t="shared" si="3"/>
        <v/>
      </c>
      <c r="AR44" s="217" t="str">
        <f t="shared" si="14"/>
        <v/>
      </c>
      <c r="AS44" s="217" t="str">
        <f>IF(C44="","",IF(AND(フラグ管理用!D44=2,フラグ管理用!E44=1),IF(Q44&lt;&gt;0,"error",""),""))</f>
        <v/>
      </c>
      <c r="AT44" s="217" t="str">
        <f>IF(C44="","",IF(フラグ管理用!E44=2,IF(OR(O44&lt;&gt;0,P44&lt;&gt;0),"error",""),""))</f>
        <v/>
      </c>
      <c r="AU44" s="217" t="str">
        <f t="shared" si="15"/>
        <v/>
      </c>
      <c r="AV44" s="217" t="str">
        <f t="shared" si="16"/>
        <v/>
      </c>
      <c r="AW44" s="217" t="str">
        <f t="shared" si="4"/>
        <v/>
      </c>
      <c r="AX44" s="217" t="str">
        <f>IF(C44="","",IF(フラグ管理用!X44=2,IF(AND(フラグ管理用!C44=2,フラグ管理用!U44=1),"","error"),""))</f>
        <v/>
      </c>
      <c r="AY44" s="217" t="str">
        <f t="shared" si="5"/>
        <v/>
      </c>
      <c r="AZ44" s="217" t="str">
        <f>IF(C44="","",IF(フラグ管理用!Y44=30,"error",IF(AND(フラグ管理用!AH44="事業始期_通常",フラグ管理用!Y44&lt;18),"error",IF(AND(フラグ管理用!AH44="事業始期_補助",フラグ管理用!Y44&lt;15),"error",""))))</f>
        <v/>
      </c>
      <c r="BA44" s="217" t="str">
        <f t="shared" si="6"/>
        <v/>
      </c>
      <c r="BB44" s="217" t="str">
        <f>IF(C44="","",IF(AND(フラグ管理用!AI44="事業終期_通常",OR(フラグ管理用!Z44&lt;18,フラグ管理用!Z44&gt;29)),"error",IF(AND(フラグ管理用!AI44="事業終期_基金",フラグ管理用!Z44&lt;18),"error","")))</f>
        <v/>
      </c>
      <c r="BC44" s="217" t="str">
        <f>IF(C44="","",IF(VLOOKUP(Y44,―!$X$2:$Y$31,2,FALSE)&lt;=VLOOKUP(Z44,―!$X$2:$Y$31,2,FALSE),"","error"))</f>
        <v/>
      </c>
      <c r="BD44" s="217" t="str">
        <f t="shared" si="7"/>
        <v/>
      </c>
      <c r="BE44" s="217" t="str">
        <f t="shared" si="8"/>
        <v/>
      </c>
      <c r="BF44" s="217" t="str">
        <f>IF(C44="","",IF(AND(フラグ管理用!AJ44="予算区分_地単_通常",フラグ管理用!AE44&gt;4),"error",IF(AND(フラグ管理用!AJ44="予算区分_地単_協力金等",フラグ管理用!AE44&gt;9),"error",IF(AND(フラグ管理用!AJ44="予算区分_補助",フラグ管理用!AE44&lt;9),"error",""))))</f>
        <v/>
      </c>
      <c r="BG44" s="258" t="str">
        <f>フラグ管理用!AN44</f>
        <v/>
      </c>
    </row>
    <row r="45" spans="1:59" s="3" customFormat="1" x14ac:dyDescent="0.15">
      <c r="A45" s="80">
        <v>27</v>
      </c>
      <c r="B45" s="86"/>
      <c r="C45" s="61"/>
      <c r="D45" s="61"/>
      <c r="E45" s="63"/>
      <c r="F45" s="62"/>
      <c r="G45" s="150" t="str">
        <f>IF(C45="補",VLOOKUP(F45,'事業名一覧 '!$A$3:$C$54,3,FALSE),"")</f>
        <v/>
      </c>
      <c r="H45" s="158"/>
      <c r="I45" s="63"/>
      <c r="J45" s="63"/>
      <c r="K45" s="63"/>
      <c r="L45" s="62"/>
      <c r="M45" s="101" t="str">
        <f t="shared" si="9"/>
        <v/>
      </c>
      <c r="N45" s="101" t="str">
        <f t="shared" si="10"/>
        <v/>
      </c>
      <c r="O45" s="64"/>
      <c r="P45" s="64"/>
      <c r="Q45" s="64"/>
      <c r="R45" s="64"/>
      <c r="S45" s="64"/>
      <c r="T45" s="62"/>
      <c r="U45" s="63"/>
      <c r="V45" s="63"/>
      <c r="W45" s="63"/>
      <c r="X45" s="61"/>
      <c r="Y45" s="61"/>
      <c r="Z45" s="61"/>
      <c r="AA45" s="241"/>
      <c r="AB45" s="241"/>
      <c r="AC45" s="62"/>
      <c r="AD45" s="62"/>
      <c r="AE45" s="169"/>
      <c r="AF45" s="294"/>
      <c r="AG45" s="236"/>
      <c r="AH45" s="246" t="str">
        <f t="shared" si="11"/>
        <v/>
      </c>
      <c r="AI45" s="251" t="str">
        <f t="shared" si="12"/>
        <v/>
      </c>
      <c r="AJ45" s="217" t="str">
        <f>IF(C45="","",IF(AND(フラグ管理用!C45=1,フラグ管理用!E45=1),"",IF(AND(フラグ管理用!C45=2,フラグ管理用!D45=1,フラグ管理用!E45=1),"",IF(AND(フラグ管理用!C45=2,フラグ管理用!D45=2),"","error"))))</f>
        <v/>
      </c>
      <c r="AK45" s="257" t="str">
        <f t="shared" si="1"/>
        <v/>
      </c>
      <c r="AL45" s="257" t="str">
        <f t="shared" si="2"/>
        <v/>
      </c>
      <c r="AM45" s="257" t="str">
        <f>IF(C45="","",IF(PRODUCT(フラグ管理用!H45:J45)=0,"error",""))</f>
        <v/>
      </c>
      <c r="AN45" s="257" t="str">
        <f t="shared" si="13"/>
        <v/>
      </c>
      <c r="AO45" s="257" t="str">
        <f>IF(C45="","",IF(AND(フラグ管理用!E45=1,フラグ管理用!K45=1),"",IF(AND(フラグ管理用!E45=2,フラグ管理用!K45&gt;1),"","error")))</f>
        <v/>
      </c>
      <c r="AP45" s="257" t="str">
        <f>IF(C45="","",IF(AND(フラグ管理用!K45=10,ISBLANK(L45)=FALSE),"",IF(AND(フラグ管理用!K45&lt;10,ISBLANK(L45)=TRUE),"","error")))</f>
        <v/>
      </c>
      <c r="AQ45" s="217" t="str">
        <f t="shared" si="3"/>
        <v/>
      </c>
      <c r="AR45" s="217" t="str">
        <f t="shared" si="14"/>
        <v/>
      </c>
      <c r="AS45" s="217" t="str">
        <f>IF(C45="","",IF(AND(フラグ管理用!D45=2,フラグ管理用!E45=1),IF(Q45&lt;&gt;0,"error",""),""))</f>
        <v/>
      </c>
      <c r="AT45" s="217" t="str">
        <f>IF(C45="","",IF(フラグ管理用!E45=2,IF(OR(O45&lt;&gt;0,P45&lt;&gt;0),"error",""),""))</f>
        <v/>
      </c>
      <c r="AU45" s="217" t="str">
        <f t="shared" si="15"/>
        <v/>
      </c>
      <c r="AV45" s="217" t="str">
        <f t="shared" si="16"/>
        <v/>
      </c>
      <c r="AW45" s="217" t="str">
        <f t="shared" si="4"/>
        <v/>
      </c>
      <c r="AX45" s="217" t="str">
        <f>IF(C45="","",IF(フラグ管理用!X45=2,IF(AND(フラグ管理用!C45=2,フラグ管理用!U45=1),"","error"),""))</f>
        <v/>
      </c>
      <c r="AY45" s="217" t="str">
        <f t="shared" si="5"/>
        <v/>
      </c>
      <c r="AZ45" s="217" t="str">
        <f>IF(C45="","",IF(フラグ管理用!Y45=30,"error",IF(AND(フラグ管理用!AH45="事業始期_通常",フラグ管理用!Y45&lt;18),"error",IF(AND(フラグ管理用!AH45="事業始期_補助",フラグ管理用!Y45&lt;15),"error",""))))</f>
        <v/>
      </c>
      <c r="BA45" s="217" t="str">
        <f t="shared" si="6"/>
        <v/>
      </c>
      <c r="BB45" s="217" t="str">
        <f>IF(C45="","",IF(AND(フラグ管理用!AI45="事業終期_通常",OR(フラグ管理用!Z45&lt;18,フラグ管理用!Z45&gt;29)),"error",IF(AND(フラグ管理用!AI45="事業終期_基金",フラグ管理用!Z45&lt;18),"error","")))</f>
        <v/>
      </c>
      <c r="BC45" s="217" t="str">
        <f>IF(C45="","",IF(VLOOKUP(Y45,―!$X$2:$Y$31,2,FALSE)&lt;=VLOOKUP(Z45,―!$X$2:$Y$31,2,FALSE),"","error"))</f>
        <v/>
      </c>
      <c r="BD45" s="217" t="str">
        <f t="shared" si="7"/>
        <v/>
      </c>
      <c r="BE45" s="217" t="str">
        <f t="shared" si="8"/>
        <v/>
      </c>
      <c r="BF45" s="217" t="str">
        <f>IF(C45="","",IF(AND(フラグ管理用!AJ45="予算区分_地単_通常",フラグ管理用!AE45&gt;4),"error",IF(AND(フラグ管理用!AJ45="予算区分_地単_協力金等",フラグ管理用!AE45&gt;9),"error",IF(AND(フラグ管理用!AJ45="予算区分_補助",フラグ管理用!AE45&lt;9),"error",""))))</f>
        <v/>
      </c>
      <c r="BG45" s="258" t="str">
        <f>フラグ管理用!AN45</f>
        <v/>
      </c>
    </row>
    <row r="46" spans="1:59" x14ac:dyDescent="0.15">
      <c r="A46" s="80">
        <v>28</v>
      </c>
      <c r="B46" s="86"/>
      <c r="C46" s="61"/>
      <c r="D46" s="61"/>
      <c r="E46" s="63"/>
      <c r="F46" s="62"/>
      <c r="G46" s="150" t="str">
        <f>IF(C46="補",VLOOKUP(F46,'事業名一覧 '!$A$3:$C$54,3,FALSE),"")</f>
        <v/>
      </c>
      <c r="H46" s="158"/>
      <c r="I46" s="63"/>
      <c r="J46" s="63"/>
      <c r="K46" s="63"/>
      <c r="L46" s="62"/>
      <c r="M46" s="101" t="str">
        <f t="shared" si="9"/>
        <v/>
      </c>
      <c r="N46" s="101" t="str">
        <f t="shared" si="10"/>
        <v/>
      </c>
      <c r="O46" s="64"/>
      <c r="P46" s="64"/>
      <c r="Q46" s="64"/>
      <c r="R46" s="64"/>
      <c r="S46" s="64"/>
      <c r="T46" s="62"/>
      <c r="U46" s="63"/>
      <c r="V46" s="63"/>
      <c r="W46" s="63"/>
      <c r="X46" s="61"/>
      <c r="Y46" s="61"/>
      <c r="Z46" s="61"/>
      <c r="AA46" s="241"/>
      <c r="AB46" s="241"/>
      <c r="AC46" s="62"/>
      <c r="AD46" s="62"/>
      <c r="AE46" s="169"/>
      <c r="AF46" s="294"/>
      <c r="AG46" s="236"/>
      <c r="AH46" s="246" t="str">
        <f t="shared" si="11"/>
        <v/>
      </c>
      <c r="AI46" s="251" t="str">
        <f t="shared" si="12"/>
        <v/>
      </c>
      <c r="AJ46" s="217" t="str">
        <f>IF(C46="","",IF(AND(フラグ管理用!C46=1,フラグ管理用!E46=1),"",IF(AND(フラグ管理用!C46=2,フラグ管理用!D46=1,フラグ管理用!E46=1),"",IF(AND(フラグ管理用!C46=2,フラグ管理用!D46=2),"","error"))))</f>
        <v/>
      </c>
      <c r="AK46" s="257" t="str">
        <f t="shared" si="1"/>
        <v/>
      </c>
      <c r="AL46" s="257" t="str">
        <f t="shared" si="2"/>
        <v/>
      </c>
      <c r="AM46" s="257" t="str">
        <f>IF(C46="","",IF(PRODUCT(フラグ管理用!H46:J46)=0,"error",""))</f>
        <v/>
      </c>
      <c r="AN46" s="257" t="str">
        <f t="shared" si="13"/>
        <v/>
      </c>
      <c r="AO46" s="257" t="str">
        <f>IF(C46="","",IF(AND(フラグ管理用!E46=1,フラグ管理用!K46=1),"",IF(AND(フラグ管理用!E46=2,フラグ管理用!K46&gt;1),"","error")))</f>
        <v/>
      </c>
      <c r="AP46" s="257" t="str">
        <f>IF(C46="","",IF(AND(フラグ管理用!K46=10,ISBLANK(L46)=FALSE),"",IF(AND(フラグ管理用!K46&lt;10,ISBLANK(L46)=TRUE),"","error")))</f>
        <v/>
      </c>
      <c r="AQ46" s="217" t="str">
        <f t="shared" si="3"/>
        <v/>
      </c>
      <c r="AR46" s="217" t="str">
        <f t="shared" si="14"/>
        <v/>
      </c>
      <c r="AS46" s="217" t="str">
        <f>IF(C46="","",IF(AND(フラグ管理用!D46=2,フラグ管理用!E46=1),IF(Q46&lt;&gt;0,"error",""),""))</f>
        <v/>
      </c>
      <c r="AT46" s="217" t="str">
        <f>IF(C46="","",IF(フラグ管理用!E46=2,IF(OR(O46&lt;&gt;0,P46&lt;&gt;0),"error",""),""))</f>
        <v/>
      </c>
      <c r="AU46" s="217" t="str">
        <f t="shared" si="15"/>
        <v/>
      </c>
      <c r="AV46" s="217" t="str">
        <f t="shared" si="16"/>
        <v/>
      </c>
      <c r="AW46" s="217" t="str">
        <f t="shared" si="4"/>
        <v/>
      </c>
      <c r="AX46" s="217" t="str">
        <f>IF(C46="","",IF(フラグ管理用!X46=2,IF(AND(フラグ管理用!C46=2,フラグ管理用!U46=1),"","error"),""))</f>
        <v/>
      </c>
      <c r="AY46" s="217" t="str">
        <f t="shared" si="5"/>
        <v/>
      </c>
      <c r="AZ46" s="217" t="str">
        <f>IF(C46="","",IF(フラグ管理用!Y46=30,"error",IF(AND(フラグ管理用!AH46="事業始期_通常",フラグ管理用!Y46&lt;18),"error",IF(AND(フラグ管理用!AH46="事業始期_補助",フラグ管理用!Y46&lt;15),"error",""))))</f>
        <v/>
      </c>
      <c r="BA46" s="217" t="str">
        <f t="shared" si="6"/>
        <v/>
      </c>
      <c r="BB46" s="217" t="str">
        <f>IF(C46="","",IF(AND(フラグ管理用!AI46="事業終期_通常",OR(フラグ管理用!Z46&lt;18,フラグ管理用!Z46&gt;29)),"error",IF(AND(フラグ管理用!AI46="事業終期_基金",フラグ管理用!Z46&lt;18),"error","")))</f>
        <v/>
      </c>
      <c r="BC46" s="217" t="str">
        <f>IF(C46="","",IF(VLOOKUP(Y46,―!$X$2:$Y$31,2,FALSE)&lt;=VLOOKUP(Z46,―!$X$2:$Y$31,2,FALSE),"","error"))</f>
        <v/>
      </c>
      <c r="BD46" s="217" t="str">
        <f t="shared" si="7"/>
        <v/>
      </c>
      <c r="BE46" s="217" t="str">
        <f t="shared" si="8"/>
        <v/>
      </c>
      <c r="BF46" s="217" t="str">
        <f>IF(C46="","",IF(AND(フラグ管理用!AJ46="予算区分_地単_通常",フラグ管理用!AE46&gt;4),"error",IF(AND(フラグ管理用!AJ46="予算区分_地単_協力金等",フラグ管理用!AE46&gt;9),"error",IF(AND(フラグ管理用!AJ46="予算区分_補助",フラグ管理用!AE46&lt;9),"error",""))))</f>
        <v/>
      </c>
      <c r="BG46" s="258" t="str">
        <f>フラグ管理用!AN46</f>
        <v/>
      </c>
    </row>
    <row r="47" spans="1:59" x14ac:dyDescent="0.15">
      <c r="A47" s="80">
        <v>29</v>
      </c>
      <c r="B47" s="86"/>
      <c r="C47" s="61"/>
      <c r="D47" s="61"/>
      <c r="E47" s="63"/>
      <c r="F47" s="62"/>
      <c r="G47" s="150" t="str">
        <f>IF(C47="補",VLOOKUP(F47,'事業名一覧 '!$A$3:$C$54,3,FALSE),"")</f>
        <v/>
      </c>
      <c r="H47" s="158"/>
      <c r="I47" s="63"/>
      <c r="J47" s="63"/>
      <c r="K47" s="63"/>
      <c r="L47" s="62"/>
      <c r="M47" s="101" t="str">
        <f t="shared" si="9"/>
        <v/>
      </c>
      <c r="N47" s="101" t="str">
        <f t="shared" si="10"/>
        <v/>
      </c>
      <c r="O47" s="64"/>
      <c r="P47" s="64"/>
      <c r="Q47" s="64"/>
      <c r="R47" s="64"/>
      <c r="S47" s="64"/>
      <c r="T47" s="62"/>
      <c r="U47" s="63"/>
      <c r="V47" s="63"/>
      <c r="W47" s="63"/>
      <c r="X47" s="61"/>
      <c r="Y47" s="61"/>
      <c r="Z47" s="61"/>
      <c r="AA47" s="241"/>
      <c r="AB47" s="241"/>
      <c r="AC47" s="62"/>
      <c r="AD47" s="62"/>
      <c r="AE47" s="169"/>
      <c r="AF47" s="294"/>
      <c r="AG47" s="236"/>
      <c r="AH47" s="246" t="str">
        <f t="shared" si="11"/>
        <v/>
      </c>
      <c r="AI47" s="251" t="str">
        <f t="shared" si="12"/>
        <v/>
      </c>
      <c r="AJ47" s="217" t="str">
        <f>IF(C47="","",IF(AND(フラグ管理用!C47=1,フラグ管理用!E47=1),"",IF(AND(フラグ管理用!C47=2,フラグ管理用!D47=1,フラグ管理用!E47=1),"",IF(AND(フラグ管理用!C47=2,フラグ管理用!D47=2),"","error"))))</f>
        <v/>
      </c>
      <c r="AK47" s="257" t="str">
        <f t="shared" si="1"/>
        <v/>
      </c>
      <c r="AL47" s="257" t="str">
        <f t="shared" si="2"/>
        <v/>
      </c>
      <c r="AM47" s="257" t="str">
        <f>IF(C47="","",IF(PRODUCT(フラグ管理用!H47:J47)=0,"error",""))</f>
        <v/>
      </c>
      <c r="AN47" s="257" t="str">
        <f t="shared" si="13"/>
        <v/>
      </c>
      <c r="AO47" s="257" t="str">
        <f>IF(C47="","",IF(AND(フラグ管理用!E47=1,フラグ管理用!K47=1),"",IF(AND(フラグ管理用!E47=2,フラグ管理用!K47&gt;1),"","error")))</f>
        <v/>
      </c>
      <c r="AP47" s="257" t="str">
        <f>IF(C47="","",IF(AND(フラグ管理用!K47=10,ISBLANK(L47)=FALSE),"",IF(AND(フラグ管理用!K47&lt;10,ISBLANK(L47)=TRUE),"","error")))</f>
        <v/>
      </c>
      <c r="AQ47" s="217" t="str">
        <f t="shared" si="3"/>
        <v/>
      </c>
      <c r="AR47" s="217" t="str">
        <f t="shared" si="14"/>
        <v/>
      </c>
      <c r="AS47" s="217" t="str">
        <f>IF(C47="","",IF(AND(フラグ管理用!D47=2,フラグ管理用!E47=1),IF(Q47&lt;&gt;0,"error",""),""))</f>
        <v/>
      </c>
      <c r="AT47" s="217" t="str">
        <f>IF(C47="","",IF(フラグ管理用!E47=2,IF(OR(O47&lt;&gt;0,P47&lt;&gt;0),"error",""),""))</f>
        <v/>
      </c>
      <c r="AU47" s="217" t="str">
        <f t="shared" si="15"/>
        <v/>
      </c>
      <c r="AV47" s="217" t="str">
        <f t="shared" si="16"/>
        <v/>
      </c>
      <c r="AW47" s="217" t="str">
        <f t="shared" si="4"/>
        <v/>
      </c>
      <c r="AX47" s="217" t="str">
        <f>IF(C47="","",IF(フラグ管理用!X47=2,IF(AND(フラグ管理用!C47=2,フラグ管理用!U47=1),"","error"),""))</f>
        <v/>
      </c>
      <c r="AY47" s="217" t="str">
        <f t="shared" si="5"/>
        <v/>
      </c>
      <c r="AZ47" s="217" t="str">
        <f>IF(C47="","",IF(フラグ管理用!Y47=30,"error",IF(AND(フラグ管理用!AH47="事業始期_通常",フラグ管理用!Y47&lt;18),"error",IF(AND(フラグ管理用!AH47="事業始期_補助",フラグ管理用!Y47&lt;15),"error",""))))</f>
        <v/>
      </c>
      <c r="BA47" s="217" t="str">
        <f t="shared" si="6"/>
        <v/>
      </c>
      <c r="BB47" s="217" t="str">
        <f>IF(C47="","",IF(AND(フラグ管理用!AI47="事業終期_通常",OR(フラグ管理用!Z47&lt;18,フラグ管理用!Z47&gt;29)),"error",IF(AND(フラグ管理用!AI47="事業終期_基金",フラグ管理用!Z47&lt;18),"error","")))</f>
        <v/>
      </c>
      <c r="BC47" s="217" t="str">
        <f>IF(C47="","",IF(VLOOKUP(Y47,―!$X$2:$Y$31,2,FALSE)&lt;=VLOOKUP(Z47,―!$X$2:$Y$31,2,FALSE),"","error"))</f>
        <v/>
      </c>
      <c r="BD47" s="217" t="str">
        <f t="shared" si="7"/>
        <v/>
      </c>
      <c r="BE47" s="217" t="str">
        <f t="shared" si="8"/>
        <v/>
      </c>
      <c r="BF47" s="217" t="str">
        <f>IF(C47="","",IF(AND(フラグ管理用!AJ47="予算区分_地単_通常",フラグ管理用!AE47&gt;4),"error",IF(AND(フラグ管理用!AJ47="予算区分_地単_協力金等",フラグ管理用!AE47&gt;9),"error",IF(AND(フラグ管理用!AJ47="予算区分_補助",フラグ管理用!AE47&lt;9),"error",""))))</f>
        <v/>
      </c>
      <c r="BG47" s="258" t="str">
        <f>フラグ管理用!AN47</f>
        <v/>
      </c>
    </row>
    <row r="48" spans="1:59" x14ac:dyDescent="0.15">
      <c r="A48" s="80">
        <v>30</v>
      </c>
      <c r="B48" s="86"/>
      <c r="C48" s="61"/>
      <c r="D48" s="61"/>
      <c r="E48" s="63"/>
      <c r="F48" s="62"/>
      <c r="G48" s="150" t="str">
        <f>IF(C48="補",VLOOKUP(F48,'事業名一覧 '!$A$3:$C$54,3,FALSE),"")</f>
        <v/>
      </c>
      <c r="H48" s="158"/>
      <c r="I48" s="63"/>
      <c r="J48" s="63"/>
      <c r="K48" s="63"/>
      <c r="L48" s="62"/>
      <c r="M48" s="101" t="str">
        <f t="shared" si="9"/>
        <v/>
      </c>
      <c r="N48" s="101" t="str">
        <f t="shared" si="10"/>
        <v/>
      </c>
      <c r="O48" s="64"/>
      <c r="P48" s="64"/>
      <c r="Q48" s="64"/>
      <c r="R48" s="64"/>
      <c r="S48" s="64"/>
      <c r="T48" s="62"/>
      <c r="U48" s="63"/>
      <c r="V48" s="63"/>
      <c r="W48" s="63"/>
      <c r="X48" s="61"/>
      <c r="Y48" s="61"/>
      <c r="Z48" s="61"/>
      <c r="AA48" s="241"/>
      <c r="AB48" s="241"/>
      <c r="AC48" s="62"/>
      <c r="AD48" s="62"/>
      <c r="AE48" s="169"/>
      <c r="AF48" s="294"/>
      <c r="AG48" s="236"/>
      <c r="AH48" s="246" t="str">
        <f t="shared" si="11"/>
        <v/>
      </c>
      <c r="AI48" s="251" t="str">
        <f t="shared" si="12"/>
        <v/>
      </c>
      <c r="AJ48" s="217" t="str">
        <f>IF(C48="","",IF(AND(フラグ管理用!C48=1,フラグ管理用!E48=1),"",IF(AND(フラグ管理用!C48=2,フラグ管理用!D48=1,フラグ管理用!E48=1),"",IF(AND(フラグ管理用!C48=2,フラグ管理用!D48=2),"","error"))))</f>
        <v/>
      </c>
      <c r="AK48" s="257" t="str">
        <f t="shared" si="1"/>
        <v/>
      </c>
      <c r="AL48" s="257" t="str">
        <f t="shared" si="2"/>
        <v/>
      </c>
      <c r="AM48" s="257" t="str">
        <f>IF(C48="","",IF(PRODUCT(フラグ管理用!H48:J48)=0,"error",""))</f>
        <v/>
      </c>
      <c r="AN48" s="257" t="str">
        <f t="shared" si="13"/>
        <v/>
      </c>
      <c r="AO48" s="257" t="str">
        <f>IF(C48="","",IF(AND(フラグ管理用!E48=1,フラグ管理用!K48=1),"",IF(AND(フラグ管理用!E48=2,フラグ管理用!K48&gt;1),"","error")))</f>
        <v/>
      </c>
      <c r="AP48" s="257" t="str">
        <f>IF(C48="","",IF(AND(フラグ管理用!K48=10,ISBLANK(L48)=FALSE),"",IF(AND(フラグ管理用!K48&lt;10,ISBLANK(L48)=TRUE),"","error")))</f>
        <v/>
      </c>
      <c r="AQ48" s="217" t="str">
        <f t="shared" si="3"/>
        <v/>
      </c>
      <c r="AR48" s="217" t="str">
        <f t="shared" si="14"/>
        <v/>
      </c>
      <c r="AS48" s="217" t="str">
        <f>IF(C48="","",IF(AND(フラグ管理用!D48=2,フラグ管理用!E48=1),IF(Q48&lt;&gt;0,"error",""),""))</f>
        <v/>
      </c>
      <c r="AT48" s="217" t="str">
        <f>IF(C48="","",IF(フラグ管理用!E48=2,IF(OR(O48&lt;&gt;0,P48&lt;&gt;0),"error",""),""))</f>
        <v/>
      </c>
      <c r="AU48" s="217" t="str">
        <f t="shared" si="15"/>
        <v/>
      </c>
      <c r="AV48" s="217" t="str">
        <f t="shared" si="16"/>
        <v/>
      </c>
      <c r="AW48" s="217" t="str">
        <f t="shared" si="4"/>
        <v/>
      </c>
      <c r="AX48" s="217" t="str">
        <f>IF(C48="","",IF(フラグ管理用!X48=2,IF(AND(フラグ管理用!C48=2,フラグ管理用!U48=1),"","error"),""))</f>
        <v/>
      </c>
      <c r="AY48" s="217" t="str">
        <f t="shared" si="5"/>
        <v/>
      </c>
      <c r="AZ48" s="217" t="str">
        <f>IF(C48="","",IF(フラグ管理用!Y48=30,"error",IF(AND(フラグ管理用!AH48="事業始期_通常",フラグ管理用!Y48&lt;18),"error",IF(AND(フラグ管理用!AH48="事業始期_補助",フラグ管理用!Y48&lt;15),"error",""))))</f>
        <v/>
      </c>
      <c r="BA48" s="217" t="str">
        <f t="shared" si="6"/>
        <v/>
      </c>
      <c r="BB48" s="217" t="str">
        <f>IF(C48="","",IF(AND(フラグ管理用!AI48="事業終期_通常",OR(フラグ管理用!Z48&lt;18,フラグ管理用!Z48&gt;29)),"error",IF(AND(フラグ管理用!AI48="事業終期_基金",フラグ管理用!Z48&lt;18),"error","")))</f>
        <v/>
      </c>
      <c r="BC48" s="217" t="str">
        <f>IF(C48="","",IF(VLOOKUP(Y48,―!$X$2:$Y$31,2,FALSE)&lt;=VLOOKUP(Z48,―!$X$2:$Y$31,2,FALSE),"","error"))</f>
        <v/>
      </c>
      <c r="BD48" s="217" t="str">
        <f t="shared" si="7"/>
        <v/>
      </c>
      <c r="BE48" s="217" t="str">
        <f t="shared" si="8"/>
        <v/>
      </c>
      <c r="BF48" s="217" t="str">
        <f>IF(C48="","",IF(AND(フラグ管理用!AJ48="予算区分_地単_通常",フラグ管理用!AE48&gt;4),"error",IF(AND(フラグ管理用!AJ48="予算区分_地単_協力金等",フラグ管理用!AE48&gt;9),"error",IF(AND(フラグ管理用!AJ48="予算区分_補助",フラグ管理用!AE48&lt;9),"error",""))))</f>
        <v/>
      </c>
      <c r="BG48" s="258" t="str">
        <f>フラグ管理用!AN48</f>
        <v/>
      </c>
    </row>
    <row r="49" spans="1:59" x14ac:dyDescent="0.15">
      <c r="A49" s="81">
        <v>31</v>
      </c>
      <c r="B49" s="87"/>
      <c r="C49" s="61"/>
      <c r="D49" s="61"/>
      <c r="E49" s="63"/>
      <c r="F49" s="62"/>
      <c r="G49" s="150" t="str">
        <f>IF(C49="補",VLOOKUP(F49,'事業名一覧 '!$A$3:$C$54,3,FALSE),"")</f>
        <v/>
      </c>
      <c r="H49" s="158"/>
      <c r="I49" s="63"/>
      <c r="J49" s="63"/>
      <c r="K49" s="63"/>
      <c r="L49" s="62"/>
      <c r="M49" s="101" t="str">
        <f t="shared" si="9"/>
        <v/>
      </c>
      <c r="N49" s="101" t="str">
        <f t="shared" si="10"/>
        <v/>
      </c>
      <c r="O49" s="64"/>
      <c r="P49" s="64"/>
      <c r="Q49" s="64"/>
      <c r="R49" s="64"/>
      <c r="S49" s="64"/>
      <c r="T49" s="62"/>
      <c r="U49" s="63"/>
      <c r="V49" s="63"/>
      <c r="W49" s="63"/>
      <c r="X49" s="61"/>
      <c r="Y49" s="61"/>
      <c r="Z49" s="61"/>
      <c r="AA49" s="241"/>
      <c r="AB49" s="241"/>
      <c r="AC49" s="62"/>
      <c r="AD49" s="62"/>
      <c r="AE49" s="169"/>
      <c r="AF49" s="294"/>
      <c r="AG49" s="236"/>
      <c r="AH49" s="246" t="str">
        <f t="shared" si="11"/>
        <v/>
      </c>
      <c r="AI49" s="251" t="str">
        <f t="shared" si="12"/>
        <v/>
      </c>
      <c r="AJ49" s="217" t="str">
        <f>IF(C49="","",IF(AND(フラグ管理用!C49=1,フラグ管理用!E49=1),"",IF(AND(フラグ管理用!C49=2,フラグ管理用!D49=1,フラグ管理用!E49=1),"",IF(AND(フラグ管理用!C49=2,フラグ管理用!D49=2),"","error"))))</f>
        <v/>
      </c>
      <c r="AK49" s="257" t="str">
        <f t="shared" si="1"/>
        <v/>
      </c>
      <c r="AL49" s="257" t="str">
        <f t="shared" si="2"/>
        <v/>
      </c>
      <c r="AM49" s="257" t="str">
        <f>IF(C49="","",IF(PRODUCT(フラグ管理用!H49:J49)=0,"error",""))</f>
        <v/>
      </c>
      <c r="AN49" s="257" t="str">
        <f t="shared" si="13"/>
        <v/>
      </c>
      <c r="AO49" s="257" t="str">
        <f>IF(C49="","",IF(AND(フラグ管理用!E49=1,フラグ管理用!K49=1),"",IF(AND(フラグ管理用!E49=2,フラグ管理用!K49&gt;1),"","error")))</f>
        <v/>
      </c>
      <c r="AP49" s="257" t="str">
        <f>IF(C49="","",IF(AND(フラグ管理用!K49=10,ISBLANK(L49)=FALSE),"",IF(AND(フラグ管理用!K49&lt;10,ISBLANK(L49)=TRUE),"","error")))</f>
        <v/>
      </c>
      <c r="AQ49" s="217" t="str">
        <f t="shared" si="3"/>
        <v/>
      </c>
      <c r="AR49" s="217" t="str">
        <f t="shared" si="14"/>
        <v/>
      </c>
      <c r="AS49" s="217" t="str">
        <f>IF(C49="","",IF(AND(フラグ管理用!D49=2,フラグ管理用!E49=1),IF(Q49&lt;&gt;0,"error",""),""))</f>
        <v/>
      </c>
      <c r="AT49" s="217" t="str">
        <f>IF(C49="","",IF(フラグ管理用!E49=2,IF(OR(O49&lt;&gt;0,P49&lt;&gt;0),"error",""),""))</f>
        <v/>
      </c>
      <c r="AU49" s="217" t="str">
        <f t="shared" si="15"/>
        <v/>
      </c>
      <c r="AV49" s="217" t="str">
        <f t="shared" si="16"/>
        <v/>
      </c>
      <c r="AW49" s="217" t="str">
        <f t="shared" si="4"/>
        <v/>
      </c>
      <c r="AX49" s="217" t="str">
        <f>IF(C49="","",IF(フラグ管理用!X49=2,IF(AND(フラグ管理用!C49=2,フラグ管理用!U49=1),"","error"),""))</f>
        <v/>
      </c>
      <c r="AY49" s="217" t="str">
        <f t="shared" si="5"/>
        <v/>
      </c>
      <c r="AZ49" s="217" t="str">
        <f>IF(C49="","",IF(フラグ管理用!Y49=30,"error",IF(AND(フラグ管理用!AH49="事業始期_通常",フラグ管理用!Y49&lt;18),"error",IF(AND(フラグ管理用!AH49="事業始期_補助",フラグ管理用!Y49&lt;15),"error",""))))</f>
        <v/>
      </c>
      <c r="BA49" s="217" t="str">
        <f t="shared" si="6"/>
        <v/>
      </c>
      <c r="BB49" s="217" t="str">
        <f>IF(C49="","",IF(AND(フラグ管理用!AI49="事業終期_通常",OR(フラグ管理用!Z49&lt;18,フラグ管理用!Z49&gt;29)),"error",IF(AND(フラグ管理用!AI49="事業終期_基金",フラグ管理用!Z49&lt;18),"error","")))</f>
        <v/>
      </c>
      <c r="BC49" s="217" t="str">
        <f>IF(C49="","",IF(VLOOKUP(Y49,―!$X$2:$Y$31,2,FALSE)&lt;=VLOOKUP(Z49,―!$X$2:$Y$31,2,FALSE),"","error"))</f>
        <v/>
      </c>
      <c r="BD49" s="217" t="str">
        <f t="shared" si="7"/>
        <v/>
      </c>
      <c r="BE49" s="217" t="str">
        <f t="shared" si="8"/>
        <v/>
      </c>
      <c r="BF49" s="217" t="str">
        <f>IF(C49="","",IF(AND(フラグ管理用!AJ49="予算区分_地単_通常",フラグ管理用!AE49&gt;4),"error",IF(AND(フラグ管理用!AJ49="予算区分_地単_協力金等",フラグ管理用!AE49&gt;9),"error",IF(AND(フラグ管理用!AJ49="予算区分_補助",フラグ管理用!AE49&lt;9),"error",""))))</f>
        <v/>
      </c>
      <c r="BG49" s="258" t="str">
        <f>フラグ管理用!AN49</f>
        <v/>
      </c>
    </row>
    <row r="50" spans="1:59" x14ac:dyDescent="0.15">
      <c r="A50" s="81">
        <v>32</v>
      </c>
      <c r="B50" s="87"/>
      <c r="C50" s="61"/>
      <c r="D50" s="61"/>
      <c r="E50" s="63"/>
      <c r="F50" s="62"/>
      <c r="G50" s="150" t="str">
        <f>IF(C50="補",VLOOKUP(F50,'事業名一覧 '!$A$3:$C$54,3,FALSE),"")</f>
        <v/>
      </c>
      <c r="H50" s="158"/>
      <c r="I50" s="63"/>
      <c r="J50" s="63"/>
      <c r="K50" s="63"/>
      <c r="L50" s="62"/>
      <c r="M50" s="101" t="str">
        <f t="shared" si="9"/>
        <v/>
      </c>
      <c r="N50" s="101" t="str">
        <f t="shared" si="10"/>
        <v/>
      </c>
      <c r="O50" s="64"/>
      <c r="P50" s="64"/>
      <c r="Q50" s="64"/>
      <c r="R50" s="64"/>
      <c r="S50" s="64"/>
      <c r="T50" s="62"/>
      <c r="U50" s="63"/>
      <c r="V50" s="63"/>
      <c r="W50" s="63"/>
      <c r="X50" s="61"/>
      <c r="Y50" s="61"/>
      <c r="Z50" s="61"/>
      <c r="AA50" s="241"/>
      <c r="AB50" s="241"/>
      <c r="AC50" s="62"/>
      <c r="AD50" s="62"/>
      <c r="AE50" s="169"/>
      <c r="AF50" s="294"/>
      <c r="AG50" s="236"/>
      <c r="AH50" s="246" t="str">
        <f t="shared" si="11"/>
        <v/>
      </c>
      <c r="AI50" s="251" t="str">
        <f t="shared" si="12"/>
        <v/>
      </c>
      <c r="AJ50" s="217" t="str">
        <f>IF(C50="","",IF(AND(フラグ管理用!C50=1,フラグ管理用!E50=1),"",IF(AND(フラグ管理用!C50=2,フラグ管理用!D50=1,フラグ管理用!E50=1),"",IF(AND(フラグ管理用!C50=2,フラグ管理用!D50=2),"","error"))))</f>
        <v/>
      </c>
      <c r="AK50" s="257" t="str">
        <f t="shared" si="1"/>
        <v/>
      </c>
      <c r="AL50" s="257" t="str">
        <f t="shared" si="2"/>
        <v/>
      </c>
      <c r="AM50" s="257" t="str">
        <f>IF(C50="","",IF(PRODUCT(フラグ管理用!H50:J50)=0,"error",""))</f>
        <v/>
      </c>
      <c r="AN50" s="257" t="str">
        <f t="shared" si="13"/>
        <v/>
      </c>
      <c r="AO50" s="257" t="str">
        <f>IF(C50="","",IF(AND(フラグ管理用!E50=1,フラグ管理用!K50=1),"",IF(AND(フラグ管理用!E50=2,フラグ管理用!K50&gt;1),"","error")))</f>
        <v/>
      </c>
      <c r="AP50" s="257" t="str">
        <f>IF(C50="","",IF(AND(フラグ管理用!K50=10,ISBLANK(L50)=FALSE),"",IF(AND(フラグ管理用!K50&lt;10,ISBLANK(L50)=TRUE),"","error")))</f>
        <v/>
      </c>
      <c r="AQ50" s="217" t="str">
        <f t="shared" si="3"/>
        <v/>
      </c>
      <c r="AR50" s="217" t="str">
        <f t="shared" si="14"/>
        <v/>
      </c>
      <c r="AS50" s="217" t="str">
        <f>IF(C50="","",IF(AND(フラグ管理用!D50=2,フラグ管理用!E50=1),IF(Q50&lt;&gt;0,"error",""),""))</f>
        <v/>
      </c>
      <c r="AT50" s="217" t="str">
        <f>IF(C50="","",IF(フラグ管理用!E50=2,IF(OR(O50&lt;&gt;0,P50&lt;&gt;0),"error",""),""))</f>
        <v/>
      </c>
      <c r="AU50" s="217" t="str">
        <f t="shared" si="15"/>
        <v/>
      </c>
      <c r="AV50" s="217" t="str">
        <f t="shared" si="16"/>
        <v/>
      </c>
      <c r="AW50" s="217" t="str">
        <f t="shared" si="4"/>
        <v/>
      </c>
      <c r="AX50" s="217" t="str">
        <f>IF(C50="","",IF(フラグ管理用!X50=2,IF(AND(フラグ管理用!C50=2,フラグ管理用!U50=1),"","error"),""))</f>
        <v/>
      </c>
      <c r="AY50" s="217" t="str">
        <f t="shared" si="5"/>
        <v/>
      </c>
      <c r="AZ50" s="217" t="str">
        <f>IF(C50="","",IF(フラグ管理用!Y50=30,"error",IF(AND(フラグ管理用!AH50="事業始期_通常",フラグ管理用!Y50&lt;18),"error",IF(AND(フラグ管理用!AH50="事業始期_補助",フラグ管理用!Y50&lt;15),"error",""))))</f>
        <v/>
      </c>
      <c r="BA50" s="217" t="str">
        <f t="shared" si="6"/>
        <v/>
      </c>
      <c r="BB50" s="217" t="str">
        <f>IF(C50="","",IF(AND(フラグ管理用!AI50="事業終期_通常",OR(フラグ管理用!Z50&lt;18,フラグ管理用!Z50&gt;29)),"error",IF(AND(フラグ管理用!AI50="事業終期_基金",フラグ管理用!Z50&lt;18),"error","")))</f>
        <v/>
      </c>
      <c r="BC50" s="217" t="str">
        <f>IF(C50="","",IF(VLOOKUP(Y50,―!$X$2:$Y$31,2,FALSE)&lt;=VLOOKUP(Z50,―!$X$2:$Y$31,2,FALSE),"","error"))</f>
        <v/>
      </c>
      <c r="BD50" s="217" t="str">
        <f t="shared" si="7"/>
        <v/>
      </c>
      <c r="BE50" s="217" t="str">
        <f t="shared" si="8"/>
        <v/>
      </c>
      <c r="BF50" s="217" t="str">
        <f>IF(C50="","",IF(AND(フラグ管理用!AJ50="予算区分_地単_通常",フラグ管理用!AE50&gt;4),"error",IF(AND(フラグ管理用!AJ50="予算区分_地単_協力金等",フラグ管理用!AE50&gt;9),"error",IF(AND(フラグ管理用!AJ50="予算区分_補助",フラグ管理用!AE50&lt;9),"error",""))))</f>
        <v/>
      </c>
      <c r="BG50" s="258" t="str">
        <f>フラグ管理用!AN50</f>
        <v/>
      </c>
    </row>
    <row r="51" spans="1:59" x14ac:dyDescent="0.15">
      <c r="A51" s="81">
        <v>33</v>
      </c>
      <c r="B51" s="87"/>
      <c r="C51" s="61"/>
      <c r="D51" s="61"/>
      <c r="E51" s="63"/>
      <c r="F51" s="62"/>
      <c r="G51" s="150" t="str">
        <f>IF(C51="補",VLOOKUP(F51,'事業名一覧 '!$A$3:$C$54,3,FALSE),"")</f>
        <v/>
      </c>
      <c r="H51" s="158"/>
      <c r="I51" s="63"/>
      <c r="J51" s="63"/>
      <c r="K51" s="63"/>
      <c r="L51" s="62"/>
      <c r="M51" s="101" t="str">
        <f t="shared" si="9"/>
        <v/>
      </c>
      <c r="N51" s="101" t="str">
        <f t="shared" si="10"/>
        <v/>
      </c>
      <c r="O51" s="64"/>
      <c r="P51" s="64"/>
      <c r="Q51" s="64"/>
      <c r="R51" s="64"/>
      <c r="S51" s="64"/>
      <c r="T51" s="62"/>
      <c r="U51" s="63"/>
      <c r="V51" s="63"/>
      <c r="W51" s="63"/>
      <c r="X51" s="61"/>
      <c r="Y51" s="61"/>
      <c r="Z51" s="61"/>
      <c r="AA51" s="241"/>
      <c r="AB51" s="241"/>
      <c r="AC51" s="62"/>
      <c r="AD51" s="62"/>
      <c r="AE51" s="169"/>
      <c r="AF51" s="294"/>
      <c r="AG51" s="236"/>
      <c r="AH51" s="246" t="str">
        <f t="shared" si="11"/>
        <v/>
      </c>
      <c r="AI51" s="251" t="str">
        <f t="shared" si="12"/>
        <v/>
      </c>
      <c r="AJ51" s="217" t="str">
        <f>IF(C51="","",IF(AND(フラグ管理用!C51=1,フラグ管理用!E51=1),"",IF(AND(フラグ管理用!C51=2,フラグ管理用!D51=1,フラグ管理用!E51=1),"",IF(AND(フラグ管理用!C51=2,フラグ管理用!D51=2),"","error"))))</f>
        <v/>
      </c>
      <c r="AK51" s="257" t="str">
        <f t="shared" si="1"/>
        <v/>
      </c>
      <c r="AL51" s="257" t="str">
        <f t="shared" si="2"/>
        <v/>
      </c>
      <c r="AM51" s="257" t="str">
        <f>IF(C51="","",IF(PRODUCT(フラグ管理用!H51:J51)=0,"error",""))</f>
        <v/>
      </c>
      <c r="AN51" s="257" t="str">
        <f t="shared" si="13"/>
        <v/>
      </c>
      <c r="AO51" s="257" t="str">
        <f>IF(C51="","",IF(AND(フラグ管理用!E51=1,フラグ管理用!K51=1),"",IF(AND(フラグ管理用!E51=2,フラグ管理用!K51&gt;1),"","error")))</f>
        <v/>
      </c>
      <c r="AP51" s="257" t="str">
        <f>IF(C51="","",IF(AND(フラグ管理用!K51=10,ISBLANK(L51)=FALSE),"",IF(AND(フラグ管理用!K51&lt;10,ISBLANK(L51)=TRUE),"","error")))</f>
        <v/>
      </c>
      <c r="AQ51" s="217" t="str">
        <f t="shared" si="3"/>
        <v/>
      </c>
      <c r="AR51" s="217" t="str">
        <f t="shared" si="14"/>
        <v/>
      </c>
      <c r="AS51" s="217" t="str">
        <f>IF(C51="","",IF(AND(フラグ管理用!D51=2,フラグ管理用!E51=1),IF(Q51&lt;&gt;0,"error",""),""))</f>
        <v/>
      </c>
      <c r="AT51" s="217" t="str">
        <f>IF(C51="","",IF(フラグ管理用!E51=2,IF(OR(O51&lt;&gt;0,P51&lt;&gt;0),"error",""),""))</f>
        <v/>
      </c>
      <c r="AU51" s="217" t="str">
        <f t="shared" si="15"/>
        <v/>
      </c>
      <c r="AV51" s="217" t="str">
        <f t="shared" si="16"/>
        <v/>
      </c>
      <c r="AW51" s="217" t="str">
        <f t="shared" si="4"/>
        <v/>
      </c>
      <c r="AX51" s="217" t="str">
        <f>IF(C51="","",IF(フラグ管理用!X51=2,IF(AND(フラグ管理用!C51=2,フラグ管理用!U51=1),"","error"),""))</f>
        <v/>
      </c>
      <c r="AY51" s="217" t="str">
        <f t="shared" si="5"/>
        <v/>
      </c>
      <c r="AZ51" s="217" t="str">
        <f>IF(C51="","",IF(フラグ管理用!Y51=30,"error",IF(AND(フラグ管理用!AH51="事業始期_通常",フラグ管理用!Y51&lt;18),"error",IF(AND(フラグ管理用!AH51="事業始期_補助",フラグ管理用!Y51&lt;15),"error",""))))</f>
        <v/>
      </c>
      <c r="BA51" s="217" t="str">
        <f t="shared" si="6"/>
        <v/>
      </c>
      <c r="BB51" s="217" t="str">
        <f>IF(C51="","",IF(AND(フラグ管理用!AI51="事業終期_通常",OR(フラグ管理用!Z51&lt;18,フラグ管理用!Z51&gt;29)),"error",IF(AND(フラグ管理用!AI51="事業終期_基金",フラグ管理用!Z51&lt;18),"error","")))</f>
        <v/>
      </c>
      <c r="BC51" s="217" t="str">
        <f>IF(C51="","",IF(VLOOKUP(Y51,―!$X$2:$Y$31,2,FALSE)&lt;=VLOOKUP(Z51,―!$X$2:$Y$31,2,FALSE),"","error"))</f>
        <v/>
      </c>
      <c r="BD51" s="217" t="str">
        <f t="shared" si="7"/>
        <v/>
      </c>
      <c r="BE51" s="217" t="str">
        <f t="shared" si="8"/>
        <v/>
      </c>
      <c r="BF51" s="217" t="str">
        <f>IF(C51="","",IF(AND(フラグ管理用!AJ51="予算区分_地単_通常",フラグ管理用!AE51&gt;4),"error",IF(AND(フラグ管理用!AJ51="予算区分_地単_協力金等",フラグ管理用!AE51&gt;9),"error",IF(AND(フラグ管理用!AJ51="予算区分_補助",フラグ管理用!AE51&lt;9),"error",""))))</f>
        <v/>
      </c>
      <c r="BG51" s="258" t="str">
        <f>フラグ管理用!AN51</f>
        <v/>
      </c>
    </row>
    <row r="52" spans="1:59" x14ac:dyDescent="0.15">
      <c r="A52" s="81">
        <v>34</v>
      </c>
      <c r="B52" s="87"/>
      <c r="C52" s="61"/>
      <c r="D52" s="61"/>
      <c r="E52" s="63"/>
      <c r="F52" s="62"/>
      <c r="G52" s="150" t="str">
        <f>IF(C52="補",VLOOKUP(F52,'事業名一覧 '!$A$3:$C$54,3,FALSE),"")</f>
        <v/>
      </c>
      <c r="H52" s="158"/>
      <c r="I52" s="63"/>
      <c r="J52" s="63"/>
      <c r="K52" s="63"/>
      <c r="L52" s="62"/>
      <c r="M52" s="101" t="str">
        <f t="shared" si="9"/>
        <v/>
      </c>
      <c r="N52" s="101" t="str">
        <f t="shared" si="10"/>
        <v/>
      </c>
      <c r="O52" s="64"/>
      <c r="P52" s="64"/>
      <c r="Q52" s="64"/>
      <c r="R52" s="64"/>
      <c r="S52" s="64"/>
      <c r="T52" s="62"/>
      <c r="U52" s="63"/>
      <c r="V52" s="63"/>
      <c r="W52" s="63"/>
      <c r="X52" s="61"/>
      <c r="Y52" s="61"/>
      <c r="Z52" s="61"/>
      <c r="AA52" s="241"/>
      <c r="AB52" s="241"/>
      <c r="AC52" s="62"/>
      <c r="AD52" s="62"/>
      <c r="AE52" s="169"/>
      <c r="AF52" s="294"/>
      <c r="AG52" s="236"/>
      <c r="AH52" s="246" t="str">
        <f t="shared" si="11"/>
        <v/>
      </c>
      <c r="AI52" s="251" t="str">
        <f t="shared" si="12"/>
        <v/>
      </c>
      <c r="AJ52" s="217" t="str">
        <f>IF(C52="","",IF(AND(フラグ管理用!C52=1,フラグ管理用!E52=1),"",IF(AND(フラグ管理用!C52=2,フラグ管理用!D52=1,フラグ管理用!E52=1),"",IF(AND(フラグ管理用!C52=2,フラグ管理用!D52=2),"","error"))))</f>
        <v/>
      </c>
      <c r="AK52" s="257" t="str">
        <f t="shared" si="1"/>
        <v/>
      </c>
      <c r="AL52" s="257" t="str">
        <f t="shared" si="2"/>
        <v/>
      </c>
      <c r="AM52" s="257" t="str">
        <f>IF(C52="","",IF(PRODUCT(フラグ管理用!H52:J52)=0,"error",""))</f>
        <v/>
      </c>
      <c r="AN52" s="257" t="str">
        <f t="shared" si="13"/>
        <v/>
      </c>
      <c r="AO52" s="257" t="str">
        <f>IF(C52="","",IF(AND(フラグ管理用!E52=1,フラグ管理用!K52=1),"",IF(AND(フラグ管理用!E52=2,フラグ管理用!K52&gt;1),"","error")))</f>
        <v/>
      </c>
      <c r="AP52" s="257" t="str">
        <f>IF(C52="","",IF(AND(フラグ管理用!K52=10,ISBLANK(L52)=FALSE),"",IF(AND(フラグ管理用!K52&lt;10,ISBLANK(L52)=TRUE),"","error")))</f>
        <v/>
      </c>
      <c r="AQ52" s="217" t="str">
        <f t="shared" si="3"/>
        <v/>
      </c>
      <c r="AR52" s="217" t="str">
        <f t="shared" si="14"/>
        <v/>
      </c>
      <c r="AS52" s="217" t="str">
        <f>IF(C52="","",IF(AND(フラグ管理用!D52=2,フラグ管理用!E52=1),IF(Q52&lt;&gt;0,"error",""),""))</f>
        <v/>
      </c>
      <c r="AT52" s="217" t="str">
        <f>IF(C52="","",IF(フラグ管理用!E52=2,IF(OR(O52&lt;&gt;0,P52&lt;&gt;0),"error",""),""))</f>
        <v/>
      </c>
      <c r="AU52" s="217" t="str">
        <f t="shared" si="15"/>
        <v/>
      </c>
      <c r="AV52" s="217" t="str">
        <f t="shared" si="16"/>
        <v/>
      </c>
      <c r="AW52" s="217" t="str">
        <f t="shared" si="4"/>
        <v/>
      </c>
      <c r="AX52" s="217" t="str">
        <f>IF(C52="","",IF(フラグ管理用!X52=2,IF(AND(フラグ管理用!C52=2,フラグ管理用!U52=1),"","error"),""))</f>
        <v/>
      </c>
      <c r="AY52" s="217" t="str">
        <f t="shared" si="5"/>
        <v/>
      </c>
      <c r="AZ52" s="217" t="str">
        <f>IF(C52="","",IF(フラグ管理用!Y52=30,"error",IF(AND(フラグ管理用!AH52="事業始期_通常",フラグ管理用!Y52&lt;18),"error",IF(AND(フラグ管理用!AH52="事業始期_補助",フラグ管理用!Y52&lt;15),"error",""))))</f>
        <v/>
      </c>
      <c r="BA52" s="217" t="str">
        <f t="shared" si="6"/>
        <v/>
      </c>
      <c r="BB52" s="217" t="str">
        <f>IF(C52="","",IF(AND(フラグ管理用!AI52="事業終期_通常",OR(フラグ管理用!Z52&lt;18,フラグ管理用!Z52&gt;29)),"error",IF(AND(フラグ管理用!AI52="事業終期_基金",フラグ管理用!Z52&lt;18),"error","")))</f>
        <v/>
      </c>
      <c r="BC52" s="217" t="str">
        <f>IF(C52="","",IF(VLOOKUP(Y52,―!$X$2:$Y$31,2,FALSE)&lt;=VLOOKUP(Z52,―!$X$2:$Y$31,2,FALSE),"","error"))</f>
        <v/>
      </c>
      <c r="BD52" s="217" t="str">
        <f t="shared" si="7"/>
        <v/>
      </c>
      <c r="BE52" s="217" t="str">
        <f t="shared" si="8"/>
        <v/>
      </c>
      <c r="BF52" s="217" t="str">
        <f>IF(C52="","",IF(AND(フラグ管理用!AJ52="予算区分_地単_通常",フラグ管理用!AE52&gt;4),"error",IF(AND(フラグ管理用!AJ52="予算区分_地単_協力金等",フラグ管理用!AE52&gt;9),"error",IF(AND(フラグ管理用!AJ52="予算区分_補助",フラグ管理用!AE52&lt;9),"error",""))))</f>
        <v/>
      </c>
      <c r="BG52" s="258" t="str">
        <f>フラグ管理用!AN52</f>
        <v/>
      </c>
    </row>
    <row r="53" spans="1:59" x14ac:dyDescent="0.15">
      <c r="A53" s="81">
        <v>35</v>
      </c>
      <c r="B53" s="87"/>
      <c r="C53" s="61"/>
      <c r="D53" s="61"/>
      <c r="E53" s="63"/>
      <c r="F53" s="62"/>
      <c r="G53" s="150" t="str">
        <f>IF(C53="補",VLOOKUP(F53,'事業名一覧 '!$A$3:$C$54,3,FALSE),"")</f>
        <v/>
      </c>
      <c r="H53" s="158"/>
      <c r="I53" s="63"/>
      <c r="J53" s="63"/>
      <c r="K53" s="63"/>
      <c r="L53" s="62"/>
      <c r="M53" s="101" t="str">
        <f t="shared" si="9"/>
        <v/>
      </c>
      <c r="N53" s="101" t="str">
        <f t="shared" si="10"/>
        <v/>
      </c>
      <c r="O53" s="64"/>
      <c r="P53" s="64"/>
      <c r="Q53" s="64"/>
      <c r="R53" s="64"/>
      <c r="S53" s="64"/>
      <c r="T53" s="62"/>
      <c r="U53" s="63"/>
      <c r="V53" s="63"/>
      <c r="W53" s="63"/>
      <c r="X53" s="61"/>
      <c r="Y53" s="61"/>
      <c r="Z53" s="61"/>
      <c r="AA53" s="241"/>
      <c r="AB53" s="241"/>
      <c r="AC53" s="62"/>
      <c r="AD53" s="62"/>
      <c r="AE53" s="169"/>
      <c r="AF53" s="294"/>
      <c r="AG53" s="236"/>
      <c r="AH53" s="246" t="str">
        <f t="shared" si="11"/>
        <v/>
      </c>
      <c r="AI53" s="251" t="str">
        <f t="shared" si="12"/>
        <v/>
      </c>
      <c r="AJ53" s="217" t="str">
        <f>IF(C53="","",IF(AND(フラグ管理用!C53=1,フラグ管理用!E53=1),"",IF(AND(フラグ管理用!C53=2,フラグ管理用!D53=1,フラグ管理用!E53=1),"",IF(AND(フラグ管理用!C53=2,フラグ管理用!D53=2),"","error"))))</f>
        <v/>
      </c>
      <c r="AK53" s="257" t="str">
        <f t="shared" si="1"/>
        <v/>
      </c>
      <c r="AL53" s="257" t="str">
        <f t="shared" si="2"/>
        <v/>
      </c>
      <c r="AM53" s="257" t="str">
        <f>IF(C53="","",IF(PRODUCT(フラグ管理用!H53:J53)=0,"error",""))</f>
        <v/>
      </c>
      <c r="AN53" s="257" t="str">
        <f t="shared" si="13"/>
        <v/>
      </c>
      <c r="AO53" s="257" t="str">
        <f>IF(C53="","",IF(AND(フラグ管理用!E53=1,フラグ管理用!K53=1),"",IF(AND(フラグ管理用!E53=2,フラグ管理用!K53&gt;1),"","error")))</f>
        <v/>
      </c>
      <c r="AP53" s="257" t="str">
        <f>IF(C53="","",IF(AND(フラグ管理用!K53=10,ISBLANK(L53)=FALSE),"",IF(AND(フラグ管理用!K53&lt;10,ISBLANK(L53)=TRUE),"","error")))</f>
        <v/>
      </c>
      <c r="AQ53" s="217" t="str">
        <f t="shared" si="3"/>
        <v/>
      </c>
      <c r="AR53" s="217" t="str">
        <f t="shared" si="14"/>
        <v/>
      </c>
      <c r="AS53" s="217" t="str">
        <f>IF(C53="","",IF(AND(フラグ管理用!D53=2,フラグ管理用!E53=1),IF(Q53&lt;&gt;0,"error",""),""))</f>
        <v/>
      </c>
      <c r="AT53" s="217" t="str">
        <f>IF(C53="","",IF(フラグ管理用!E53=2,IF(OR(O53&lt;&gt;0,P53&lt;&gt;0),"error",""),""))</f>
        <v/>
      </c>
      <c r="AU53" s="217" t="str">
        <f t="shared" si="15"/>
        <v/>
      </c>
      <c r="AV53" s="217" t="str">
        <f t="shared" si="16"/>
        <v/>
      </c>
      <c r="AW53" s="217" t="str">
        <f t="shared" si="4"/>
        <v/>
      </c>
      <c r="AX53" s="217" t="str">
        <f>IF(C53="","",IF(フラグ管理用!X53=2,IF(AND(フラグ管理用!C53=2,フラグ管理用!U53=1),"","error"),""))</f>
        <v/>
      </c>
      <c r="AY53" s="217" t="str">
        <f t="shared" si="5"/>
        <v/>
      </c>
      <c r="AZ53" s="217" t="str">
        <f>IF(C53="","",IF(フラグ管理用!Y53=30,"error",IF(AND(フラグ管理用!AH53="事業始期_通常",フラグ管理用!Y53&lt;18),"error",IF(AND(フラグ管理用!AH53="事業始期_補助",フラグ管理用!Y53&lt;15),"error",""))))</f>
        <v/>
      </c>
      <c r="BA53" s="217" t="str">
        <f t="shared" si="6"/>
        <v/>
      </c>
      <c r="BB53" s="217" t="str">
        <f>IF(C53="","",IF(AND(フラグ管理用!AI53="事業終期_通常",OR(フラグ管理用!Z53&lt;18,フラグ管理用!Z53&gt;29)),"error",IF(AND(フラグ管理用!AI53="事業終期_基金",フラグ管理用!Z53&lt;18),"error","")))</f>
        <v/>
      </c>
      <c r="BC53" s="217" t="str">
        <f>IF(C53="","",IF(VLOOKUP(Y53,―!$X$2:$Y$31,2,FALSE)&lt;=VLOOKUP(Z53,―!$X$2:$Y$31,2,FALSE),"","error"))</f>
        <v/>
      </c>
      <c r="BD53" s="217" t="str">
        <f t="shared" si="7"/>
        <v/>
      </c>
      <c r="BE53" s="217" t="str">
        <f t="shared" si="8"/>
        <v/>
      </c>
      <c r="BF53" s="217" t="str">
        <f>IF(C53="","",IF(AND(フラグ管理用!AJ53="予算区分_地単_通常",フラグ管理用!AE53&gt;4),"error",IF(AND(フラグ管理用!AJ53="予算区分_地単_協力金等",フラグ管理用!AE53&gt;9),"error",IF(AND(フラグ管理用!AJ53="予算区分_補助",フラグ管理用!AE53&lt;9),"error",""))))</f>
        <v/>
      </c>
      <c r="BG53" s="258" t="str">
        <f>フラグ管理用!AN53</f>
        <v/>
      </c>
    </row>
    <row r="54" spans="1:59" x14ac:dyDescent="0.15">
      <c r="A54" s="81">
        <v>36</v>
      </c>
      <c r="B54" s="87"/>
      <c r="C54" s="61"/>
      <c r="D54" s="61"/>
      <c r="E54" s="63"/>
      <c r="F54" s="62"/>
      <c r="G54" s="150" t="str">
        <f>IF(C54="補",VLOOKUP(F54,'事業名一覧 '!$A$3:$C$54,3,FALSE),"")</f>
        <v/>
      </c>
      <c r="H54" s="158"/>
      <c r="I54" s="63"/>
      <c r="J54" s="63"/>
      <c r="K54" s="63"/>
      <c r="L54" s="62"/>
      <c r="M54" s="101" t="str">
        <f t="shared" si="9"/>
        <v/>
      </c>
      <c r="N54" s="101" t="str">
        <f t="shared" si="10"/>
        <v/>
      </c>
      <c r="O54" s="64"/>
      <c r="P54" s="64"/>
      <c r="Q54" s="64"/>
      <c r="R54" s="64"/>
      <c r="S54" s="64"/>
      <c r="T54" s="62"/>
      <c r="U54" s="63"/>
      <c r="V54" s="63"/>
      <c r="W54" s="63"/>
      <c r="X54" s="61"/>
      <c r="Y54" s="61"/>
      <c r="Z54" s="61"/>
      <c r="AA54" s="241"/>
      <c r="AB54" s="241"/>
      <c r="AC54" s="62"/>
      <c r="AD54" s="62"/>
      <c r="AE54" s="169"/>
      <c r="AF54" s="294"/>
      <c r="AG54" s="236"/>
      <c r="AH54" s="246" t="str">
        <f t="shared" si="11"/>
        <v/>
      </c>
      <c r="AI54" s="251" t="str">
        <f t="shared" si="12"/>
        <v/>
      </c>
      <c r="AJ54" s="217" t="str">
        <f>IF(C54="","",IF(AND(フラグ管理用!C54=1,フラグ管理用!E54=1),"",IF(AND(フラグ管理用!C54=2,フラグ管理用!D54=1,フラグ管理用!E54=1),"",IF(AND(フラグ管理用!C54=2,フラグ管理用!D54=2),"","error"))))</f>
        <v/>
      </c>
      <c r="AK54" s="257" t="str">
        <f t="shared" si="1"/>
        <v/>
      </c>
      <c r="AL54" s="257" t="str">
        <f t="shared" si="2"/>
        <v/>
      </c>
      <c r="AM54" s="257" t="str">
        <f>IF(C54="","",IF(PRODUCT(フラグ管理用!H54:J54)=0,"error",""))</f>
        <v/>
      </c>
      <c r="AN54" s="257" t="str">
        <f t="shared" si="13"/>
        <v/>
      </c>
      <c r="AO54" s="257" t="str">
        <f>IF(C54="","",IF(AND(フラグ管理用!E54=1,フラグ管理用!K54=1),"",IF(AND(フラグ管理用!E54=2,フラグ管理用!K54&gt;1),"","error")))</f>
        <v/>
      </c>
      <c r="AP54" s="257" t="str">
        <f>IF(C54="","",IF(AND(フラグ管理用!K54=10,ISBLANK(L54)=FALSE),"",IF(AND(フラグ管理用!K54&lt;10,ISBLANK(L54)=TRUE),"","error")))</f>
        <v/>
      </c>
      <c r="AQ54" s="217" t="str">
        <f t="shared" si="3"/>
        <v/>
      </c>
      <c r="AR54" s="217" t="str">
        <f t="shared" si="14"/>
        <v/>
      </c>
      <c r="AS54" s="217" t="str">
        <f>IF(C54="","",IF(AND(フラグ管理用!D54=2,フラグ管理用!E54=1),IF(Q54&lt;&gt;0,"error",""),""))</f>
        <v/>
      </c>
      <c r="AT54" s="217" t="str">
        <f>IF(C54="","",IF(フラグ管理用!E54=2,IF(OR(O54&lt;&gt;0,P54&lt;&gt;0),"error",""),""))</f>
        <v/>
      </c>
      <c r="AU54" s="217" t="str">
        <f t="shared" si="15"/>
        <v/>
      </c>
      <c r="AV54" s="217" t="str">
        <f t="shared" si="16"/>
        <v/>
      </c>
      <c r="AW54" s="217" t="str">
        <f t="shared" si="4"/>
        <v/>
      </c>
      <c r="AX54" s="217" t="str">
        <f>IF(C54="","",IF(フラグ管理用!X54=2,IF(AND(フラグ管理用!C54=2,フラグ管理用!U54=1),"","error"),""))</f>
        <v/>
      </c>
      <c r="AY54" s="217" t="str">
        <f t="shared" si="5"/>
        <v/>
      </c>
      <c r="AZ54" s="217" t="str">
        <f>IF(C54="","",IF(フラグ管理用!Y54=30,"error",IF(AND(フラグ管理用!AH54="事業始期_通常",フラグ管理用!Y54&lt;18),"error",IF(AND(フラグ管理用!AH54="事業始期_補助",フラグ管理用!Y54&lt;15),"error",""))))</f>
        <v/>
      </c>
      <c r="BA54" s="217" t="str">
        <f t="shared" si="6"/>
        <v/>
      </c>
      <c r="BB54" s="217" t="str">
        <f>IF(C54="","",IF(AND(フラグ管理用!AI54="事業終期_通常",OR(フラグ管理用!Z54&lt;18,フラグ管理用!Z54&gt;29)),"error",IF(AND(フラグ管理用!AI54="事業終期_基金",フラグ管理用!Z54&lt;18),"error","")))</f>
        <v/>
      </c>
      <c r="BC54" s="217" t="str">
        <f>IF(C54="","",IF(VLOOKUP(Y54,―!$X$2:$Y$31,2,FALSE)&lt;=VLOOKUP(Z54,―!$X$2:$Y$31,2,FALSE),"","error"))</f>
        <v/>
      </c>
      <c r="BD54" s="217" t="str">
        <f t="shared" si="7"/>
        <v/>
      </c>
      <c r="BE54" s="217" t="str">
        <f t="shared" si="8"/>
        <v/>
      </c>
      <c r="BF54" s="217" t="str">
        <f>IF(C54="","",IF(AND(フラグ管理用!AJ54="予算区分_地単_通常",フラグ管理用!AE54&gt;4),"error",IF(AND(フラグ管理用!AJ54="予算区分_地単_協力金等",フラグ管理用!AE54&gt;9),"error",IF(AND(フラグ管理用!AJ54="予算区分_補助",フラグ管理用!AE54&lt;9),"error",""))))</f>
        <v/>
      </c>
      <c r="BG54" s="258" t="str">
        <f>フラグ管理用!AN54</f>
        <v/>
      </c>
    </row>
    <row r="55" spans="1:59" x14ac:dyDescent="0.15">
      <c r="A55" s="81">
        <v>37</v>
      </c>
      <c r="B55" s="87"/>
      <c r="C55" s="61"/>
      <c r="D55" s="61"/>
      <c r="E55" s="63"/>
      <c r="F55" s="62"/>
      <c r="G55" s="150" t="str">
        <f>IF(C55="補",VLOOKUP(F55,'事業名一覧 '!$A$3:$C$54,3,FALSE),"")</f>
        <v/>
      </c>
      <c r="H55" s="158"/>
      <c r="I55" s="63"/>
      <c r="J55" s="63"/>
      <c r="K55" s="63"/>
      <c r="L55" s="62"/>
      <c r="M55" s="101" t="str">
        <f t="shared" si="9"/>
        <v/>
      </c>
      <c r="N55" s="101" t="str">
        <f t="shared" si="10"/>
        <v/>
      </c>
      <c r="O55" s="64"/>
      <c r="P55" s="64"/>
      <c r="Q55" s="64"/>
      <c r="R55" s="64"/>
      <c r="S55" s="64"/>
      <c r="T55" s="62"/>
      <c r="U55" s="63"/>
      <c r="V55" s="63"/>
      <c r="W55" s="63"/>
      <c r="X55" s="61"/>
      <c r="Y55" s="61"/>
      <c r="Z55" s="61"/>
      <c r="AA55" s="241"/>
      <c r="AB55" s="241"/>
      <c r="AC55" s="62"/>
      <c r="AD55" s="62"/>
      <c r="AE55" s="169"/>
      <c r="AF55" s="294"/>
      <c r="AG55" s="236"/>
      <c r="AH55" s="246" t="str">
        <f t="shared" si="11"/>
        <v/>
      </c>
      <c r="AI55" s="251" t="str">
        <f t="shared" si="12"/>
        <v/>
      </c>
      <c r="AJ55" s="217" t="str">
        <f>IF(C55="","",IF(AND(フラグ管理用!C55=1,フラグ管理用!E55=1),"",IF(AND(フラグ管理用!C55=2,フラグ管理用!D55=1,フラグ管理用!E55=1),"",IF(AND(フラグ管理用!C55=2,フラグ管理用!D55=2),"","error"))))</f>
        <v/>
      </c>
      <c r="AK55" s="257" t="str">
        <f t="shared" si="1"/>
        <v/>
      </c>
      <c r="AL55" s="257" t="str">
        <f t="shared" si="2"/>
        <v/>
      </c>
      <c r="AM55" s="257" t="str">
        <f>IF(C55="","",IF(PRODUCT(フラグ管理用!H55:J55)=0,"error",""))</f>
        <v/>
      </c>
      <c r="AN55" s="257" t="str">
        <f t="shared" si="13"/>
        <v/>
      </c>
      <c r="AO55" s="257" t="str">
        <f>IF(C55="","",IF(AND(フラグ管理用!E55=1,フラグ管理用!K55=1),"",IF(AND(フラグ管理用!E55=2,フラグ管理用!K55&gt;1),"","error")))</f>
        <v/>
      </c>
      <c r="AP55" s="257" t="str">
        <f>IF(C55="","",IF(AND(フラグ管理用!K55=10,ISBLANK(L55)=FALSE),"",IF(AND(フラグ管理用!K55&lt;10,ISBLANK(L55)=TRUE),"","error")))</f>
        <v/>
      </c>
      <c r="AQ55" s="217" t="str">
        <f t="shared" si="3"/>
        <v/>
      </c>
      <c r="AR55" s="217" t="str">
        <f t="shared" si="14"/>
        <v/>
      </c>
      <c r="AS55" s="217" t="str">
        <f>IF(C55="","",IF(AND(フラグ管理用!D55=2,フラグ管理用!E55=1),IF(Q55&lt;&gt;0,"error",""),""))</f>
        <v/>
      </c>
      <c r="AT55" s="217" t="str">
        <f>IF(C55="","",IF(フラグ管理用!E55=2,IF(OR(O55&lt;&gt;0,P55&lt;&gt;0),"error",""),""))</f>
        <v/>
      </c>
      <c r="AU55" s="217" t="str">
        <f t="shared" si="15"/>
        <v/>
      </c>
      <c r="AV55" s="217" t="str">
        <f t="shared" si="16"/>
        <v/>
      </c>
      <c r="AW55" s="217" t="str">
        <f t="shared" si="4"/>
        <v/>
      </c>
      <c r="AX55" s="217" t="str">
        <f>IF(C55="","",IF(フラグ管理用!X55=2,IF(AND(フラグ管理用!C55=2,フラグ管理用!U55=1),"","error"),""))</f>
        <v/>
      </c>
      <c r="AY55" s="217" t="str">
        <f t="shared" si="5"/>
        <v/>
      </c>
      <c r="AZ55" s="217" t="str">
        <f>IF(C55="","",IF(フラグ管理用!Y55=30,"error",IF(AND(フラグ管理用!AH55="事業始期_通常",フラグ管理用!Y55&lt;18),"error",IF(AND(フラグ管理用!AH55="事業始期_補助",フラグ管理用!Y55&lt;15),"error",""))))</f>
        <v/>
      </c>
      <c r="BA55" s="217" t="str">
        <f t="shared" si="6"/>
        <v/>
      </c>
      <c r="BB55" s="217" t="str">
        <f>IF(C55="","",IF(AND(フラグ管理用!AI55="事業終期_通常",OR(フラグ管理用!Z55&lt;18,フラグ管理用!Z55&gt;29)),"error",IF(AND(フラグ管理用!AI55="事業終期_基金",フラグ管理用!Z55&lt;18),"error","")))</f>
        <v/>
      </c>
      <c r="BC55" s="217" t="str">
        <f>IF(C55="","",IF(VLOOKUP(Y55,―!$X$2:$Y$31,2,FALSE)&lt;=VLOOKUP(Z55,―!$X$2:$Y$31,2,FALSE),"","error"))</f>
        <v/>
      </c>
      <c r="BD55" s="217" t="str">
        <f t="shared" si="7"/>
        <v/>
      </c>
      <c r="BE55" s="217" t="str">
        <f t="shared" si="8"/>
        <v/>
      </c>
      <c r="BF55" s="217" t="str">
        <f>IF(C55="","",IF(AND(フラグ管理用!AJ55="予算区分_地単_通常",フラグ管理用!AE55&gt;4),"error",IF(AND(フラグ管理用!AJ55="予算区分_地単_協力金等",フラグ管理用!AE55&gt;9),"error",IF(AND(フラグ管理用!AJ55="予算区分_補助",フラグ管理用!AE55&lt;9),"error",""))))</f>
        <v/>
      </c>
      <c r="BG55" s="258" t="str">
        <f>フラグ管理用!AN55</f>
        <v/>
      </c>
    </row>
    <row r="56" spans="1:59" x14ac:dyDescent="0.15">
      <c r="A56" s="81">
        <v>38</v>
      </c>
      <c r="B56" s="87"/>
      <c r="C56" s="61"/>
      <c r="D56" s="61"/>
      <c r="E56" s="63"/>
      <c r="F56" s="62"/>
      <c r="G56" s="150" t="str">
        <f>IF(C56="補",VLOOKUP(F56,'事業名一覧 '!$A$3:$C$54,3,FALSE),"")</f>
        <v/>
      </c>
      <c r="H56" s="158"/>
      <c r="I56" s="63"/>
      <c r="J56" s="63"/>
      <c r="K56" s="63"/>
      <c r="L56" s="62"/>
      <c r="M56" s="101" t="str">
        <f t="shared" si="9"/>
        <v/>
      </c>
      <c r="N56" s="101" t="str">
        <f t="shared" si="10"/>
        <v/>
      </c>
      <c r="O56" s="64"/>
      <c r="P56" s="64"/>
      <c r="Q56" s="64"/>
      <c r="R56" s="64"/>
      <c r="S56" s="64"/>
      <c r="T56" s="62"/>
      <c r="U56" s="63"/>
      <c r="V56" s="63"/>
      <c r="W56" s="63"/>
      <c r="X56" s="61"/>
      <c r="Y56" s="61"/>
      <c r="Z56" s="61"/>
      <c r="AA56" s="241"/>
      <c r="AB56" s="241"/>
      <c r="AC56" s="62"/>
      <c r="AD56" s="62"/>
      <c r="AE56" s="169"/>
      <c r="AF56" s="294"/>
      <c r="AG56" s="236"/>
      <c r="AH56" s="246" t="str">
        <f t="shared" si="11"/>
        <v/>
      </c>
      <c r="AI56" s="251" t="str">
        <f t="shared" si="12"/>
        <v/>
      </c>
      <c r="AJ56" s="217" t="str">
        <f>IF(C56="","",IF(AND(フラグ管理用!C56=1,フラグ管理用!E56=1),"",IF(AND(フラグ管理用!C56=2,フラグ管理用!D56=1,フラグ管理用!E56=1),"",IF(AND(フラグ管理用!C56=2,フラグ管理用!D56=2),"","error"))))</f>
        <v/>
      </c>
      <c r="AK56" s="257" t="str">
        <f t="shared" si="1"/>
        <v/>
      </c>
      <c r="AL56" s="257" t="str">
        <f t="shared" si="2"/>
        <v/>
      </c>
      <c r="AM56" s="257" t="str">
        <f>IF(C56="","",IF(PRODUCT(フラグ管理用!H56:J56)=0,"error",""))</f>
        <v/>
      </c>
      <c r="AN56" s="257" t="str">
        <f t="shared" si="13"/>
        <v/>
      </c>
      <c r="AO56" s="257" t="str">
        <f>IF(C56="","",IF(AND(フラグ管理用!E56=1,フラグ管理用!K56=1),"",IF(AND(フラグ管理用!E56=2,フラグ管理用!K56&gt;1),"","error")))</f>
        <v/>
      </c>
      <c r="AP56" s="257" t="str">
        <f>IF(C56="","",IF(AND(フラグ管理用!K56=10,ISBLANK(L56)=FALSE),"",IF(AND(フラグ管理用!K56&lt;10,ISBLANK(L56)=TRUE),"","error")))</f>
        <v/>
      </c>
      <c r="AQ56" s="217" t="str">
        <f t="shared" si="3"/>
        <v/>
      </c>
      <c r="AR56" s="217" t="str">
        <f t="shared" si="14"/>
        <v/>
      </c>
      <c r="AS56" s="217" t="str">
        <f>IF(C56="","",IF(AND(フラグ管理用!D56=2,フラグ管理用!E56=1),IF(Q56&lt;&gt;0,"error",""),""))</f>
        <v/>
      </c>
      <c r="AT56" s="217" t="str">
        <f>IF(C56="","",IF(フラグ管理用!E56=2,IF(OR(O56&lt;&gt;0,P56&lt;&gt;0),"error",""),""))</f>
        <v/>
      </c>
      <c r="AU56" s="217" t="str">
        <f t="shared" si="15"/>
        <v/>
      </c>
      <c r="AV56" s="217" t="str">
        <f t="shared" si="16"/>
        <v/>
      </c>
      <c r="AW56" s="217" t="str">
        <f t="shared" si="4"/>
        <v/>
      </c>
      <c r="AX56" s="217" t="str">
        <f>IF(C56="","",IF(フラグ管理用!X56=2,IF(AND(フラグ管理用!C56=2,フラグ管理用!U56=1),"","error"),""))</f>
        <v/>
      </c>
      <c r="AY56" s="217" t="str">
        <f t="shared" si="5"/>
        <v/>
      </c>
      <c r="AZ56" s="217" t="str">
        <f>IF(C56="","",IF(フラグ管理用!Y56=30,"error",IF(AND(フラグ管理用!AH56="事業始期_通常",フラグ管理用!Y56&lt;18),"error",IF(AND(フラグ管理用!AH56="事業始期_補助",フラグ管理用!Y56&lt;15),"error",""))))</f>
        <v/>
      </c>
      <c r="BA56" s="217" t="str">
        <f t="shared" si="6"/>
        <v/>
      </c>
      <c r="BB56" s="217" t="str">
        <f>IF(C56="","",IF(AND(フラグ管理用!AI56="事業終期_通常",OR(フラグ管理用!Z56&lt;18,フラグ管理用!Z56&gt;29)),"error",IF(AND(フラグ管理用!AI56="事業終期_基金",フラグ管理用!Z56&lt;18),"error","")))</f>
        <v/>
      </c>
      <c r="BC56" s="217" t="str">
        <f>IF(C56="","",IF(VLOOKUP(Y56,―!$X$2:$Y$31,2,FALSE)&lt;=VLOOKUP(Z56,―!$X$2:$Y$31,2,FALSE),"","error"))</f>
        <v/>
      </c>
      <c r="BD56" s="217" t="str">
        <f t="shared" si="7"/>
        <v/>
      </c>
      <c r="BE56" s="217" t="str">
        <f t="shared" si="8"/>
        <v/>
      </c>
      <c r="BF56" s="217" t="str">
        <f>IF(C56="","",IF(AND(フラグ管理用!AJ56="予算区分_地単_通常",フラグ管理用!AE56&gt;4),"error",IF(AND(フラグ管理用!AJ56="予算区分_地単_協力金等",フラグ管理用!AE56&gt;9),"error",IF(AND(フラグ管理用!AJ56="予算区分_補助",フラグ管理用!AE56&lt;9),"error",""))))</f>
        <v/>
      </c>
      <c r="BG56" s="258" t="str">
        <f>フラグ管理用!AN56</f>
        <v/>
      </c>
    </row>
    <row r="57" spans="1:59" x14ac:dyDescent="0.15">
      <c r="A57" s="82">
        <v>39</v>
      </c>
      <c r="B57" s="88"/>
      <c r="C57" s="66"/>
      <c r="D57" s="66"/>
      <c r="E57" s="68"/>
      <c r="F57" s="67"/>
      <c r="G57" s="150" t="str">
        <f>IF(C57="補",VLOOKUP(F57,'事業名一覧 '!$A$3:$C$54,3,FALSE),"")</f>
        <v/>
      </c>
      <c r="H57" s="166"/>
      <c r="I57" s="68"/>
      <c r="J57" s="68"/>
      <c r="K57" s="68"/>
      <c r="L57" s="67"/>
      <c r="M57" s="102" t="str">
        <f t="shared" si="9"/>
        <v/>
      </c>
      <c r="N57" s="102" t="str">
        <f t="shared" si="10"/>
        <v/>
      </c>
      <c r="O57" s="69"/>
      <c r="P57" s="69"/>
      <c r="Q57" s="69"/>
      <c r="R57" s="69"/>
      <c r="S57" s="69"/>
      <c r="T57" s="67"/>
      <c r="U57" s="68"/>
      <c r="V57" s="68"/>
      <c r="W57" s="68"/>
      <c r="X57" s="66"/>
      <c r="Y57" s="66"/>
      <c r="Z57" s="66"/>
      <c r="AA57" s="242"/>
      <c r="AB57" s="242"/>
      <c r="AC57" s="67"/>
      <c r="AD57" s="67"/>
      <c r="AE57" s="171"/>
      <c r="AF57" s="296"/>
      <c r="AG57" s="238"/>
      <c r="AH57" s="248" t="str">
        <f t="shared" si="11"/>
        <v/>
      </c>
      <c r="AI57" s="253" t="str">
        <f t="shared" si="12"/>
        <v/>
      </c>
      <c r="AJ57" s="217" t="str">
        <f>IF(C57="","",IF(AND(フラグ管理用!C57=1,フラグ管理用!E57=1),"",IF(AND(フラグ管理用!C57=2,フラグ管理用!D57=1,フラグ管理用!E57=1),"",IF(AND(フラグ管理用!C57=2,フラグ管理用!D57=2),"","error"))))</f>
        <v/>
      </c>
      <c r="AK57" s="257" t="str">
        <f t="shared" si="1"/>
        <v/>
      </c>
      <c r="AL57" s="257" t="str">
        <f t="shared" si="2"/>
        <v/>
      </c>
      <c r="AM57" s="257" t="str">
        <f>IF(C57="","",IF(PRODUCT(フラグ管理用!H57:J57)=0,"error",""))</f>
        <v/>
      </c>
      <c r="AN57" s="257" t="str">
        <f t="shared" si="13"/>
        <v/>
      </c>
      <c r="AO57" s="257" t="str">
        <f>IF(C57="","",IF(AND(フラグ管理用!E57=1,フラグ管理用!K57=1),"",IF(AND(フラグ管理用!E57=2,フラグ管理用!K57&gt;1),"","error")))</f>
        <v/>
      </c>
      <c r="AP57" s="257" t="str">
        <f>IF(C57="","",IF(AND(フラグ管理用!K57=10,ISBLANK(L57)=FALSE),"",IF(AND(フラグ管理用!K57&lt;10,ISBLANK(L57)=TRUE),"","error")))</f>
        <v/>
      </c>
      <c r="AQ57" s="217" t="str">
        <f t="shared" si="3"/>
        <v/>
      </c>
      <c r="AR57" s="217" t="str">
        <f t="shared" si="14"/>
        <v/>
      </c>
      <c r="AS57" s="217" t="str">
        <f>IF(C57="","",IF(AND(フラグ管理用!D57=2,フラグ管理用!E57=1),IF(Q57&lt;&gt;0,"error",""),""))</f>
        <v/>
      </c>
      <c r="AT57" s="217" t="str">
        <f>IF(C57="","",IF(フラグ管理用!E57=2,IF(OR(O57&lt;&gt;0,P57&lt;&gt;0),"error",""),""))</f>
        <v/>
      </c>
      <c r="AU57" s="217" t="str">
        <f t="shared" si="15"/>
        <v/>
      </c>
      <c r="AV57" s="217" t="str">
        <f t="shared" si="16"/>
        <v/>
      </c>
      <c r="AW57" s="217" t="str">
        <f t="shared" si="4"/>
        <v/>
      </c>
      <c r="AX57" s="217" t="str">
        <f>IF(C57="","",IF(フラグ管理用!X57=2,IF(AND(フラグ管理用!C57=2,フラグ管理用!U57=1),"","error"),""))</f>
        <v/>
      </c>
      <c r="AY57" s="217" t="str">
        <f t="shared" si="5"/>
        <v/>
      </c>
      <c r="AZ57" s="217" t="str">
        <f>IF(C57="","",IF(フラグ管理用!Y57=30,"error",IF(AND(フラグ管理用!AH57="事業始期_通常",フラグ管理用!Y57&lt;18),"error",IF(AND(フラグ管理用!AH57="事業始期_補助",フラグ管理用!Y57&lt;15),"error",""))))</f>
        <v/>
      </c>
      <c r="BA57" s="217" t="str">
        <f t="shared" si="6"/>
        <v/>
      </c>
      <c r="BB57" s="217" t="str">
        <f>IF(C57="","",IF(AND(フラグ管理用!AI57="事業終期_通常",OR(フラグ管理用!Z57&lt;18,フラグ管理用!Z57&gt;29)),"error",IF(AND(フラグ管理用!AI57="事業終期_基金",フラグ管理用!Z57&lt;18),"error","")))</f>
        <v/>
      </c>
      <c r="BC57" s="217" t="str">
        <f>IF(C57="","",IF(VLOOKUP(Y57,―!$X$2:$Y$31,2,FALSE)&lt;=VLOOKUP(Z57,―!$X$2:$Y$31,2,FALSE),"","error"))</f>
        <v/>
      </c>
      <c r="BD57" s="217" t="str">
        <f t="shared" si="7"/>
        <v/>
      </c>
      <c r="BE57" s="217" t="str">
        <f t="shared" si="8"/>
        <v/>
      </c>
      <c r="BF57" s="217" t="str">
        <f>IF(C57="","",IF(AND(フラグ管理用!AJ57="予算区分_地単_通常",フラグ管理用!AE57&gt;4),"error",IF(AND(フラグ管理用!AJ57="予算区分_地単_協力金等",フラグ管理用!AE57&gt;9),"error",IF(AND(フラグ管理用!AJ57="予算区分_補助",フラグ管理用!AE57&lt;9),"error",""))))</f>
        <v/>
      </c>
      <c r="BG57" s="258" t="str">
        <f>フラグ管理用!AN57</f>
        <v/>
      </c>
    </row>
    <row r="58" spans="1:59" x14ac:dyDescent="0.15">
      <c r="A58" s="83">
        <v>40</v>
      </c>
      <c r="B58" s="87"/>
      <c r="C58" s="61"/>
      <c r="D58" s="61"/>
      <c r="E58" s="63"/>
      <c r="F58" s="62"/>
      <c r="G58" s="150" t="str">
        <f>IF(C58="補",VLOOKUP(F58,'事業名一覧 '!$A$3:$C$54,3,FALSE),"")</f>
        <v/>
      </c>
      <c r="H58" s="158"/>
      <c r="I58" s="63"/>
      <c r="J58" s="63"/>
      <c r="K58" s="63"/>
      <c r="L58" s="62"/>
      <c r="M58" s="101" t="str">
        <f t="shared" si="9"/>
        <v/>
      </c>
      <c r="N58" s="101" t="str">
        <f t="shared" si="10"/>
        <v/>
      </c>
      <c r="O58" s="64"/>
      <c r="P58" s="64"/>
      <c r="Q58" s="64"/>
      <c r="R58" s="64"/>
      <c r="S58" s="64"/>
      <c r="T58" s="62"/>
      <c r="U58" s="63"/>
      <c r="V58" s="63"/>
      <c r="W58" s="63"/>
      <c r="X58" s="61"/>
      <c r="Y58" s="61"/>
      <c r="Z58" s="61"/>
      <c r="AA58" s="241"/>
      <c r="AB58" s="241"/>
      <c r="AC58" s="62"/>
      <c r="AD58" s="62"/>
      <c r="AE58" s="169"/>
      <c r="AF58" s="294"/>
      <c r="AG58" s="236"/>
      <c r="AH58" s="246" t="str">
        <f t="shared" si="11"/>
        <v/>
      </c>
      <c r="AI58" s="251" t="str">
        <f t="shared" si="12"/>
        <v/>
      </c>
      <c r="AJ58" s="217" t="str">
        <f>IF(C58="","",IF(AND(フラグ管理用!C58=1,フラグ管理用!E58=1),"",IF(AND(フラグ管理用!C58=2,フラグ管理用!D58=1,フラグ管理用!E58=1),"",IF(AND(フラグ管理用!C58=2,フラグ管理用!D58=2),"","error"))))</f>
        <v/>
      </c>
      <c r="AK58" s="257" t="str">
        <f t="shared" si="1"/>
        <v/>
      </c>
      <c r="AL58" s="257" t="str">
        <f t="shared" si="2"/>
        <v/>
      </c>
      <c r="AM58" s="257" t="str">
        <f>IF(C58="","",IF(PRODUCT(フラグ管理用!H58:J58)=0,"error",""))</f>
        <v/>
      </c>
      <c r="AN58" s="257" t="str">
        <f t="shared" si="13"/>
        <v/>
      </c>
      <c r="AO58" s="257" t="str">
        <f>IF(C58="","",IF(AND(フラグ管理用!E58=1,フラグ管理用!K58=1),"",IF(AND(フラグ管理用!E58=2,フラグ管理用!K58&gt;1),"","error")))</f>
        <v/>
      </c>
      <c r="AP58" s="257" t="str">
        <f>IF(C58="","",IF(AND(フラグ管理用!K58=10,ISBLANK(L58)=FALSE),"",IF(AND(フラグ管理用!K58&lt;10,ISBLANK(L58)=TRUE),"","error")))</f>
        <v/>
      </c>
      <c r="AQ58" s="217" t="str">
        <f t="shared" si="3"/>
        <v/>
      </c>
      <c r="AR58" s="217" t="str">
        <f t="shared" si="14"/>
        <v/>
      </c>
      <c r="AS58" s="217" t="str">
        <f>IF(C58="","",IF(AND(フラグ管理用!D58=2,フラグ管理用!E58=1),IF(Q58&lt;&gt;0,"error",""),""))</f>
        <v/>
      </c>
      <c r="AT58" s="217" t="str">
        <f>IF(C58="","",IF(フラグ管理用!E58=2,IF(OR(O58&lt;&gt;0,P58&lt;&gt;0),"error",""),""))</f>
        <v/>
      </c>
      <c r="AU58" s="217" t="str">
        <f t="shared" si="15"/>
        <v/>
      </c>
      <c r="AV58" s="217" t="str">
        <f t="shared" si="16"/>
        <v/>
      </c>
      <c r="AW58" s="217" t="str">
        <f t="shared" si="4"/>
        <v/>
      </c>
      <c r="AX58" s="217" t="str">
        <f>IF(C58="","",IF(フラグ管理用!X58=2,IF(AND(フラグ管理用!C58=2,フラグ管理用!U58=1),"","error"),""))</f>
        <v/>
      </c>
      <c r="AY58" s="217" t="str">
        <f t="shared" si="5"/>
        <v/>
      </c>
      <c r="AZ58" s="217" t="str">
        <f>IF(C58="","",IF(フラグ管理用!Y58=30,"error",IF(AND(フラグ管理用!AH58="事業始期_通常",フラグ管理用!Y58&lt;18),"error",IF(AND(フラグ管理用!AH58="事業始期_補助",フラグ管理用!Y58&lt;15),"error",""))))</f>
        <v/>
      </c>
      <c r="BA58" s="217" t="str">
        <f t="shared" si="6"/>
        <v/>
      </c>
      <c r="BB58" s="217" t="str">
        <f>IF(C58="","",IF(AND(フラグ管理用!AI58="事業終期_通常",OR(フラグ管理用!Z58&lt;18,フラグ管理用!Z58&gt;29)),"error",IF(AND(フラグ管理用!AI58="事業終期_基金",フラグ管理用!Z58&lt;18),"error","")))</f>
        <v/>
      </c>
      <c r="BC58" s="217" t="str">
        <f>IF(C58="","",IF(VLOOKUP(Y58,―!$X$2:$Y$31,2,FALSE)&lt;=VLOOKUP(Z58,―!$X$2:$Y$31,2,FALSE),"","error"))</f>
        <v/>
      </c>
      <c r="BD58" s="217" t="str">
        <f t="shared" si="7"/>
        <v/>
      </c>
      <c r="BE58" s="217" t="str">
        <f t="shared" si="8"/>
        <v/>
      </c>
      <c r="BF58" s="217" t="str">
        <f>IF(C58="","",IF(AND(フラグ管理用!AJ58="予算区分_地単_通常",フラグ管理用!AE58&gt;4),"error",IF(AND(フラグ管理用!AJ58="予算区分_地単_協力金等",フラグ管理用!AE58&gt;9),"error",IF(AND(フラグ管理用!AJ58="予算区分_補助",フラグ管理用!AE58&lt;9),"error",""))))</f>
        <v/>
      </c>
      <c r="BG58" s="258" t="str">
        <f>フラグ管理用!AN58</f>
        <v/>
      </c>
    </row>
    <row r="59" spans="1:59" x14ac:dyDescent="0.15">
      <c r="A59" s="84">
        <v>41</v>
      </c>
      <c r="B59" s="87"/>
      <c r="C59" s="61"/>
      <c r="D59" s="61"/>
      <c r="E59" s="63"/>
      <c r="F59" s="62"/>
      <c r="G59" s="150" t="str">
        <f>IF(C59="補",VLOOKUP(F59,'事業名一覧 '!$A$3:$C$54,3,FALSE),"")</f>
        <v/>
      </c>
      <c r="H59" s="158"/>
      <c r="I59" s="63"/>
      <c r="J59" s="63"/>
      <c r="K59" s="63"/>
      <c r="L59" s="62"/>
      <c r="M59" s="101" t="str">
        <f t="shared" si="9"/>
        <v/>
      </c>
      <c r="N59" s="101" t="str">
        <f t="shared" si="10"/>
        <v/>
      </c>
      <c r="O59" s="64"/>
      <c r="P59" s="64"/>
      <c r="Q59" s="64"/>
      <c r="R59" s="64"/>
      <c r="S59" s="64"/>
      <c r="T59" s="62"/>
      <c r="U59" s="63"/>
      <c r="V59" s="63"/>
      <c r="W59" s="63"/>
      <c r="X59" s="61"/>
      <c r="Y59" s="61"/>
      <c r="Z59" s="61"/>
      <c r="AA59" s="241"/>
      <c r="AB59" s="241"/>
      <c r="AC59" s="62"/>
      <c r="AD59" s="62"/>
      <c r="AE59" s="169"/>
      <c r="AF59" s="294"/>
      <c r="AG59" s="236"/>
      <c r="AH59" s="246" t="str">
        <f t="shared" si="11"/>
        <v/>
      </c>
      <c r="AI59" s="251" t="str">
        <f t="shared" si="12"/>
        <v/>
      </c>
      <c r="AJ59" s="217" t="str">
        <f>IF(C59="","",IF(AND(フラグ管理用!C59=1,フラグ管理用!E59=1),"",IF(AND(フラグ管理用!C59=2,フラグ管理用!D59=1,フラグ管理用!E59=1),"",IF(AND(フラグ管理用!C59=2,フラグ管理用!D59=2),"","error"))))</f>
        <v/>
      </c>
      <c r="AK59" s="257" t="str">
        <f t="shared" si="1"/>
        <v/>
      </c>
      <c r="AL59" s="257" t="str">
        <f t="shared" si="2"/>
        <v/>
      </c>
      <c r="AM59" s="257" t="str">
        <f>IF(C59="","",IF(PRODUCT(フラグ管理用!H59:J59)=0,"error",""))</f>
        <v/>
      </c>
      <c r="AN59" s="257" t="str">
        <f t="shared" si="13"/>
        <v/>
      </c>
      <c r="AO59" s="257" t="str">
        <f>IF(C59="","",IF(AND(フラグ管理用!E59=1,フラグ管理用!K59=1),"",IF(AND(フラグ管理用!E59=2,フラグ管理用!K59&gt;1),"","error")))</f>
        <v/>
      </c>
      <c r="AP59" s="257" t="str">
        <f>IF(C59="","",IF(AND(フラグ管理用!K59=10,ISBLANK(L59)=FALSE),"",IF(AND(フラグ管理用!K59&lt;10,ISBLANK(L59)=TRUE),"","error")))</f>
        <v/>
      </c>
      <c r="AQ59" s="217" t="str">
        <f t="shared" si="3"/>
        <v/>
      </c>
      <c r="AR59" s="217" t="str">
        <f t="shared" si="14"/>
        <v/>
      </c>
      <c r="AS59" s="217" t="str">
        <f>IF(C59="","",IF(AND(フラグ管理用!D59=2,フラグ管理用!E59=1),IF(Q59&lt;&gt;0,"error",""),""))</f>
        <v/>
      </c>
      <c r="AT59" s="217" t="str">
        <f>IF(C59="","",IF(フラグ管理用!E59=2,IF(OR(O59&lt;&gt;0,P59&lt;&gt;0),"error",""),""))</f>
        <v/>
      </c>
      <c r="AU59" s="217" t="str">
        <f t="shared" si="15"/>
        <v/>
      </c>
      <c r="AV59" s="217" t="str">
        <f t="shared" si="16"/>
        <v/>
      </c>
      <c r="AW59" s="217" t="str">
        <f t="shared" si="4"/>
        <v/>
      </c>
      <c r="AX59" s="217" t="str">
        <f>IF(C59="","",IF(フラグ管理用!X59=2,IF(AND(フラグ管理用!C59=2,フラグ管理用!U59=1),"","error"),""))</f>
        <v/>
      </c>
      <c r="AY59" s="217" t="str">
        <f t="shared" si="5"/>
        <v/>
      </c>
      <c r="AZ59" s="217" t="str">
        <f>IF(C59="","",IF(フラグ管理用!Y59=30,"error",IF(AND(フラグ管理用!AH59="事業始期_通常",フラグ管理用!Y59&lt;18),"error",IF(AND(フラグ管理用!AH59="事業始期_補助",フラグ管理用!Y59&lt;15),"error",""))))</f>
        <v/>
      </c>
      <c r="BA59" s="217" t="str">
        <f t="shared" si="6"/>
        <v/>
      </c>
      <c r="BB59" s="217" t="str">
        <f>IF(C59="","",IF(AND(フラグ管理用!AI59="事業終期_通常",OR(フラグ管理用!Z59&lt;18,フラグ管理用!Z59&gt;29)),"error",IF(AND(フラグ管理用!AI59="事業終期_基金",フラグ管理用!Z59&lt;18),"error","")))</f>
        <v/>
      </c>
      <c r="BC59" s="217" t="str">
        <f>IF(C59="","",IF(VLOOKUP(Y59,―!$X$2:$Y$31,2,FALSE)&lt;=VLOOKUP(Z59,―!$X$2:$Y$31,2,FALSE),"","error"))</f>
        <v/>
      </c>
      <c r="BD59" s="217" t="str">
        <f t="shared" si="7"/>
        <v/>
      </c>
      <c r="BE59" s="217" t="str">
        <f t="shared" si="8"/>
        <v/>
      </c>
      <c r="BF59" s="217" t="str">
        <f>IF(C59="","",IF(AND(フラグ管理用!AJ59="予算区分_地単_通常",フラグ管理用!AE59&gt;4),"error",IF(AND(フラグ管理用!AJ59="予算区分_地単_協力金等",フラグ管理用!AE59&gt;9),"error",IF(AND(フラグ管理用!AJ59="予算区分_補助",フラグ管理用!AE59&lt;9),"error",""))))</f>
        <v/>
      </c>
      <c r="BG59" s="258" t="str">
        <f>フラグ管理用!AN59</f>
        <v/>
      </c>
    </row>
    <row r="60" spans="1:59" x14ac:dyDescent="0.15">
      <c r="A60" s="84">
        <v>42</v>
      </c>
      <c r="B60" s="87"/>
      <c r="C60" s="61"/>
      <c r="D60" s="61"/>
      <c r="E60" s="63"/>
      <c r="F60" s="62"/>
      <c r="G60" s="150" t="str">
        <f>IF(C60="補",VLOOKUP(F60,'事業名一覧 '!$A$3:$C$54,3,FALSE),"")</f>
        <v/>
      </c>
      <c r="H60" s="158"/>
      <c r="I60" s="63"/>
      <c r="J60" s="63"/>
      <c r="K60" s="63"/>
      <c r="L60" s="62"/>
      <c r="M60" s="101" t="str">
        <f t="shared" si="9"/>
        <v/>
      </c>
      <c r="N60" s="101" t="str">
        <f t="shared" si="10"/>
        <v/>
      </c>
      <c r="O60" s="64"/>
      <c r="P60" s="64"/>
      <c r="Q60" s="64"/>
      <c r="R60" s="64"/>
      <c r="S60" s="64"/>
      <c r="T60" s="62"/>
      <c r="U60" s="63"/>
      <c r="V60" s="63"/>
      <c r="W60" s="63"/>
      <c r="X60" s="61"/>
      <c r="Y60" s="61"/>
      <c r="Z60" s="61"/>
      <c r="AA60" s="241"/>
      <c r="AB60" s="241"/>
      <c r="AC60" s="62"/>
      <c r="AD60" s="62"/>
      <c r="AE60" s="169"/>
      <c r="AF60" s="294"/>
      <c r="AG60" s="236"/>
      <c r="AH60" s="246" t="str">
        <f t="shared" si="11"/>
        <v/>
      </c>
      <c r="AI60" s="251" t="str">
        <f t="shared" si="12"/>
        <v/>
      </c>
      <c r="AJ60" s="217" t="str">
        <f>IF(C60="","",IF(AND(フラグ管理用!C60=1,フラグ管理用!E60=1),"",IF(AND(フラグ管理用!C60=2,フラグ管理用!D60=1,フラグ管理用!E60=1),"",IF(AND(フラグ管理用!C60=2,フラグ管理用!D60=2),"","error"))))</f>
        <v/>
      </c>
      <c r="AK60" s="257" t="str">
        <f t="shared" si="1"/>
        <v/>
      </c>
      <c r="AL60" s="257" t="str">
        <f t="shared" si="2"/>
        <v/>
      </c>
      <c r="AM60" s="257" t="str">
        <f>IF(C60="","",IF(PRODUCT(フラグ管理用!H60:J60)=0,"error",""))</f>
        <v/>
      </c>
      <c r="AN60" s="257" t="str">
        <f t="shared" si="13"/>
        <v/>
      </c>
      <c r="AO60" s="257" t="str">
        <f>IF(C60="","",IF(AND(フラグ管理用!E60=1,フラグ管理用!K60=1),"",IF(AND(フラグ管理用!E60=2,フラグ管理用!K60&gt;1),"","error")))</f>
        <v/>
      </c>
      <c r="AP60" s="257" t="str">
        <f>IF(C60="","",IF(AND(フラグ管理用!K60=10,ISBLANK(L60)=FALSE),"",IF(AND(フラグ管理用!K60&lt;10,ISBLANK(L60)=TRUE),"","error")))</f>
        <v/>
      </c>
      <c r="AQ60" s="217" t="str">
        <f t="shared" si="3"/>
        <v/>
      </c>
      <c r="AR60" s="217" t="str">
        <f t="shared" si="14"/>
        <v/>
      </c>
      <c r="AS60" s="217" t="str">
        <f>IF(C60="","",IF(AND(フラグ管理用!D60=2,フラグ管理用!E60=1),IF(Q60&lt;&gt;0,"error",""),""))</f>
        <v/>
      </c>
      <c r="AT60" s="217" t="str">
        <f>IF(C60="","",IF(フラグ管理用!E60=2,IF(OR(O60&lt;&gt;0,P60&lt;&gt;0),"error",""),""))</f>
        <v/>
      </c>
      <c r="AU60" s="217" t="str">
        <f t="shared" si="15"/>
        <v/>
      </c>
      <c r="AV60" s="217" t="str">
        <f t="shared" si="16"/>
        <v/>
      </c>
      <c r="AW60" s="217" t="str">
        <f t="shared" si="4"/>
        <v/>
      </c>
      <c r="AX60" s="217" t="str">
        <f>IF(C60="","",IF(フラグ管理用!X60=2,IF(AND(フラグ管理用!C60=2,フラグ管理用!U60=1),"","error"),""))</f>
        <v/>
      </c>
      <c r="AY60" s="217" t="str">
        <f t="shared" si="5"/>
        <v/>
      </c>
      <c r="AZ60" s="217" t="str">
        <f>IF(C60="","",IF(フラグ管理用!Y60=30,"error",IF(AND(フラグ管理用!AH60="事業始期_通常",フラグ管理用!Y60&lt;18),"error",IF(AND(フラグ管理用!AH60="事業始期_補助",フラグ管理用!Y60&lt;15),"error",""))))</f>
        <v/>
      </c>
      <c r="BA60" s="217" t="str">
        <f t="shared" si="6"/>
        <v/>
      </c>
      <c r="BB60" s="217" t="str">
        <f>IF(C60="","",IF(AND(フラグ管理用!AI60="事業終期_通常",OR(フラグ管理用!Z60&lt;18,フラグ管理用!Z60&gt;29)),"error",IF(AND(フラグ管理用!AI60="事業終期_基金",フラグ管理用!Z60&lt;18),"error","")))</f>
        <v/>
      </c>
      <c r="BC60" s="217" t="str">
        <f>IF(C60="","",IF(VLOOKUP(Y60,―!$X$2:$Y$31,2,FALSE)&lt;=VLOOKUP(Z60,―!$X$2:$Y$31,2,FALSE),"","error"))</f>
        <v/>
      </c>
      <c r="BD60" s="217" t="str">
        <f t="shared" si="7"/>
        <v/>
      </c>
      <c r="BE60" s="217" t="str">
        <f t="shared" si="8"/>
        <v/>
      </c>
      <c r="BF60" s="217" t="str">
        <f>IF(C60="","",IF(AND(フラグ管理用!AJ60="予算区分_地単_通常",フラグ管理用!AE60&gt;4),"error",IF(AND(フラグ管理用!AJ60="予算区分_地単_協力金等",フラグ管理用!AE60&gt;9),"error",IF(AND(フラグ管理用!AJ60="予算区分_補助",フラグ管理用!AE60&lt;9),"error",""))))</f>
        <v/>
      </c>
      <c r="BG60" s="258" t="str">
        <f>フラグ管理用!AN60</f>
        <v/>
      </c>
    </row>
    <row r="61" spans="1:59" x14ac:dyDescent="0.15">
      <c r="A61" s="84">
        <v>43</v>
      </c>
      <c r="B61" s="87"/>
      <c r="C61" s="61"/>
      <c r="D61" s="61"/>
      <c r="E61" s="63"/>
      <c r="F61" s="62"/>
      <c r="G61" s="150" t="str">
        <f>IF(C61="補",VLOOKUP(F61,'事業名一覧 '!$A$3:$C$54,3,FALSE),"")</f>
        <v/>
      </c>
      <c r="H61" s="158"/>
      <c r="I61" s="63"/>
      <c r="J61" s="63"/>
      <c r="K61" s="63"/>
      <c r="L61" s="62"/>
      <c r="M61" s="101" t="str">
        <f t="shared" si="9"/>
        <v/>
      </c>
      <c r="N61" s="101" t="str">
        <f t="shared" si="10"/>
        <v/>
      </c>
      <c r="O61" s="64"/>
      <c r="P61" s="64"/>
      <c r="Q61" s="64"/>
      <c r="R61" s="64"/>
      <c r="S61" s="64"/>
      <c r="T61" s="62"/>
      <c r="U61" s="63"/>
      <c r="V61" s="63"/>
      <c r="W61" s="63"/>
      <c r="X61" s="61"/>
      <c r="Y61" s="61"/>
      <c r="Z61" s="61"/>
      <c r="AA61" s="241"/>
      <c r="AB61" s="241"/>
      <c r="AC61" s="62"/>
      <c r="AD61" s="62"/>
      <c r="AE61" s="169"/>
      <c r="AF61" s="294"/>
      <c r="AG61" s="236"/>
      <c r="AH61" s="246" t="str">
        <f t="shared" si="11"/>
        <v/>
      </c>
      <c r="AI61" s="251" t="str">
        <f t="shared" si="12"/>
        <v/>
      </c>
      <c r="AJ61" s="217" t="str">
        <f>IF(C61="","",IF(AND(フラグ管理用!C61=1,フラグ管理用!E61=1),"",IF(AND(フラグ管理用!C61=2,フラグ管理用!D61=1,フラグ管理用!E61=1),"",IF(AND(フラグ管理用!C61=2,フラグ管理用!D61=2),"","error"))))</f>
        <v/>
      </c>
      <c r="AK61" s="257" t="str">
        <f t="shared" si="1"/>
        <v/>
      </c>
      <c r="AL61" s="257" t="str">
        <f t="shared" si="2"/>
        <v/>
      </c>
      <c r="AM61" s="257" t="str">
        <f>IF(C61="","",IF(PRODUCT(フラグ管理用!H61:J61)=0,"error",""))</f>
        <v/>
      </c>
      <c r="AN61" s="257" t="str">
        <f t="shared" si="13"/>
        <v/>
      </c>
      <c r="AO61" s="257" t="str">
        <f>IF(C61="","",IF(AND(フラグ管理用!E61=1,フラグ管理用!K61=1),"",IF(AND(フラグ管理用!E61=2,フラグ管理用!K61&gt;1),"","error")))</f>
        <v/>
      </c>
      <c r="AP61" s="257" t="str">
        <f>IF(C61="","",IF(AND(フラグ管理用!K61=10,ISBLANK(L61)=FALSE),"",IF(AND(フラグ管理用!K61&lt;10,ISBLANK(L61)=TRUE),"","error")))</f>
        <v/>
      </c>
      <c r="AQ61" s="217" t="str">
        <f t="shared" si="3"/>
        <v/>
      </c>
      <c r="AR61" s="217" t="str">
        <f t="shared" si="14"/>
        <v/>
      </c>
      <c r="AS61" s="217" t="str">
        <f>IF(C61="","",IF(AND(フラグ管理用!D61=2,フラグ管理用!E61=1),IF(Q61&lt;&gt;0,"error",""),""))</f>
        <v/>
      </c>
      <c r="AT61" s="217" t="str">
        <f>IF(C61="","",IF(フラグ管理用!E61=2,IF(OR(O61&lt;&gt;0,P61&lt;&gt;0),"error",""),""))</f>
        <v/>
      </c>
      <c r="AU61" s="217" t="str">
        <f t="shared" si="15"/>
        <v/>
      </c>
      <c r="AV61" s="217" t="str">
        <f t="shared" si="16"/>
        <v/>
      </c>
      <c r="AW61" s="217" t="str">
        <f t="shared" si="4"/>
        <v/>
      </c>
      <c r="AX61" s="217" t="str">
        <f>IF(C61="","",IF(フラグ管理用!X61=2,IF(AND(フラグ管理用!C61=2,フラグ管理用!U61=1),"","error"),""))</f>
        <v/>
      </c>
      <c r="AY61" s="217" t="str">
        <f t="shared" si="5"/>
        <v/>
      </c>
      <c r="AZ61" s="217" t="str">
        <f>IF(C61="","",IF(フラグ管理用!Y61=30,"error",IF(AND(フラグ管理用!AH61="事業始期_通常",フラグ管理用!Y61&lt;18),"error",IF(AND(フラグ管理用!AH61="事業始期_補助",フラグ管理用!Y61&lt;15),"error",""))))</f>
        <v/>
      </c>
      <c r="BA61" s="217" t="str">
        <f t="shared" si="6"/>
        <v/>
      </c>
      <c r="BB61" s="217" t="str">
        <f>IF(C61="","",IF(AND(フラグ管理用!AI61="事業終期_通常",OR(フラグ管理用!Z61&lt;18,フラグ管理用!Z61&gt;29)),"error",IF(AND(フラグ管理用!AI61="事業終期_基金",フラグ管理用!Z61&lt;18),"error","")))</f>
        <v/>
      </c>
      <c r="BC61" s="217" t="str">
        <f>IF(C61="","",IF(VLOOKUP(Y61,―!$X$2:$Y$31,2,FALSE)&lt;=VLOOKUP(Z61,―!$X$2:$Y$31,2,FALSE),"","error"))</f>
        <v/>
      </c>
      <c r="BD61" s="217" t="str">
        <f t="shared" si="7"/>
        <v/>
      </c>
      <c r="BE61" s="217" t="str">
        <f t="shared" si="8"/>
        <v/>
      </c>
      <c r="BF61" s="217" t="str">
        <f>IF(C61="","",IF(AND(フラグ管理用!AJ61="予算区分_地単_通常",フラグ管理用!AE61&gt;4),"error",IF(AND(フラグ管理用!AJ61="予算区分_地単_協力金等",フラグ管理用!AE61&gt;9),"error",IF(AND(フラグ管理用!AJ61="予算区分_補助",フラグ管理用!AE61&lt;9),"error",""))))</f>
        <v/>
      </c>
      <c r="BG61" s="258" t="str">
        <f>フラグ管理用!AN61</f>
        <v/>
      </c>
    </row>
    <row r="62" spans="1:59" x14ac:dyDescent="0.15">
      <c r="A62" s="84">
        <v>44</v>
      </c>
      <c r="B62" s="87"/>
      <c r="C62" s="61"/>
      <c r="D62" s="61"/>
      <c r="E62" s="63"/>
      <c r="F62" s="62"/>
      <c r="G62" s="150" t="str">
        <f>IF(C62="補",VLOOKUP(F62,'事業名一覧 '!$A$3:$C$54,3,FALSE),"")</f>
        <v/>
      </c>
      <c r="H62" s="158"/>
      <c r="I62" s="63"/>
      <c r="J62" s="63"/>
      <c r="K62" s="63"/>
      <c r="L62" s="62"/>
      <c r="M62" s="101" t="str">
        <f t="shared" si="9"/>
        <v/>
      </c>
      <c r="N62" s="101" t="str">
        <f t="shared" si="10"/>
        <v/>
      </c>
      <c r="O62" s="64"/>
      <c r="P62" s="64"/>
      <c r="Q62" s="64"/>
      <c r="R62" s="64"/>
      <c r="S62" s="64"/>
      <c r="T62" s="62"/>
      <c r="U62" s="63"/>
      <c r="V62" s="63"/>
      <c r="W62" s="63"/>
      <c r="X62" s="61"/>
      <c r="Y62" s="61"/>
      <c r="Z62" s="61"/>
      <c r="AA62" s="241"/>
      <c r="AB62" s="241"/>
      <c r="AC62" s="62"/>
      <c r="AD62" s="62"/>
      <c r="AE62" s="169"/>
      <c r="AF62" s="294"/>
      <c r="AG62" s="236"/>
      <c r="AH62" s="246" t="str">
        <f t="shared" si="11"/>
        <v/>
      </c>
      <c r="AI62" s="251" t="str">
        <f t="shared" si="12"/>
        <v/>
      </c>
      <c r="AJ62" s="217" t="str">
        <f>IF(C62="","",IF(AND(フラグ管理用!C62=1,フラグ管理用!E62=1),"",IF(AND(フラグ管理用!C62=2,フラグ管理用!D62=1,フラグ管理用!E62=1),"",IF(AND(フラグ管理用!C62=2,フラグ管理用!D62=2),"","error"))))</f>
        <v/>
      </c>
      <c r="AK62" s="257" t="str">
        <f t="shared" si="1"/>
        <v/>
      </c>
      <c r="AL62" s="257" t="str">
        <f t="shared" si="2"/>
        <v/>
      </c>
      <c r="AM62" s="257" t="str">
        <f>IF(C62="","",IF(PRODUCT(フラグ管理用!H62:J62)=0,"error",""))</f>
        <v/>
      </c>
      <c r="AN62" s="257" t="str">
        <f t="shared" si="13"/>
        <v/>
      </c>
      <c r="AO62" s="257" t="str">
        <f>IF(C62="","",IF(AND(フラグ管理用!E62=1,フラグ管理用!K62=1),"",IF(AND(フラグ管理用!E62=2,フラグ管理用!K62&gt;1),"","error")))</f>
        <v/>
      </c>
      <c r="AP62" s="257" t="str">
        <f>IF(C62="","",IF(AND(フラグ管理用!K62=10,ISBLANK(L62)=FALSE),"",IF(AND(フラグ管理用!K62&lt;10,ISBLANK(L62)=TRUE),"","error")))</f>
        <v/>
      </c>
      <c r="AQ62" s="217" t="str">
        <f t="shared" si="3"/>
        <v/>
      </c>
      <c r="AR62" s="217" t="str">
        <f t="shared" si="14"/>
        <v/>
      </c>
      <c r="AS62" s="217" t="str">
        <f>IF(C62="","",IF(AND(フラグ管理用!D62=2,フラグ管理用!E62=1),IF(Q62&lt;&gt;0,"error",""),""))</f>
        <v/>
      </c>
      <c r="AT62" s="217" t="str">
        <f>IF(C62="","",IF(フラグ管理用!E62=2,IF(OR(O62&lt;&gt;0,P62&lt;&gt;0),"error",""),""))</f>
        <v/>
      </c>
      <c r="AU62" s="217" t="str">
        <f t="shared" si="15"/>
        <v/>
      </c>
      <c r="AV62" s="217" t="str">
        <f t="shared" si="16"/>
        <v/>
      </c>
      <c r="AW62" s="217" t="str">
        <f t="shared" si="4"/>
        <v/>
      </c>
      <c r="AX62" s="217" t="str">
        <f>IF(C62="","",IF(フラグ管理用!X62=2,IF(AND(フラグ管理用!C62=2,フラグ管理用!U62=1),"","error"),""))</f>
        <v/>
      </c>
      <c r="AY62" s="217" t="str">
        <f t="shared" si="5"/>
        <v/>
      </c>
      <c r="AZ62" s="217" t="str">
        <f>IF(C62="","",IF(フラグ管理用!Y62=30,"error",IF(AND(フラグ管理用!AH62="事業始期_通常",フラグ管理用!Y62&lt;18),"error",IF(AND(フラグ管理用!AH62="事業始期_補助",フラグ管理用!Y62&lt;15),"error",""))))</f>
        <v/>
      </c>
      <c r="BA62" s="217" t="str">
        <f t="shared" si="6"/>
        <v/>
      </c>
      <c r="BB62" s="217" t="str">
        <f>IF(C62="","",IF(AND(フラグ管理用!AI62="事業終期_通常",OR(フラグ管理用!Z62&lt;18,フラグ管理用!Z62&gt;29)),"error",IF(AND(フラグ管理用!AI62="事業終期_基金",フラグ管理用!Z62&lt;18),"error","")))</f>
        <v/>
      </c>
      <c r="BC62" s="217" t="str">
        <f>IF(C62="","",IF(VLOOKUP(Y62,―!$X$2:$Y$31,2,FALSE)&lt;=VLOOKUP(Z62,―!$X$2:$Y$31,2,FALSE),"","error"))</f>
        <v/>
      </c>
      <c r="BD62" s="217" t="str">
        <f t="shared" si="7"/>
        <v/>
      </c>
      <c r="BE62" s="217" t="str">
        <f t="shared" si="8"/>
        <v/>
      </c>
      <c r="BF62" s="217" t="str">
        <f>IF(C62="","",IF(AND(フラグ管理用!AJ62="予算区分_地単_通常",フラグ管理用!AE62&gt;4),"error",IF(AND(フラグ管理用!AJ62="予算区分_地単_協力金等",フラグ管理用!AE62&gt;9),"error",IF(AND(フラグ管理用!AJ62="予算区分_補助",フラグ管理用!AE62&lt;9),"error",""))))</f>
        <v/>
      </c>
      <c r="BG62" s="258" t="str">
        <f>フラグ管理用!AN62</f>
        <v/>
      </c>
    </row>
    <row r="63" spans="1:59" x14ac:dyDescent="0.15">
      <c r="A63" s="84">
        <v>45</v>
      </c>
      <c r="B63" s="87"/>
      <c r="C63" s="61"/>
      <c r="D63" s="61"/>
      <c r="E63" s="63"/>
      <c r="F63" s="62"/>
      <c r="G63" s="150" t="str">
        <f>IF(C63="補",VLOOKUP(F63,'事業名一覧 '!$A$3:$C$54,3,FALSE),"")</f>
        <v/>
      </c>
      <c r="H63" s="158"/>
      <c r="I63" s="63"/>
      <c r="J63" s="63"/>
      <c r="K63" s="63"/>
      <c r="L63" s="62"/>
      <c r="M63" s="101" t="str">
        <f t="shared" si="9"/>
        <v/>
      </c>
      <c r="N63" s="101" t="str">
        <f t="shared" si="10"/>
        <v/>
      </c>
      <c r="O63" s="64"/>
      <c r="P63" s="64"/>
      <c r="Q63" s="64"/>
      <c r="R63" s="64"/>
      <c r="S63" s="64"/>
      <c r="T63" s="62"/>
      <c r="U63" s="63"/>
      <c r="V63" s="63"/>
      <c r="W63" s="63"/>
      <c r="X63" s="61"/>
      <c r="Y63" s="61"/>
      <c r="Z63" s="61"/>
      <c r="AA63" s="241"/>
      <c r="AB63" s="241"/>
      <c r="AC63" s="62"/>
      <c r="AD63" s="62"/>
      <c r="AE63" s="169"/>
      <c r="AF63" s="294"/>
      <c r="AG63" s="236"/>
      <c r="AH63" s="246" t="str">
        <f t="shared" si="11"/>
        <v/>
      </c>
      <c r="AI63" s="251" t="str">
        <f t="shared" si="12"/>
        <v/>
      </c>
      <c r="AJ63" s="217" t="str">
        <f>IF(C63="","",IF(AND(フラグ管理用!C63=1,フラグ管理用!E63=1),"",IF(AND(フラグ管理用!C63=2,フラグ管理用!D63=1,フラグ管理用!E63=1),"",IF(AND(フラグ管理用!C63=2,フラグ管理用!D63=2),"","error"))))</f>
        <v/>
      </c>
      <c r="AK63" s="257" t="str">
        <f t="shared" si="1"/>
        <v/>
      </c>
      <c r="AL63" s="257" t="str">
        <f t="shared" si="2"/>
        <v/>
      </c>
      <c r="AM63" s="257" t="str">
        <f>IF(C63="","",IF(PRODUCT(フラグ管理用!H63:J63)=0,"error",""))</f>
        <v/>
      </c>
      <c r="AN63" s="257" t="str">
        <f t="shared" si="13"/>
        <v/>
      </c>
      <c r="AO63" s="257" t="str">
        <f>IF(C63="","",IF(AND(フラグ管理用!E63=1,フラグ管理用!K63=1),"",IF(AND(フラグ管理用!E63=2,フラグ管理用!K63&gt;1),"","error")))</f>
        <v/>
      </c>
      <c r="AP63" s="257" t="str">
        <f>IF(C63="","",IF(AND(フラグ管理用!K63=10,ISBLANK(L63)=FALSE),"",IF(AND(フラグ管理用!K63&lt;10,ISBLANK(L63)=TRUE),"","error")))</f>
        <v/>
      </c>
      <c r="AQ63" s="217" t="str">
        <f t="shared" si="3"/>
        <v/>
      </c>
      <c r="AR63" s="217" t="str">
        <f t="shared" si="14"/>
        <v/>
      </c>
      <c r="AS63" s="217" t="str">
        <f>IF(C63="","",IF(AND(フラグ管理用!D63=2,フラグ管理用!E63=1),IF(Q63&lt;&gt;0,"error",""),""))</f>
        <v/>
      </c>
      <c r="AT63" s="217" t="str">
        <f>IF(C63="","",IF(フラグ管理用!E63=2,IF(OR(O63&lt;&gt;0,P63&lt;&gt;0),"error",""),""))</f>
        <v/>
      </c>
      <c r="AU63" s="217" t="str">
        <f t="shared" si="15"/>
        <v/>
      </c>
      <c r="AV63" s="217" t="str">
        <f t="shared" si="16"/>
        <v/>
      </c>
      <c r="AW63" s="217" t="str">
        <f t="shared" si="4"/>
        <v/>
      </c>
      <c r="AX63" s="217" t="str">
        <f>IF(C63="","",IF(フラグ管理用!X63=2,IF(AND(フラグ管理用!C63=2,フラグ管理用!U63=1),"","error"),""))</f>
        <v/>
      </c>
      <c r="AY63" s="217" t="str">
        <f t="shared" si="5"/>
        <v/>
      </c>
      <c r="AZ63" s="217" t="str">
        <f>IF(C63="","",IF(フラグ管理用!Y63=30,"error",IF(AND(フラグ管理用!AH63="事業始期_通常",フラグ管理用!Y63&lt;18),"error",IF(AND(フラグ管理用!AH63="事業始期_補助",フラグ管理用!Y63&lt;15),"error",""))))</f>
        <v/>
      </c>
      <c r="BA63" s="217" t="str">
        <f t="shared" si="6"/>
        <v/>
      </c>
      <c r="BB63" s="217" t="str">
        <f>IF(C63="","",IF(AND(フラグ管理用!AI63="事業終期_通常",OR(フラグ管理用!Z63&lt;18,フラグ管理用!Z63&gt;29)),"error",IF(AND(フラグ管理用!AI63="事業終期_基金",フラグ管理用!Z63&lt;18),"error","")))</f>
        <v/>
      </c>
      <c r="BC63" s="217" t="str">
        <f>IF(C63="","",IF(VLOOKUP(Y63,―!$X$2:$Y$31,2,FALSE)&lt;=VLOOKUP(Z63,―!$X$2:$Y$31,2,FALSE),"","error"))</f>
        <v/>
      </c>
      <c r="BD63" s="217" t="str">
        <f t="shared" si="7"/>
        <v/>
      </c>
      <c r="BE63" s="217" t="str">
        <f t="shared" si="8"/>
        <v/>
      </c>
      <c r="BF63" s="217" t="str">
        <f>IF(C63="","",IF(AND(フラグ管理用!AJ63="予算区分_地単_通常",フラグ管理用!AE63&gt;4),"error",IF(AND(フラグ管理用!AJ63="予算区分_地単_協力金等",フラグ管理用!AE63&gt;9),"error",IF(AND(フラグ管理用!AJ63="予算区分_補助",フラグ管理用!AE63&lt;9),"error",""))))</f>
        <v/>
      </c>
      <c r="BG63" s="258" t="str">
        <f>フラグ管理用!AN63</f>
        <v/>
      </c>
    </row>
    <row r="64" spans="1:59" x14ac:dyDescent="0.15">
      <c r="A64" s="84">
        <v>46</v>
      </c>
      <c r="B64" s="87"/>
      <c r="C64" s="61"/>
      <c r="D64" s="61"/>
      <c r="E64" s="63"/>
      <c r="F64" s="62"/>
      <c r="G64" s="150" t="str">
        <f>IF(C64="補",VLOOKUP(F64,'事業名一覧 '!$A$3:$C$54,3,FALSE),"")</f>
        <v/>
      </c>
      <c r="H64" s="158"/>
      <c r="I64" s="63"/>
      <c r="J64" s="63"/>
      <c r="K64" s="63"/>
      <c r="L64" s="62"/>
      <c r="M64" s="101" t="str">
        <f t="shared" si="9"/>
        <v/>
      </c>
      <c r="N64" s="101" t="str">
        <f t="shared" si="10"/>
        <v/>
      </c>
      <c r="O64" s="64"/>
      <c r="P64" s="64"/>
      <c r="Q64" s="64"/>
      <c r="R64" s="64"/>
      <c r="S64" s="64"/>
      <c r="T64" s="62"/>
      <c r="U64" s="63"/>
      <c r="V64" s="63"/>
      <c r="W64" s="63"/>
      <c r="X64" s="61"/>
      <c r="Y64" s="61"/>
      <c r="Z64" s="61"/>
      <c r="AA64" s="241"/>
      <c r="AB64" s="241"/>
      <c r="AC64" s="62"/>
      <c r="AD64" s="62"/>
      <c r="AE64" s="169"/>
      <c r="AF64" s="294"/>
      <c r="AG64" s="236"/>
      <c r="AH64" s="246" t="str">
        <f t="shared" si="11"/>
        <v/>
      </c>
      <c r="AI64" s="251" t="str">
        <f t="shared" si="12"/>
        <v/>
      </c>
      <c r="AJ64" s="217" t="str">
        <f>IF(C64="","",IF(AND(フラグ管理用!C64=1,フラグ管理用!E64=1),"",IF(AND(フラグ管理用!C64=2,フラグ管理用!D64=1,フラグ管理用!E64=1),"",IF(AND(フラグ管理用!C64=2,フラグ管理用!D64=2),"","error"))))</f>
        <v/>
      </c>
      <c r="AK64" s="257" t="str">
        <f t="shared" si="1"/>
        <v/>
      </c>
      <c r="AL64" s="257" t="str">
        <f t="shared" si="2"/>
        <v/>
      </c>
      <c r="AM64" s="257" t="str">
        <f>IF(C64="","",IF(PRODUCT(フラグ管理用!H64:J64)=0,"error",""))</f>
        <v/>
      </c>
      <c r="AN64" s="257" t="str">
        <f t="shared" si="13"/>
        <v/>
      </c>
      <c r="AO64" s="257" t="str">
        <f>IF(C64="","",IF(AND(フラグ管理用!E64=1,フラグ管理用!K64=1),"",IF(AND(フラグ管理用!E64=2,フラグ管理用!K64&gt;1),"","error")))</f>
        <v/>
      </c>
      <c r="AP64" s="257" t="str">
        <f>IF(C64="","",IF(AND(フラグ管理用!K64=10,ISBLANK(L64)=FALSE),"",IF(AND(フラグ管理用!K64&lt;10,ISBLANK(L64)=TRUE),"","error")))</f>
        <v/>
      </c>
      <c r="AQ64" s="217" t="str">
        <f t="shared" si="3"/>
        <v/>
      </c>
      <c r="AR64" s="217" t="str">
        <f t="shared" si="14"/>
        <v/>
      </c>
      <c r="AS64" s="217" t="str">
        <f>IF(C64="","",IF(AND(フラグ管理用!D64=2,フラグ管理用!E64=1),IF(Q64&lt;&gt;0,"error",""),""))</f>
        <v/>
      </c>
      <c r="AT64" s="217" t="str">
        <f>IF(C64="","",IF(フラグ管理用!E64=2,IF(OR(O64&lt;&gt;0,P64&lt;&gt;0),"error",""),""))</f>
        <v/>
      </c>
      <c r="AU64" s="217" t="str">
        <f t="shared" si="15"/>
        <v/>
      </c>
      <c r="AV64" s="217" t="str">
        <f t="shared" si="16"/>
        <v/>
      </c>
      <c r="AW64" s="217" t="str">
        <f t="shared" si="4"/>
        <v/>
      </c>
      <c r="AX64" s="217" t="str">
        <f>IF(C64="","",IF(フラグ管理用!X64=2,IF(AND(フラグ管理用!C64=2,フラグ管理用!U64=1),"","error"),""))</f>
        <v/>
      </c>
      <c r="AY64" s="217" t="str">
        <f t="shared" si="5"/>
        <v/>
      </c>
      <c r="AZ64" s="217" t="str">
        <f>IF(C64="","",IF(フラグ管理用!Y64=30,"error",IF(AND(フラグ管理用!AH64="事業始期_通常",フラグ管理用!Y64&lt;18),"error",IF(AND(フラグ管理用!AH64="事業始期_補助",フラグ管理用!Y64&lt;15),"error",""))))</f>
        <v/>
      </c>
      <c r="BA64" s="217" t="str">
        <f t="shared" si="6"/>
        <v/>
      </c>
      <c r="BB64" s="217" t="str">
        <f>IF(C64="","",IF(AND(フラグ管理用!AI64="事業終期_通常",OR(フラグ管理用!Z64&lt;18,フラグ管理用!Z64&gt;29)),"error",IF(AND(フラグ管理用!AI64="事業終期_基金",フラグ管理用!Z64&lt;18),"error","")))</f>
        <v/>
      </c>
      <c r="BC64" s="217" t="str">
        <f>IF(C64="","",IF(VLOOKUP(Y64,―!$X$2:$Y$31,2,FALSE)&lt;=VLOOKUP(Z64,―!$X$2:$Y$31,2,FALSE),"","error"))</f>
        <v/>
      </c>
      <c r="BD64" s="217" t="str">
        <f t="shared" si="7"/>
        <v/>
      </c>
      <c r="BE64" s="217" t="str">
        <f t="shared" si="8"/>
        <v/>
      </c>
      <c r="BF64" s="217" t="str">
        <f>IF(C64="","",IF(AND(フラグ管理用!AJ64="予算区分_地単_通常",フラグ管理用!AE64&gt;4),"error",IF(AND(フラグ管理用!AJ64="予算区分_地単_協力金等",フラグ管理用!AE64&gt;9),"error",IF(AND(フラグ管理用!AJ64="予算区分_補助",フラグ管理用!AE64&lt;9),"error",""))))</f>
        <v/>
      </c>
      <c r="BG64" s="258" t="str">
        <f>フラグ管理用!AN64</f>
        <v/>
      </c>
    </row>
    <row r="65" spans="1:59" x14ac:dyDescent="0.15">
      <c r="A65" s="84">
        <v>47</v>
      </c>
      <c r="B65" s="87"/>
      <c r="C65" s="61"/>
      <c r="D65" s="61"/>
      <c r="E65" s="63"/>
      <c r="F65" s="62"/>
      <c r="G65" s="150" t="str">
        <f>IF(C65="補",VLOOKUP(F65,'事業名一覧 '!$A$3:$C$54,3,FALSE),"")</f>
        <v/>
      </c>
      <c r="H65" s="158"/>
      <c r="I65" s="63"/>
      <c r="J65" s="63"/>
      <c r="K65" s="63"/>
      <c r="L65" s="62"/>
      <c r="M65" s="101" t="str">
        <f t="shared" si="9"/>
        <v/>
      </c>
      <c r="N65" s="101" t="str">
        <f t="shared" si="10"/>
        <v/>
      </c>
      <c r="O65" s="64"/>
      <c r="P65" s="64"/>
      <c r="Q65" s="64"/>
      <c r="R65" s="64"/>
      <c r="S65" s="64"/>
      <c r="T65" s="62"/>
      <c r="U65" s="63"/>
      <c r="V65" s="63"/>
      <c r="W65" s="63"/>
      <c r="X65" s="61"/>
      <c r="Y65" s="61"/>
      <c r="Z65" s="61"/>
      <c r="AA65" s="241"/>
      <c r="AB65" s="241"/>
      <c r="AC65" s="62"/>
      <c r="AD65" s="62"/>
      <c r="AE65" s="169"/>
      <c r="AF65" s="294"/>
      <c r="AG65" s="236"/>
      <c r="AH65" s="246" t="str">
        <f t="shared" si="11"/>
        <v/>
      </c>
      <c r="AI65" s="251" t="str">
        <f t="shared" si="12"/>
        <v/>
      </c>
      <c r="AJ65" s="217" t="str">
        <f>IF(C65="","",IF(AND(フラグ管理用!C65=1,フラグ管理用!E65=1),"",IF(AND(フラグ管理用!C65=2,フラグ管理用!D65=1,フラグ管理用!E65=1),"",IF(AND(フラグ管理用!C65=2,フラグ管理用!D65=2),"","error"))))</f>
        <v/>
      </c>
      <c r="AK65" s="257" t="str">
        <f t="shared" si="1"/>
        <v/>
      </c>
      <c r="AL65" s="257" t="str">
        <f t="shared" si="2"/>
        <v/>
      </c>
      <c r="AM65" s="257" t="str">
        <f>IF(C65="","",IF(PRODUCT(フラグ管理用!H65:J65)=0,"error",""))</f>
        <v/>
      </c>
      <c r="AN65" s="257" t="str">
        <f t="shared" si="13"/>
        <v/>
      </c>
      <c r="AO65" s="257" t="str">
        <f>IF(C65="","",IF(AND(フラグ管理用!E65=1,フラグ管理用!K65=1),"",IF(AND(フラグ管理用!E65=2,フラグ管理用!K65&gt;1),"","error")))</f>
        <v/>
      </c>
      <c r="AP65" s="257" t="str">
        <f>IF(C65="","",IF(AND(フラグ管理用!K65=10,ISBLANK(L65)=FALSE),"",IF(AND(フラグ管理用!K65&lt;10,ISBLANK(L65)=TRUE),"","error")))</f>
        <v/>
      </c>
      <c r="AQ65" s="217" t="str">
        <f t="shared" si="3"/>
        <v/>
      </c>
      <c r="AR65" s="217" t="str">
        <f t="shared" si="14"/>
        <v/>
      </c>
      <c r="AS65" s="217" t="str">
        <f>IF(C65="","",IF(AND(フラグ管理用!D65=2,フラグ管理用!E65=1),IF(Q65&lt;&gt;0,"error",""),""))</f>
        <v/>
      </c>
      <c r="AT65" s="217" t="str">
        <f>IF(C65="","",IF(フラグ管理用!E65=2,IF(OR(O65&lt;&gt;0,P65&lt;&gt;0),"error",""),""))</f>
        <v/>
      </c>
      <c r="AU65" s="217" t="str">
        <f t="shared" si="15"/>
        <v/>
      </c>
      <c r="AV65" s="217" t="str">
        <f t="shared" si="16"/>
        <v/>
      </c>
      <c r="AW65" s="217" t="str">
        <f t="shared" si="4"/>
        <v/>
      </c>
      <c r="AX65" s="217" t="str">
        <f>IF(C65="","",IF(フラグ管理用!X65=2,IF(AND(フラグ管理用!C65=2,フラグ管理用!U65=1),"","error"),""))</f>
        <v/>
      </c>
      <c r="AY65" s="217" t="str">
        <f t="shared" si="5"/>
        <v/>
      </c>
      <c r="AZ65" s="217" t="str">
        <f>IF(C65="","",IF(フラグ管理用!Y65=30,"error",IF(AND(フラグ管理用!AH65="事業始期_通常",フラグ管理用!Y65&lt;18),"error",IF(AND(フラグ管理用!AH65="事業始期_補助",フラグ管理用!Y65&lt;15),"error",""))))</f>
        <v/>
      </c>
      <c r="BA65" s="217" t="str">
        <f t="shared" si="6"/>
        <v/>
      </c>
      <c r="BB65" s="217" t="str">
        <f>IF(C65="","",IF(AND(フラグ管理用!AI65="事業終期_通常",OR(フラグ管理用!Z65&lt;18,フラグ管理用!Z65&gt;29)),"error",IF(AND(フラグ管理用!AI65="事業終期_基金",フラグ管理用!Z65&lt;18),"error","")))</f>
        <v/>
      </c>
      <c r="BC65" s="217" t="str">
        <f>IF(C65="","",IF(VLOOKUP(Y65,―!$X$2:$Y$31,2,FALSE)&lt;=VLOOKUP(Z65,―!$X$2:$Y$31,2,FALSE),"","error"))</f>
        <v/>
      </c>
      <c r="BD65" s="217" t="str">
        <f t="shared" si="7"/>
        <v/>
      </c>
      <c r="BE65" s="217" t="str">
        <f t="shared" si="8"/>
        <v/>
      </c>
      <c r="BF65" s="217" t="str">
        <f>IF(C65="","",IF(AND(フラグ管理用!AJ65="予算区分_地単_通常",フラグ管理用!AE65&gt;4),"error",IF(AND(フラグ管理用!AJ65="予算区分_地単_協力金等",フラグ管理用!AE65&gt;9),"error",IF(AND(フラグ管理用!AJ65="予算区分_補助",フラグ管理用!AE65&lt;9),"error",""))))</f>
        <v/>
      </c>
      <c r="BG65" s="258" t="str">
        <f>フラグ管理用!AN65</f>
        <v/>
      </c>
    </row>
    <row r="66" spans="1:59" x14ac:dyDescent="0.15">
      <c r="A66" s="84">
        <v>48</v>
      </c>
      <c r="B66" s="87"/>
      <c r="C66" s="61"/>
      <c r="D66" s="61"/>
      <c r="E66" s="63"/>
      <c r="F66" s="62"/>
      <c r="G66" s="150" t="str">
        <f>IF(C66="補",VLOOKUP(F66,'事業名一覧 '!$A$3:$C$54,3,FALSE),"")</f>
        <v/>
      </c>
      <c r="H66" s="158"/>
      <c r="I66" s="63"/>
      <c r="J66" s="63"/>
      <c r="K66" s="63"/>
      <c r="L66" s="62"/>
      <c r="M66" s="101" t="str">
        <f t="shared" si="9"/>
        <v/>
      </c>
      <c r="N66" s="101" t="str">
        <f t="shared" si="10"/>
        <v/>
      </c>
      <c r="O66" s="64"/>
      <c r="P66" s="64"/>
      <c r="Q66" s="64"/>
      <c r="R66" s="64"/>
      <c r="S66" s="64"/>
      <c r="T66" s="62"/>
      <c r="U66" s="63"/>
      <c r="V66" s="63"/>
      <c r="W66" s="63"/>
      <c r="X66" s="61"/>
      <c r="Y66" s="61"/>
      <c r="Z66" s="61"/>
      <c r="AA66" s="241"/>
      <c r="AB66" s="241"/>
      <c r="AC66" s="62"/>
      <c r="AD66" s="62"/>
      <c r="AE66" s="169"/>
      <c r="AF66" s="294"/>
      <c r="AG66" s="236"/>
      <c r="AH66" s="246" t="str">
        <f t="shared" si="11"/>
        <v/>
      </c>
      <c r="AI66" s="251" t="str">
        <f t="shared" si="12"/>
        <v/>
      </c>
      <c r="AJ66" s="217" t="str">
        <f>IF(C66="","",IF(AND(フラグ管理用!C66=1,フラグ管理用!E66=1),"",IF(AND(フラグ管理用!C66=2,フラグ管理用!D66=1,フラグ管理用!E66=1),"",IF(AND(フラグ管理用!C66=2,フラグ管理用!D66=2),"","error"))))</f>
        <v/>
      </c>
      <c r="AK66" s="257" t="str">
        <f t="shared" si="1"/>
        <v/>
      </c>
      <c r="AL66" s="257" t="str">
        <f t="shared" si="2"/>
        <v/>
      </c>
      <c r="AM66" s="257" t="str">
        <f>IF(C66="","",IF(PRODUCT(フラグ管理用!H66:J66)=0,"error",""))</f>
        <v/>
      </c>
      <c r="AN66" s="257" t="str">
        <f t="shared" si="13"/>
        <v/>
      </c>
      <c r="AO66" s="257" t="str">
        <f>IF(C66="","",IF(AND(フラグ管理用!E66=1,フラグ管理用!K66=1),"",IF(AND(フラグ管理用!E66=2,フラグ管理用!K66&gt;1),"","error")))</f>
        <v/>
      </c>
      <c r="AP66" s="257" t="str">
        <f>IF(C66="","",IF(AND(フラグ管理用!K66=10,ISBLANK(L66)=FALSE),"",IF(AND(フラグ管理用!K66&lt;10,ISBLANK(L66)=TRUE),"","error")))</f>
        <v/>
      </c>
      <c r="AQ66" s="217" t="str">
        <f t="shared" si="3"/>
        <v/>
      </c>
      <c r="AR66" s="217" t="str">
        <f t="shared" si="14"/>
        <v/>
      </c>
      <c r="AS66" s="217" t="str">
        <f>IF(C66="","",IF(AND(フラグ管理用!D66=2,フラグ管理用!E66=1),IF(Q66&lt;&gt;0,"error",""),""))</f>
        <v/>
      </c>
      <c r="AT66" s="217" t="str">
        <f>IF(C66="","",IF(フラグ管理用!E66=2,IF(OR(O66&lt;&gt;0,P66&lt;&gt;0),"error",""),""))</f>
        <v/>
      </c>
      <c r="AU66" s="217" t="str">
        <f t="shared" si="15"/>
        <v/>
      </c>
      <c r="AV66" s="217" t="str">
        <f t="shared" si="16"/>
        <v/>
      </c>
      <c r="AW66" s="217" t="str">
        <f t="shared" si="4"/>
        <v/>
      </c>
      <c r="AX66" s="217" t="str">
        <f>IF(C66="","",IF(フラグ管理用!X66=2,IF(AND(フラグ管理用!C66=2,フラグ管理用!U66=1),"","error"),""))</f>
        <v/>
      </c>
      <c r="AY66" s="217" t="str">
        <f t="shared" si="5"/>
        <v/>
      </c>
      <c r="AZ66" s="217" t="str">
        <f>IF(C66="","",IF(フラグ管理用!Y66=30,"error",IF(AND(フラグ管理用!AH66="事業始期_通常",フラグ管理用!Y66&lt;18),"error",IF(AND(フラグ管理用!AH66="事業始期_補助",フラグ管理用!Y66&lt;15),"error",""))))</f>
        <v/>
      </c>
      <c r="BA66" s="217" t="str">
        <f t="shared" si="6"/>
        <v/>
      </c>
      <c r="BB66" s="217" t="str">
        <f>IF(C66="","",IF(AND(フラグ管理用!AI66="事業終期_通常",OR(フラグ管理用!Z66&lt;18,フラグ管理用!Z66&gt;29)),"error",IF(AND(フラグ管理用!AI66="事業終期_基金",フラグ管理用!Z66&lt;18),"error","")))</f>
        <v/>
      </c>
      <c r="BC66" s="217" t="str">
        <f>IF(C66="","",IF(VLOOKUP(Y66,―!$X$2:$Y$31,2,FALSE)&lt;=VLOOKUP(Z66,―!$X$2:$Y$31,2,FALSE),"","error"))</f>
        <v/>
      </c>
      <c r="BD66" s="217" t="str">
        <f t="shared" si="7"/>
        <v/>
      </c>
      <c r="BE66" s="217" t="str">
        <f t="shared" si="8"/>
        <v/>
      </c>
      <c r="BF66" s="217" t="str">
        <f>IF(C66="","",IF(AND(フラグ管理用!AJ66="予算区分_地単_通常",フラグ管理用!AE66&gt;4),"error",IF(AND(フラグ管理用!AJ66="予算区分_地単_協力金等",フラグ管理用!AE66&gt;9),"error",IF(AND(フラグ管理用!AJ66="予算区分_補助",フラグ管理用!AE66&lt;9),"error",""))))</f>
        <v/>
      </c>
      <c r="BG66" s="258" t="str">
        <f>フラグ管理用!AN66</f>
        <v/>
      </c>
    </row>
    <row r="67" spans="1:59" x14ac:dyDescent="0.15">
      <c r="A67" s="84">
        <v>49</v>
      </c>
      <c r="B67" s="87"/>
      <c r="C67" s="61"/>
      <c r="D67" s="61"/>
      <c r="E67" s="63"/>
      <c r="F67" s="62"/>
      <c r="G67" s="150" t="str">
        <f>IF(C67="補",VLOOKUP(F67,'事業名一覧 '!$A$3:$C$54,3,FALSE),"")</f>
        <v/>
      </c>
      <c r="H67" s="158"/>
      <c r="I67" s="63"/>
      <c r="J67" s="63"/>
      <c r="K67" s="63"/>
      <c r="L67" s="62"/>
      <c r="M67" s="101" t="str">
        <f t="shared" si="9"/>
        <v/>
      </c>
      <c r="N67" s="101" t="str">
        <f t="shared" si="10"/>
        <v/>
      </c>
      <c r="O67" s="64"/>
      <c r="P67" s="64"/>
      <c r="Q67" s="64"/>
      <c r="R67" s="64"/>
      <c r="S67" s="64"/>
      <c r="T67" s="62"/>
      <c r="U67" s="63"/>
      <c r="V67" s="63"/>
      <c r="W67" s="63"/>
      <c r="X67" s="61"/>
      <c r="Y67" s="61"/>
      <c r="Z67" s="61"/>
      <c r="AA67" s="241"/>
      <c r="AB67" s="241"/>
      <c r="AC67" s="62"/>
      <c r="AD67" s="62"/>
      <c r="AE67" s="169"/>
      <c r="AF67" s="294"/>
      <c r="AG67" s="236"/>
      <c r="AH67" s="246" t="str">
        <f t="shared" si="11"/>
        <v/>
      </c>
      <c r="AI67" s="251" t="str">
        <f t="shared" si="12"/>
        <v/>
      </c>
      <c r="AJ67" s="217" t="str">
        <f>IF(C67="","",IF(AND(フラグ管理用!C67=1,フラグ管理用!E67=1),"",IF(AND(フラグ管理用!C67=2,フラグ管理用!D67=1,フラグ管理用!E67=1),"",IF(AND(フラグ管理用!C67=2,フラグ管理用!D67=2),"","error"))))</f>
        <v/>
      </c>
      <c r="AK67" s="257" t="str">
        <f t="shared" si="1"/>
        <v/>
      </c>
      <c r="AL67" s="257" t="str">
        <f t="shared" si="2"/>
        <v/>
      </c>
      <c r="AM67" s="257" t="str">
        <f>IF(C67="","",IF(PRODUCT(フラグ管理用!H67:J67)=0,"error",""))</f>
        <v/>
      </c>
      <c r="AN67" s="257" t="str">
        <f t="shared" si="13"/>
        <v/>
      </c>
      <c r="AO67" s="257" t="str">
        <f>IF(C67="","",IF(AND(フラグ管理用!E67=1,フラグ管理用!K67=1),"",IF(AND(フラグ管理用!E67=2,フラグ管理用!K67&gt;1),"","error")))</f>
        <v/>
      </c>
      <c r="AP67" s="257" t="str">
        <f>IF(C67="","",IF(AND(フラグ管理用!K67=10,ISBLANK(L67)=FALSE),"",IF(AND(フラグ管理用!K67&lt;10,ISBLANK(L67)=TRUE),"","error")))</f>
        <v/>
      </c>
      <c r="AQ67" s="217" t="str">
        <f t="shared" si="3"/>
        <v/>
      </c>
      <c r="AR67" s="217" t="str">
        <f t="shared" si="14"/>
        <v/>
      </c>
      <c r="AS67" s="217" t="str">
        <f>IF(C67="","",IF(AND(フラグ管理用!D67=2,フラグ管理用!E67=1),IF(Q67&lt;&gt;0,"error",""),""))</f>
        <v/>
      </c>
      <c r="AT67" s="217" t="str">
        <f>IF(C67="","",IF(フラグ管理用!E67=2,IF(OR(O67&lt;&gt;0,P67&lt;&gt;0),"error",""),""))</f>
        <v/>
      </c>
      <c r="AU67" s="217" t="str">
        <f t="shared" si="15"/>
        <v/>
      </c>
      <c r="AV67" s="217" t="str">
        <f t="shared" si="16"/>
        <v/>
      </c>
      <c r="AW67" s="217" t="str">
        <f t="shared" si="4"/>
        <v/>
      </c>
      <c r="AX67" s="217" t="str">
        <f>IF(C67="","",IF(フラグ管理用!X67=2,IF(AND(フラグ管理用!C67=2,フラグ管理用!U67=1),"","error"),""))</f>
        <v/>
      </c>
      <c r="AY67" s="217" t="str">
        <f t="shared" si="5"/>
        <v/>
      </c>
      <c r="AZ67" s="217" t="str">
        <f>IF(C67="","",IF(フラグ管理用!Y67=30,"error",IF(AND(フラグ管理用!AH67="事業始期_通常",フラグ管理用!Y67&lt;18),"error",IF(AND(フラグ管理用!AH67="事業始期_補助",フラグ管理用!Y67&lt;15),"error",""))))</f>
        <v/>
      </c>
      <c r="BA67" s="217" t="str">
        <f t="shared" si="6"/>
        <v/>
      </c>
      <c r="BB67" s="217" t="str">
        <f>IF(C67="","",IF(AND(フラグ管理用!AI67="事業終期_通常",OR(フラグ管理用!Z67&lt;18,フラグ管理用!Z67&gt;29)),"error",IF(AND(フラグ管理用!AI67="事業終期_基金",フラグ管理用!Z67&lt;18),"error","")))</f>
        <v/>
      </c>
      <c r="BC67" s="217" t="str">
        <f>IF(C67="","",IF(VLOOKUP(Y67,―!$X$2:$Y$31,2,FALSE)&lt;=VLOOKUP(Z67,―!$X$2:$Y$31,2,FALSE),"","error"))</f>
        <v/>
      </c>
      <c r="BD67" s="217" t="str">
        <f t="shared" si="7"/>
        <v/>
      </c>
      <c r="BE67" s="217" t="str">
        <f t="shared" si="8"/>
        <v/>
      </c>
      <c r="BF67" s="217" t="str">
        <f>IF(C67="","",IF(AND(フラグ管理用!AJ67="予算区分_地単_通常",フラグ管理用!AE67&gt;4),"error",IF(AND(フラグ管理用!AJ67="予算区分_地単_協力金等",フラグ管理用!AE67&gt;9),"error",IF(AND(フラグ管理用!AJ67="予算区分_補助",フラグ管理用!AE67&lt;9),"error",""))))</f>
        <v/>
      </c>
      <c r="BG67" s="258" t="str">
        <f>フラグ管理用!AN67</f>
        <v/>
      </c>
    </row>
    <row r="68" spans="1:59" x14ac:dyDescent="0.15">
      <c r="A68" s="84">
        <v>50</v>
      </c>
      <c r="B68" s="87"/>
      <c r="C68" s="61"/>
      <c r="D68" s="61"/>
      <c r="E68" s="63"/>
      <c r="F68" s="62"/>
      <c r="G68" s="150" t="str">
        <f>IF(C68="補",VLOOKUP(F68,'事業名一覧 '!$A$3:$C$54,3,FALSE),"")</f>
        <v/>
      </c>
      <c r="H68" s="158"/>
      <c r="I68" s="63"/>
      <c r="J68" s="63"/>
      <c r="K68" s="63"/>
      <c r="L68" s="62"/>
      <c r="M68" s="101" t="str">
        <f t="shared" si="9"/>
        <v/>
      </c>
      <c r="N68" s="101" t="str">
        <f t="shared" si="10"/>
        <v/>
      </c>
      <c r="O68" s="64"/>
      <c r="P68" s="64"/>
      <c r="Q68" s="64"/>
      <c r="R68" s="64"/>
      <c r="S68" s="64"/>
      <c r="T68" s="62"/>
      <c r="U68" s="63"/>
      <c r="V68" s="63"/>
      <c r="W68" s="63"/>
      <c r="X68" s="61"/>
      <c r="Y68" s="61"/>
      <c r="Z68" s="61"/>
      <c r="AA68" s="241"/>
      <c r="AB68" s="241"/>
      <c r="AC68" s="62"/>
      <c r="AD68" s="62"/>
      <c r="AE68" s="169"/>
      <c r="AF68" s="294"/>
      <c r="AG68" s="236"/>
      <c r="AH68" s="246" t="str">
        <f t="shared" si="11"/>
        <v/>
      </c>
      <c r="AI68" s="251" t="str">
        <f t="shared" si="12"/>
        <v/>
      </c>
      <c r="AJ68" s="217" t="str">
        <f>IF(C68="","",IF(AND(フラグ管理用!C68=1,フラグ管理用!E68=1),"",IF(AND(フラグ管理用!C68=2,フラグ管理用!D68=1,フラグ管理用!E68=1),"",IF(AND(フラグ管理用!C68=2,フラグ管理用!D68=2),"","error"))))</f>
        <v/>
      </c>
      <c r="AK68" s="257" t="str">
        <f t="shared" si="1"/>
        <v/>
      </c>
      <c r="AL68" s="257" t="str">
        <f t="shared" si="2"/>
        <v/>
      </c>
      <c r="AM68" s="257" t="str">
        <f>IF(C68="","",IF(PRODUCT(フラグ管理用!H68:J68)=0,"error",""))</f>
        <v/>
      </c>
      <c r="AN68" s="257" t="str">
        <f t="shared" si="13"/>
        <v/>
      </c>
      <c r="AO68" s="257" t="str">
        <f>IF(C68="","",IF(AND(フラグ管理用!E68=1,フラグ管理用!K68=1),"",IF(AND(フラグ管理用!E68=2,フラグ管理用!K68&gt;1),"","error")))</f>
        <v/>
      </c>
      <c r="AP68" s="257" t="str">
        <f>IF(C68="","",IF(AND(フラグ管理用!K68=10,ISBLANK(L68)=FALSE),"",IF(AND(フラグ管理用!K68&lt;10,ISBLANK(L68)=TRUE),"","error")))</f>
        <v/>
      </c>
      <c r="AQ68" s="217" t="str">
        <f t="shared" si="3"/>
        <v/>
      </c>
      <c r="AR68" s="217" t="str">
        <f t="shared" si="14"/>
        <v/>
      </c>
      <c r="AS68" s="217" t="str">
        <f>IF(C68="","",IF(AND(フラグ管理用!D68=2,フラグ管理用!E68=1),IF(Q68&lt;&gt;0,"error",""),""))</f>
        <v/>
      </c>
      <c r="AT68" s="217" t="str">
        <f>IF(C68="","",IF(フラグ管理用!E68=2,IF(OR(O68&lt;&gt;0,P68&lt;&gt;0),"error",""),""))</f>
        <v/>
      </c>
      <c r="AU68" s="217" t="str">
        <f t="shared" si="15"/>
        <v/>
      </c>
      <c r="AV68" s="217" t="str">
        <f t="shared" si="16"/>
        <v/>
      </c>
      <c r="AW68" s="217" t="str">
        <f t="shared" si="4"/>
        <v/>
      </c>
      <c r="AX68" s="217" t="str">
        <f>IF(C68="","",IF(フラグ管理用!X68=2,IF(AND(フラグ管理用!C68=2,フラグ管理用!U68=1),"","error"),""))</f>
        <v/>
      </c>
      <c r="AY68" s="217" t="str">
        <f t="shared" si="5"/>
        <v/>
      </c>
      <c r="AZ68" s="217" t="str">
        <f>IF(C68="","",IF(フラグ管理用!Y68=30,"error",IF(AND(フラグ管理用!AH68="事業始期_通常",フラグ管理用!Y68&lt;18),"error",IF(AND(フラグ管理用!AH68="事業始期_補助",フラグ管理用!Y68&lt;15),"error",""))))</f>
        <v/>
      </c>
      <c r="BA68" s="217" t="str">
        <f t="shared" si="6"/>
        <v/>
      </c>
      <c r="BB68" s="217" t="str">
        <f>IF(C68="","",IF(AND(フラグ管理用!AI68="事業終期_通常",OR(フラグ管理用!Z68&lt;18,フラグ管理用!Z68&gt;29)),"error",IF(AND(フラグ管理用!AI68="事業終期_基金",フラグ管理用!Z68&lt;18),"error","")))</f>
        <v/>
      </c>
      <c r="BC68" s="217" t="str">
        <f>IF(C68="","",IF(VLOOKUP(Y68,―!$X$2:$Y$31,2,FALSE)&lt;=VLOOKUP(Z68,―!$X$2:$Y$31,2,FALSE),"","error"))</f>
        <v/>
      </c>
      <c r="BD68" s="217" t="str">
        <f t="shared" si="7"/>
        <v/>
      </c>
      <c r="BE68" s="217" t="str">
        <f t="shared" si="8"/>
        <v/>
      </c>
      <c r="BF68" s="217" t="str">
        <f>IF(C68="","",IF(AND(フラグ管理用!AJ68="予算区分_地単_通常",フラグ管理用!AE68&gt;4),"error",IF(AND(フラグ管理用!AJ68="予算区分_地単_協力金等",フラグ管理用!AE68&gt;9),"error",IF(AND(フラグ管理用!AJ68="予算区分_補助",フラグ管理用!AE68&lt;9),"error",""))))</f>
        <v/>
      </c>
      <c r="BG68" s="258" t="str">
        <f>フラグ管理用!AN68</f>
        <v/>
      </c>
    </row>
    <row r="69" spans="1:59" x14ac:dyDescent="0.15">
      <c r="A69" s="84">
        <v>51</v>
      </c>
      <c r="B69" s="87"/>
      <c r="C69" s="61"/>
      <c r="D69" s="61"/>
      <c r="E69" s="63"/>
      <c r="F69" s="62"/>
      <c r="G69" s="150" t="str">
        <f>IF(C69="補",VLOOKUP(F69,'事業名一覧 '!$A$3:$C$54,3,FALSE),"")</f>
        <v/>
      </c>
      <c r="H69" s="158"/>
      <c r="I69" s="63"/>
      <c r="J69" s="63"/>
      <c r="K69" s="63"/>
      <c r="L69" s="62"/>
      <c r="M69" s="101" t="str">
        <f t="shared" si="9"/>
        <v/>
      </c>
      <c r="N69" s="101" t="str">
        <f t="shared" si="10"/>
        <v/>
      </c>
      <c r="O69" s="64"/>
      <c r="P69" s="64"/>
      <c r="Q69" s="64"/>
      <c r="R69" s="64"/>
      <c r="S69" s="64"/>
      <c r="T69" s="62"/>
      <c r="U69" s="63"/>
      <c r="V69" s="63"/>
      <c r="W69" s="63"/>
      <c r="X69" s="61"/>
      <c r="Y69" s="61"/>
      <c r="Z69" s="61"/>
      <c r="AA69" s="241"/>
      <c r="AB69" s="241"/>
      <c r="AC69" s="62"/>
      <c r="AD69" s="62"/>
      <c r="AE69" s="169"/>
      <c r="AF69" s="294"/>
      <c r="AG69" s="236"/>
      <c r="AH69" s="246" t="str">
        <f t="shared" si="11"/>
        <v/>
      </c>
      <c r="AI69" s="251" t="str">
        <f t="shared" si="12"/>
        <v/>
      </c>
      <c r="AJ69" s="217" t="str">
        <f>IF(C69="","",IF(AND(フラグ管理用!C69=1,フラグ管理用!E69=1),"",IF(AND(フラグ管理用!C69=2,フラグ管理用!D69=1,フラグ管理用!E69=1),"",IF(AND(フラグ管理用!C69=2,フラグ管理用!D69=2),"","error"))))</f>
        <v/>
      </c>
      <c r="AK69" s="257" t="str">
        <f t="shared" si="1"/>
        <v/>
      </c>
      <c r="AL69" s="257" t="str">
        <f t="shared" si="2"/>
        <v/>
      </c>
      <c r="AM69" s="257" t="str">
        <f>IF(C69="","",IF(PRODUCT(フラグ管理用!H69:J69)=0,"error",""))</f>
        <v/>
      </c>
      <c r="AN69" s="257" t="str">
        <f t="shared" si="13"/>
        <v/>
      </c>
      <c r="AO69" s="257" t="str">
        <f>IF(C69="","",IF(AND(フラグ管理用!E69=1,フラグ管理用!K69=1),"",IF(AND(フラグ管理用!E69=2,フラグ管理用!K69&gt;1),"","error")))</f>
        <v/>
      </c>
      <c r="AP69" s="257" t="str">
        <f>IF(C69="","",IF(AND(フラグ管理用!K69=10,ISBLANK(L69)=FALSE),"",IF(AND(フラグ管理用!K69&lt;10,ISBLANK(L69)=TRUE),"","error")))</f>
        <v/>
      </c>
      <c r="AQ69" s="217" t="str">
        <f t="shared" si="3"/>
        <v/>
      </c>
      <c r="AR69" s="217" t="str">
        <f t="shared" si="14"/>
        <v/>
      </c>
      <c r="AS69" s="217" t="str">
        <f>IF(C69="","",IF(AND(フラグ管理用!D69=2,フラグ管理用!E69=1),IF(Q69&lt;&gt;0,"error",""),""))</f>
        <v/>
      </c>
      <c r="AT69" s="217" t="str">
        <f>IF(C69="","",IF(フラグ管理用!E69=2,IF(OR(O69&lt;&gt;0,P69&lt;&gt;0),"error",""),""))</f>
        <v/>
      </c>
      <c r="AU69" s="217" t="str">
        <f t="shared" si="15"/>
        <v/>
      </c>
      <c r="AV69" s="217" t="str">
        <f t="shared" si="16"/>
        <v/>
      </c>
      <c r="AW69" s="217" t="str">
        <f t="shared" si="4"/>
        <v/>
      </c>
      <c r="AX69" s="217" t="str">
        <f>IF(C69="","",IF(フラグ管理用!X69=2,IF(AND(フラグ管理用!C69=2,フラグ管理用!U69=1),"","error"),""))</f>
        <v/>
      </c>
      <c r="AY69" s="217" t="str">
        <f t="shared" si="5"/>
        <v/>
      </c>
      <c r="AZ69" s="217" t="str">
        <f>IF(C69="","",IF(フラグ管理用!Y69=30,"error",IF(AND(フラグ管理用!AH69="事業始期_通常",フラグ管理用!Y69&lt;18),"error",IF(AND(フラグ管理用!AH69="事業始期_補助",フラグ管理用!Y69&lt;15),"error",""))))</f>
        <v/>
      </c>
      <c r="BA69" s="217" t="str">
        <f t="shared" si="6"/>
        <v/>
      </c>
      <c r="BB69" s="217" t="str">
        <f>IF(C69="","",IF(AND(フラグ管理用!AI69="事業終期_通常",OR(フラグ管理用!Z69&lt;18,フラグ管理用!Z69&gt;29)),"error",IF(AND(フラグ管理用!AI69="事業終期_基金",フラグ管理用!Z69&lt;18),"error","")))</f>
        <v/>
      </c>
      <c r="BC69" s="217" t="str">
        <f>IF(C69="","",IF(VLOOKUP(Y69,―!$X$2:$Y$31,2,FALSE)&lt;=VLOOKUP(Z69,―!$X$2:$Y$31,2,FALSE),"","error"))</f>
        <v/>
      </c>
      <c r="BD69" s="217" t="str">
        <f t="shared" si="7"/>
        <v/>
      </c>
      <c r="BE69" s="217" t="str">
        <f t="shared" si="8"/>
        <v/>
      </c>
      <c r="BF69" s="217" t="str">
        <f>IF(C69="","",IF(AND(フラグ管理用!AJ69="予算区分_地単_通常",フラグ管理用!AE69&gt;4),"error",IF(AND(フラグ管理用!AJ69="予算区分_地単_協力金等",フラグ管理用!AE69&gt;9),"error",IF(AND(フラグ管理用!AJ69="予算区分_補助",フラグ管理用!AE69&lt;9),"error",""))))</f>
        <v/>
      </c>
      <c r="BG69" s="258" t="str">
        <f>フラグ管理用!AN69</f>
        <v/>
      </c>
    </row>
    <row r="70" spans="1:59" x14ac:dyDescent="0.15">
      <c r="A70" s="84">
        <v>52</v>
      </c>
      <c r="B70" s="87"/>
      <c r="C70" s="61"/>
      <c r="D70" s="61"/>
      <c r="E70" s="63"/>
      <c r="F70" s="62"/>
      <c r="G70" s="150" t="str">
        <f>IF(C70="補",VLOOKUP(F70,'事業名一覧 '!$A$3:$C$54,3,FALSE),"")</f>
        <v/>
      </c>
      <c r="H70" s="158"/>
      <c r="I70" s="63"/>
      <c r="J70" s="63"/>
      <c r="K70" s="63"/>
      <c r="L70" s="62"/>
      <c r="M70" s="101" t="str">
        <f t="shared" si="9"/>
        <v/>
      </c>
      <c r="N70" s="101" t="str">
        <f t="shared" si="10"/>
        <v/>
      </c>
      <c r="O70" s="64"/>
      <c r="P70" s="64"/>
      <c r="Q70" s="64"/>
      <c r="R70" s="64"/>
      <c r="S70" s="64"/>
      <c r="T70" s="62"/>
      <c r="U70" s="63"/>
      <c r="V70" s="63"/>
      <c r="W70" s="63"/>
      <c r="X70" s="61"/>
      <c r="Y70" s="61"/>
      <c r="Z70" s="61"/>
      <c r="AA70" s="241"/>
      <c r="AB70" s="241"/>
      <c r="AC70" s="62"/>
      <c r="AD70" s="62"/>
      <c r="AE70" s="169"/>
      <c r="AF70" s="294"/>
      <c r="AG70" s="236"/>
      <c r="AH70" s="246" t="str">
        <f t="shared" si="11"/>
        <v/>
      </c>
      <c r="AI70" s="251" t="str">
        <f t="shared" si="12"/>
        <v/>
      </c>
      <c r="AJ70" s="217" t="str">
        <f>IF(C70="","",IF(AND(フラグ管理用!C70=1,フラグ管理用!E70=1),"",IF(AND(フラグ管理用!C70=2,フラグ管理用!D70=1,フラグ管理用!E70=1),"",IF(AND(フラグ管理用!C70=2,フラグ管理用!D70=2),"","error"))))</f>
        <v/>
      </c>
      <c r="AK70" s="257" t="str">
        <f t="shared" si="1"/>
        <v/>
      </c>
      <c r="AL70" s="257" t="str">
        <f t="shared" si="2"/>
        <v/>
      </c>
      <c r="AM70" s="257" t="str">
        <f>IF(C70="","",IF(PRODUCT(フラグ管理用!H70:J70)=0,"error",""))</f>
        <v/>
      </c>
      <c r="AN70" s="257" t="str">
        <f t="shared" si="13"/>
        <v/>
      </c>
      <c r="AO70" s="257" t="str">
        <f>IF(C70="","",IF(AND(フラグ管理用!E70=1,フラグ管理用!K70=1),"",IF(AND(フラグ管理用!E70=2,フラグ管理用!K70&gt;1),"","error")))</f>
        <v/>
      </c>
      <c r="AP70" s="257" t="str">
        <f>IF(C70="","",IF(AND(フラグ管理用!K70=10,ISBLANK(L70)=FALSE),"",IF(AND(フラグ管理用!K70&lt;10,ISBLANK(L70)=TRUE),"","error")))</f>
        <v/>
      </c>
      <c r="AQ70" s="217" t="str">
        <f t="shared" si="3"/>
        <v/>
      </c>
      <c r="AR70" s="217" t="str">
        <f t="shared" si="14"/>
        <v/>
      </c>
      <c r="AS70" s="217" t="str">
        <f>IF(C70="","",IF(AND(フラグ管理用!D70=2,フラグ管理用!E70=1),IF(Q70&lt;&gt;0,"error",""),""))</f>
        <v/>
      </c>
      <c r="AT70" s="217" t="str">
        <f>IF(C70="","",IF(フラグ管理用!E70=2,IF(OR(O70&lt;&gt;0,P70&lt;&gt;0),"error",""),""))</f>
        <v/>
      </c>
      <c r="AU70" s="217" t="str">
        <f t="shared" si="15"/>
        <v/>
      </c>
      <c r="AV70" s="217" t="str">
        <f t="shared" si="16"/>
        <v/>
      </c>
      <c r="AW70" s="217" t="str">
        <f t="shared" si="4"/>
        <v/>
      </c>
      <c r="AX70" s="217" t="str">
        <f>IF(C70="","",IF(フラグ管理用!X70=2,IF(AND(フラグ管理用!C70=2,フラグ管理用!U70=1),"","error"),""))</f>
        <v/>
      </c>
      <c r="AY70" s="217" t="str">
        <f t="shared" si="5"/>
        <v/>
      </c>
      <c r="AZ70" s="217" t="str">
        <f>IF(C70="","",IF(フラグ管理用!Y70=30,"error",IF(AND(フラグ管理用!AH70="事業始期_通常",フラグ管理用!Y70&lt;18),"error",IF(AND(フラグ管理用!AH70="事業始期_補助",フラグ管理用!Y70&lt;15),"error",""))))</f>
        <v/>
      </c>
      <c r="BA70" s="217" t="str">
        <f t="shared" si="6"/>
        <v/>
      </c>
      <c r="BB70" s="217" t="str">
        <f>IF(C70="","",IF(AND(フラグ管理用!AI70="事業終期_通常",OR(フラグ管理用!Z70&lt;18,フラグ管理用!Z70&gt;29)),"error",IF(AND(フラグ管理用!AI70="事業終期_基金",フラグ管理用!Z70&lt;18),"error","")))</f>
        <v/>
      </c>
      <c r="BC70" s="217" t="str">
        <f>IF(C70="","",IF(VLOOKUP(Y70,―!$X$2:$Y$31,2,FALSE)&lt;=VLOOKUP(Z70,―!$X$2:$Y$31,2,FALSE),"","error"))</f>
        <v/>
      </c>
      <c r="BD70" s="217" t="str">
        <f t="shared" si="7"/>
        <v/>
      </c>
      <c r="BE70" s="217" t="str">
        <f t="shared" si="8"/>
        <v/>
      </c>
      <c r="BF70" s="217" t="str">
        <f>IF(C70="","",IF(AND(フラグ管理用!AJ70="予算区分_地単_通常",フラグ管理用!AE70&gt;4),"error",IF(AND(フラグ管理用!AJ70="予算区分_地単_協力金等",フラグ管理用!AE70&gt;9),"error",IF(AND(フラグ管理用!AJ70="予算区分_補助",フラグ管理用!AE70&lt;9),"error",""))))</f>
        <v/>
      </c>
      <c r="BG70" s="258" t="str">
        <f>フラグ管理用!AN70</f>
        <v/>
      </c>
    </row>
    <row r="71" spans="1:59" x14ac:dyDescent="0.15">
      <c r="A71" s="84">
        <v>53</v>
      </c>
      <c r="B71" s="87"/>
      <c r="C71" s="61"/>
      <c r="D71" s="61"/>
      <c r="E71" s="63"/>
      <c r="F71" s="62"/>
      <c r="G71" s="150" t="str">
        <f>IF(C71="補",VLOOKUP(F71,'事業名一覧 '!$A$3:$C$54,3,FALSE),"")</f>
        <v/>
      </c>
      <c r="H71" s="158"/>
      <c r="I71" s="63"/>
      <c r="J71" s="63"/>
      <c r="K71" s="63"/>
      <c r="L71" s="62"/>
      <c r="M71" s="101" t="str">
        <f t="shared" si="9"/>
        <v/>
      </c>
      <c r="N71" s="101" t="str">
        <f t="shared" si="10"/>
        <v/>
      </c>
      <c r="O71" s="64"/>
      <c r="P71" s="64"/>
      <c r="Q71" s="64"/>
      <c r="R71" s="64"/>
      <c r="S71" s="64"/>
      <c r="T71" s="62"/>
      <c r="U71" s="63"/>
      <c r="V71" s="63"/>
      <c r="W71" s="63"/>
      <c r="X71" s="61"/>
      <c r="Y71" s="61"/>
      <c r="Z71" s="61"/>
      <c r="AA71" s="241"/>
      <c r="AB71" s="241"/>
      <c r="AC71" s="62"/>
      <c r="AD71" s="62"/>
      <c r="AE71" s="169"/>
      <c r="AF71" s="294"/>
      <c r="AG71" s="236"/>
      <c r="AH71" s="246" t="str">
        <f t="shared" si="11"/>
        <v/>
      </c>
      <c r="AI71" s="251" t="str">
        <f t="shared" si="12"/>
        <v/>
      </c>
      <c r="AJ71" s="217" t="str">
        <f>IF(C71="","",IF(AND(フラグ管理用!C71=1,フラグ管理用!E71=1),"",IF(AND(フラグ管理用!C71=2,フラグ管理用!D71=1,フラグ管理用!E71=1),"",IF(AND(フラグ管理用!C71=2,フラグ管理用!D71=2),"","error"))))</f>
        <v/>
      </c>
      <c r="AK71" s="257" t="str">
        <f t="shared" si="1"/>
        <v/>
      </c>
      <c r="AL71" s="257" t="str">
        <f t="shared" si="2"/>
        <v/>
      </c>
      <c r="AM71" s="257" t="str">
        <f>IF(C71="","",IF(PRODUCT(フラグ管理用!H71:J71)=0,"error",""))</f>
        <v/>
      </c>
      <c r="AN71" s="257" t="str">
        <f t="shared" si="13"/>
        <v/>
      </c>
      <c r="AO71" s="257" t="str">
        <f>IF(C71="","",IF(AND(フラグ管理用!E71=1,フラグ管理用!K71=1),"",IF(AND(フラグ管理用!E71=2,フラグ管理用!K71&gt;1),"","error")))</f>
        <v/>
      </c>
      <c r="AP71" s="257" t="str">
        <f>IF(C71="","",IF(AND(フラグ管理用!K71=10,ISBLANK(L71)=FALSE),"",IF(AND(フラグ管理用!K71&lt;10,ISBLANK(L71)=TRUE),"","error")))</f>
        <v/>
      </c>
      <c r="AQ71" s="217" t="str">
        <f t="shared" si="3"/>
        <v/>
      </c>
      <c r="AR71" s="217" t="str">
        <f t="shared" si="14"/>
        <v/>
      </c>
      <c r="AS71" s="217" t="str">
        <f>IF(C71="","",IF(AND(フラグ管理用!D71=2,フラグ管理用!E71=1),IF(Q71&lt;&gt;0,"error",""),""))</f>
        <v/>
      </c>
      <c r="AT71" s="217" t="str">
        <f>IF(C71="","",IF(フラグ管理用!E71=2,IF(OR(O71&lt;&gt;0,P71&lt;&gt;0),"error",""),""))</f>
        <v/>
      </c>
      <c r="AU71" s="217" t="str">
        <f t="shared" si="15"/>
        <v/>
      </c>
      <c r="AV71" s="217" t="str">
        <f t="shared" si="16"/>
        <v/>
      </c>
      <c r="AW71" s="217" t="str">
        <f t="shared" si="4"/>
        <v/>
      </c>
      <c r="AX71" s="217" t="str">
        <f>IF(C71="","",IF(フラグ管理用!X71=2,IF(AND(フラグ管理用!C71=2,フラグ管理用!U71=1),"","error"),""))</f>
        <v/>
      </c>
      <c r="AY71" s="217" t="str">
        <f t="shared" si="5"/>
        <v/>
      </c>
      <c r="AZ71" s="217" t="str">
        <f>IF(C71="","",IF(フラグ管理用!Y71=30,"error",IF(AND(フラグ管理用!AH71="事業始期_通常",フラグ管理用!Y71&lt;18),"error",IF(AND(フラグ管理用!AH71="事業始期_補助",フラグ管理用!Y71&lt;15),"error",""))))</f>
        <v/>
      </c>
      <c r="BA71" s="217" t="str">
        <f t="shared" si="6"/>
        <v/>
      </c>
      <c r="BB71" s="217" t="str">
        <f>IF(C71="","",IF(AND(フラグ管理用!AI71="事業終期_通常",OR(フラグ管理用!Z71&lt;18,フラグ管理用!Z71&gt;29)),"error",IF(AND(フラグ管理用!AI71="事業終期_基金",フラグ管理用!Z71&lt;18),"error","")))</f>
        <v/>
      </c>
      <c r="BC71" s="217" t="str">
        <f>IF(C71="","",IF(VLOOKUP(Y71,―!$X$2:$Y$31,2,FALSE)&lt;=VLOOKUP(Z71,―!$X$2:$Y$31,2,FALSE),"","error"))</f>
        <v/>
      </c>
      <c r="BD71" s="217" t="str">
        <f t="shared" si="7"/>
        <v/>
      </c>
      <c r="BE71" s="217" t="str">
        <f t="shared" si="8"/>
        <v/>
      </c>
      <c r="BF71" s="217" t="str">
        <f>IF(C71="","",IF(AND(フラグ管理用!AJ71="予算区分_地単_通常",フラグ管理用!AE71&gt;4),"error",IF(AND(フラグ管理用!AJ71="予算区分_地単_協力金等",フラグ管理用!AE71&gt;9),"error",IF(AND(フラグ管理用!AJ71="予算区分_補助",フラグ管理用!AE71&lt;9),"error",""))))</f>
        <v/>
      </c>
      <c r="BG71" s="258" t="str">
        <f>フラグ管理用!AN71</f>
        <v/>
      </c>
    </row>
    <row r="72" spans="1:59" x14ac:dyDescent="0.15">
      <c r="A72" s="84">
        <v>54</v>
      </c>
      <c r="B72" s="87"/>
      <c r="C72" s="61"/>
      <c r="D72" s="61"/>
      <c r="E72" s="63"/>
      <c r="F72" s="62"/>
      <c r="G72" s="150" t="str">
        <f>IF(C72="補",VLOOKUP(F72,'事業名一覧 '!$A$3:$C$54,3,FALSE),"")</f>
        <v/>
      </c>
      <c r="H72" s="158"/>
      <c r="I72" s="63"/>
      <c r="J72" s="63"/>
      <c r="K72" s="63"/>
      <c r="L72" s="62"/>
      <c r="M72" s="101" t="str">
        <f t="shared" si="9"/>
        <v/>
      </c>
      <c r="N72" s="101" t="str">
        <f t="shared" si="10"/>
        <v/>
      </c>
      <c r="O72" s="64"/>
      <c r="P72" s="64"/>
      <c r="Q72" s="64"/>
      <c r="R72" s="64"/>
      <c r="S72" s="64"/>
      <c r="T72" s="62"/>
      <c r="U72" s="63"/>
      <c r="V72" s="63"/>
      <c r="W72" s="63"/>
      <c r="X72" s="61"/>
      <c r="Y72" s="61"/>
      <c r="Z72" s="61"/>
      <c r="AA72" s="241"/>
      <c r="AB72" s="241"/>
      <c r="AC72" s="62"/>
      <c r="AD72" s="62"/>
      <c r="AE72" s="169"/>
      <c r="AF72" s="294"/>
      <c r="AG72" s="236"/>
      <c r="AH72" s="246" t="str">
        <f t="shared" si="11"/>
        <v/>
      </c>
      <c r="AI72" s="251" t="str">
        <f t="shared" si="12"/>
        <v/>
      </c>
      <c r="AJ72" s="217" t="str">
        <f>IF(C72="","",IF(AND(フラグ管理用!C72=1,フラグ管理用!E72=1),"",IF(AND(フラグ管理用!C72=2,フラグ管理用!D72=1,フラグ管理用!E72=1),"",IF(AND(フラグ管理用!C72=2,フラグ管理用!D72=2),"","error"))))</f>
        <v/>
      </c>
      <c r="AK72" s="257" t="str">
        <f t="shared" si="1"/>
        <v/>
      </c>
      <c r="AL72" s="257" t="str">
        <f t="shared" si="2"/>
        <v/>
      </c>
      <c r="AM72" s="257" t="str">
        <f>IF(C72="","",IF(PRODUCT(フラグ管理用!H72:J72)=0,"error",""))</f>
        <v/>
      </c>
      <c r="AN72" s="257" t="str">
        <f t="shared" si="13"/>
        <v/>
      </c>
      <c r="AO72" s="257" t="str">
        <f>IF(C72="","",IF(AND(フラグ管理用!E72=1,フラグ管理用!K72=1),"",IF(AND(フラグ管理用!E72=2,フラグ管理用!K72&gt;1),"","error")))</f>
        <v/>
      </c>
      <c r="AP72" s="257" t="str">
        <f>IF(C72="","",IF(AND(フラグ管理用!K72=10,ISBLANK(L72)=FALSE),"",IF(AND(フラグ管理用!K72&lt;10,ISBLANK(L72)=TRUE),"","error")))</f>
        <v/>
      </c>
      <c r="AQ72" s="217" t="str">
        <f t="shared" si="3"/>
        <v/>
      </c>
      <c r="AR72" s="217" t="str">
        <f t="shared" si="14"/>
        <v/>
      </c>
      <c r="AS72" s="217" t="str">
        <f>IF(C72="","",IF(AND(フラグ管理用!D72=2,フラグ管理用!E72=1),IF(Q72&lt;&gt;0,"error",""),""))</f>
        <v/>
      </c>
      <c r="AT72" s="217" t="str">
        <f>IF(C72="","",IF(フラグ管理用!E72=2,IF(OR(O72&lt;&gt;0,P72&lt;&gt;0),"error",""),""))</f>
        <v/>
      </c>
      <c r="AU72" s="217" t="str">
        <f t="shared" si="15"/>
        <v/>
      </c>
      <c r="AV72" s="217" t="str">
        <f t="shared" si="16"/>
        <v/>
      </c>
      <c r="AW72" s="217" t="str">
        <f t="shared" si="4"/>
        <v/>
      </c>
      <c r="AX72" s="217" t="str">
        <f>IF(C72="","",IF(フラグ管理用!X72=2,IF(AND(フラグ管理用!C72=2,フラグ管理用!U72=1),"","error"),""))</f>
        <v/>
      </c>
      <c r="AY72" s="217" t="str">
        <f t="shared" si="5"/>
        <v/>
      </c>
      <c r="AZ72" s="217" t="str">
        <f>IF(C72="","",IF(フラグ管理用!Y72=30,"error",IF(AND(フラグ管理用!AH72="事業始期_通常",フラグ管理用!Y72&lt;18),"error",IF(AND(フラグ管理用!AH72="事業始期_補助",フラグ管理用!Y72&lt;15),"error",""))))</f>
        <v/>
      </c>
      <c r="BA72" s="217" t="str">
        <f t="shared" si="6"/>
        <v/>
      </c>
      <c r="BB72" s="217" t="str">
        <f>IF(C72="","",IF(AND(フラグ管理用!AI72="事業終期_通常",OR(フラグ管理用!Z72&lt;18,フラグ管理用!Z72&gt;29)),"error",IF(AND(フラグ管理用!AI72="事業終期_基金",フラグ管理用!Z72&lt;18),"error","")))</f>
        <v/>
      </c>
      <c r="BC72" s="217" t="str">
        <f>IF(C72="","",IF(VLOOKUP(Y72,―!$X$2:$Y$31,2,FALSE)&lt;=VLOOKUP(Z72,―!$X$2:$Y$31,2,FALSE),"","error"))</f>
        <v/>
      </c>
      <c r="BD72" s="217" t="str">
        <f t="shared" si="7"/>
        <v/>
      </c>
      <c r="BE72" s="217" t="str">
        <f t="shared" si="8"/>
        <v/>
      </c>
      <c r="BF72" s="217" t="str">
        <f>IF(C72="","",IF(AND(フラグ管理用!AJ72="予算区分_地単_通常",フラグ管理用!AE72&gt;4),"error",IF(AND(フラグ管理用!AJ72="予算区分_地単_協力金等",フラグ管理用!AE72&gt;9),"error",IF(AND(フラグ管理用!AJ72="予算区分_補助",フラグ管理用!AE72&lt;9),"error",""))))</f>
        <v/>
      </c>
      <c r="BG72" s="258" t="str">
        <f>フラグ管理用!AN72</f>
        <v/>
      </c>
    </row>
    <row r="73" spans="1:59" x14ac:dyDescent="0.15">
      <c r="A73" s="84">
        <v>55</v>
      </c>
      <c r="B73" s="87"/>
      <c r="C73" s="61"/>
      <c r="D73" s="61"/>
      <c r="E73" s="63"/>
      <c r="F73" s="62"/>
      <c r="G73" s="150" t="str">
        <f>IF(C73="補",VLOOKUP(F73,'事業名一覧 '!$A$3:$C$54,3,FALSE),"")</f>
        <v/>
      </c>
      <c r="H73" s="158"/>
      <c r="I73" s="63"/>
      <c r="J73" s="63"/>
      <c r="K73" s="63"/>
      <c r="L73" s="62"/>
      <c r="M73" s="101" t="str">
        <f t="shared" si="9"/>
        <v/>
      </c>
      <c r="N73" s="101" t="str">
        <f t="shared" si="10"/>
        <v/>
      </c>
      <c r="O73" s="64"/>
      <c r="P73" s="64"/>
      <c r="Q73" s="64"/>
      <c r="R73" s="64"/>
      <c r="S73" s="64"/>
      <c r="T73" s="62"/>
      <c r="U73" s="63"/>
      <c r="V73" s="63"/>
      <c r="W73" s="63"/>
      <c r="X73" s="61"/>
      <c r="Y73" s="61"/>
      <c r="Z73" s="61"/>
      <c r="AA73" s="241"/>
      <c r="AB73" s="241"/>
      <c r="AC73" s="62"/>
      <c r="AD73" s="62"/>
      <c r="AE73" s="169"/>
      <c r="AF73" s="294"/>
      <c r="AG73" s="236"/>
      <c r="AH73" s="246" t="str">
        <f t="shared" si="11"/>
        <v/>
      </c>
      <c r="AI73" s="251" t="str">
        <f t="shared" si="12"/>
        <v/>
      </c>
      <c r="AJ73" s="217" t="str">
        <f>IF(C73="","",IF(AND(フラグ管理用!C73=1,フラグ管理用!E73=1),"",IF(AND(フラグ管理用!C73=2,フラグ管理用!D73=1,フラグ管理用!E73=1),"",IF(AND(フラグ管理用!C73=2,フラグ管理用!D73=2),"","error"))))</f>
        <v/>
      </c>
      <c r="AK73" s="257" t="str">
        <f t="shared" si="1"/>
        <v/>
      </c>
      <c r="AL73" s="257" t="str">
        <f t="shared" si="2"/>
        <v/>
      </c>
      <c r="AM73" s="257" t="str">
        <f>IF(C73="","",IF(PRODUCT(フラグ管理用!H73:J73)=0,"error",""))</f>
        <v/>
      </c>
      <c r="AN73" s="257" t="str">
        <f t="shared" si="13"/>
        <v/>
      </c>
      <c r="AO73" s="257" t="str">
        <f>IF(C73="","",IF(AND(フラグ管理用!E73=1,フラグ管理用!K73=1),"",IF(AND(フラグ管理用!E73=2,フラグ管理用!K73&gt;1),"","error")))</f>
        <v/>
      </c>
      <c r="AP73" s="257" t="str">
        <f>IF(C73="","",IF(AND(フラグ管理用!K73=10,ISBLANK(L73)=FALSE),"",IF(AND(フラグ管理用!K73&lt;10,ISBLANK(L73)=TRUE),"","error")))</f>
        <v/>
      </c>
      <c r="AQ73" s="217" t="str">
        <f t="shared" si="3"/>
        <v/>
      </c>
      <c r="AR73" s="217" t="str">
        <f t="shared" si="14"/>
        <v/>
      </c>
      <c r="AS73" s="217" t="str">
        <f>IF(C73="","",IF(AND(フラグ管理用!D73=2,フラグ管理用!E73=1),IF(Q73&lt;&gt;0,"error",""),""))</f>
        <v/>
      </c>
      <c r="AT73" s="217" t="str">
        <f>IF(C73="","",IF(フラグ管理用!E73=2,IF(OR(O73&lt;&gt;0,P73&lt;&gt;0),"error",""),""))</f>
        <v/>
      </c>
      <c r="AU73" s="217" t="str">
        <f t="shared" si="15"/>
        <v/>
      </c>
      <c r="AV73" s="217" t="str">
        <f t="shared" si="16"/>
        <v/>
      </c>
      <c r="AW73" s="217" t="str">
        <f t="shared" si="4"/>
        <v/>
      </c>
      <c r="AX73" s="217" t="str">
        <f>IF(C73="","",IF(フラグ管理用!X73=2,IF(AND(フラグ管理用!C73=2,フラグ管理用!U73=1),"","error"),""))</f>
        <v/>
      </c>
      <c r="AY73" s="217" t="str">
        <f t="shared" si="5"/>
        <v/>
      </c>
      <c r="AZ73" s="217" t="str">
        <f>IF(C73="","",IF(フラグ管理用!Y73=30,"error",IF(AND(フラグ管理用!AH73="事業始期_通常",フラグ管理用!Y73&lt;18),"error",IF(AND(フラグ管理用!AH73="事業始期_補助",フラグ管理用!Y73&lt;15),"error",""))))</f>
        <v/>
      </c>
      <c r="BA73" s="217" t="str">
        <f t="shared" si="6"/>
        <v/>
      </c>
      <c r="BB73" s="217" t="str">
        <f>IF(C73="","",IF(AND(フラグ管理用!AI73="事業終期_通常",OR(フラグ管理用!Z73&lt;18,フラグ管理用!Z73&gt;29)),"error",IF(AND(フラグ管理用!AI73="事業終期_基金",フラグ管理用!Z73&lt;18),"error","")))</f>
        <v/>
      </c>
      <c r="BC73" s="217" t="str">
        <f>IF(C73="","",IF(VLOOKUP(Y73,―!$X$2:$Y$31,2,FALSE)&lt;=VLOOKUP(Z73,―!$X$2:$Y$31,2,FALSE),"","error"))</f>
        <v/>
      </c>
      <c r="BD73" s="217" t="str">
        <f t="shared" si="7"/>
        <v/>
      </c>
      <c r="BE73" s="217" t="str">
        <f t="shared" si="8"/>
        <v/>
      </c>
      <c r="BF73" s="217" t="str">
        <f>IF(C73="","",IF(AND(フラグ管理用!AJ73="予算区分_地単_通常",フラグ管理用!AE73&gt;4),"error",IF(AND(フラグ管理用!AJ73="予算区分_地単_協力金等",フラグ管理用!AE73&gt;9),"error",IF(AND(フラグ管理用!AJ73="予算区分_補助",フラグ管理用!AE73&lt;9),"error",""))))</f>
        <v/>
      </c>
      <c r="BG73" s="258" t="str">
        <f>フラグ管理用!AN73</f>
        <v/>
      </c>
    </row>
    <row r="74" spans="1:59" x14ac:dyDescent="0.15">
      <c r="A74" s="84">
        <v>56</v>
      </c>
      <c r="B74" s="87"/>
      <c r="C74" s="61"/>
      <c r="D74" s="61"/>
      <c r="E74" s="63"/>
      <c r="F74" s="62"/>
      <c r="G74" s="150" t="str">
        <f>IF(C74="補",VLOOKUP(F74,'事業名一覧 '!$A$3:$C$54,3,FALSE),"")</f>
        <v/>
      </c>
      <c r="H74" s="158"/>
      <c r="I74" s="63"/>
      <c r="J74" s="63"/>
      <c r="K74" s="63"/>
      <c r="L74" s="62"/>
      <c r="M74" s="101" t="str">
        <f t="shared" si="9"/>
        <v/>
      </c>
      <c r="N74" s="101" t="str">
        <f t="shared" si="10"/>
        <v/>
      </c>
      <c r="O74" s="64"/>
      <c r="P74" s="64"/>
      <c r="Q74" s="64"/>
      <c r="R74" s="64"/>
      <c r="S74" s="64"/>
      <c r="T74" s="62"/>
      <c r="U74" s="63"/>
      <c r="V74" s="63"/>
      <c r="W74" s="63"/>
      <c r="X74" s="61"/>
      <c r="Y74" s="61"/>
      <c r="Z74" s="61"/>
      <c r="AA74" s="241"/>
      <c r="AB74" s="241"/>
      <c r="AC74" s="62"/>
      <c r="AD74" s="62"/>
      <c r="AE74" s="169"/>
      <c r="AF74" s="294"/>
      <c r="AG74" s="236"/>
      <c r="AH74" s="246" t="str">
        <f t="shared" si="11"/>
        <v/>
      </c>
      <c r="AI74" s="251" t="str">
        <f t="shared" si="12"/>
        <v/>
      </c>
      <c r="AJ74" s="217" t="str">
        <f>IF(C74="","",IF(AND(フラグ管理用!C74=1,フラグ管理用!E74=1),"",IF(AND(フラグ管理用!C74=2,フラグ管理用!D74=1,フラグ管理用!E74=1),"",IF(AND(フラグ管理用!C74=2,フラグ管理用!D74=2),"","error"))))</f>
        <v/>
      </c>
      <c r="AK74" s="257" t="str">
        <f t="shared" si="1"/>
        <v/>
      </c>
      <c r="AL74" s="257" t="str">
        <f t="shared" si="2"/>
        <v/>
      </c>
      <c r="AM74" s="257" t="str">
        <f>IF(C74="","",IF(PRODUCT(フラグ管理用!H74:J74)=0,"error",""))</f>
        <v/>
      </c>
      <c r="AN74" s="257" t="str">
        <f t="shared" si="13"/>
        <v/>
      </c>
      <c r="AO74" s="257" t="str">
        <f>IF(C74="","",IF(AND(フラグ管理用!E74=1,フラグ管理用!K74=1),"",IF(AND(フラグ管理用!E74=2,フラグ管理用!K74&gt;1),"","error")))</f>
        <v/>
      </c>
      <c r="AP74" s="257" t="str">
        <f>IF(C74="","",IF(AND(フラグ管理用!K74=10,ISBLANK(L74)=FALSE),"",IF(AND(フラグ管理用!K74&lt;10,ISBLANK(L74)=TRUE),"","error")))</f>
        <v/>
      </c>
      <c r="AQ74" s="217" t="str">
        <f t="shared" si="3"/>
        <v/>
      </c>
      <c r="AR74" s="217" t="str">
        <f t="shared" si="14"/>
        <v/>
      </c>
      <c r="AS74" s="217" t="str">
        <f>IF(C74="","",IF(AND(フラグ管理用!D74=2,フラグ管理用!E74=1),IF(Q74&lt;&gt;0,"error",""),""))</f>
        <v/>
      </c>
      <c r="AT74" s="217" t="str">
        <f>IF(C74="","",IF(フラグ管理用!E74=2,IF(OR(O74&lt;&gt;0,P74&lt;&gt;0),"error",""),""))</f>
        <v/>
      </c>
      <c r="AU74" s="217" t="str">
        <f t="shared" si="15"/>
        <v/>
      </c>
      <c r="AV74" s="217" t="str">
        <f t="shared" si="16"/>
        <v/>
      </c>
      <c r="AW74" s="217" t="str">
        <f t="shared" si="4"/>
        <v/>
      </c>
      <c r="AX74" s="217" t="str">
        <f>IF(C74="","",IF(フラグ管理用!X74=2,IF(AND(フラグ管理用!C74=2,フラグ管理用!U74=1),"","error"),""))</f>
        <v/>
      </c>
      <c r="AY74" s="217" t="str">
        <f t="shared" si="5"/>
        <v/>
      </c>
      <c r="AZ74" s="217" t="str">
        <f>IF(C74="","",IF(フラグ管理用!Y74=30,"error",IF(AND(フラグ管理用!AH74="事業始期_通常",フラグ管理用!Y74&lt;18),"error",IF(AND(フラグ管理用!AH74="事業始期_補助",フラグ管理用!Y74&lt;15),"error",""))))</f>
        <v/>
      </c>
      <c r="BA74" s="217" t="str">
        <f t="shared" si="6"/>
        <v/>
      </c>
      <c r="BB74" s="217" t="str">
        <f>IF(C74="","",IF(AND(フラグ管理用!AI74="事業終期_通常",OR(フラグ管理用!Z74&lt;18,フラグ管理用!Z74&gt;29)),"error",IF(AND(フラグ管理用!AI74="事業終期_基金",フラグ管理用!Z74&lt;18),"error","")))</f>
        <v/>
      </c>
      <c r="BC74" s="217" t="str">
        <f>IF(C74="","",IF(VLOOKUP(Y74,―!$X$2:$Y$31,2,FALSE)&lt;=VLOOKUP(Z74,―!$X$2:$Y$31,2,FALSE),"","error"))</f>
        <v/>
      </c>
      <c r="BD74" s="217" t="str">
        <f t="shared" si="7"/>
        <v/>
      </c>
      <c r="BE74" s="217" t="str">
        <f t="shared" si="8"/>
        <v/>
      </c>
      <c r="BF74" s="217" t="str">
        <f>IF(C74="","",IF(AND(フラグ管理用!AJ74="予算区分_地単_通常",フラグ管理用!AE74&gt;4),"error",IF(AND(フラグ管理用!AJ74="予算区分_地単_協力金等",フラグ管理用!AE74&gt;9),"error",IF(AND(フラグ管理用!AJ74="予算区分_補助",フラグ管理用!AE74&lt;9),"error",""))))</f>
        <v/>
      </c>
      <c r="BG74" s="258" t="str">
        <f>フラグ管理用!AN74</f>
        <v/>
      </c>
    </row>
    <row r="75" spans="1:59" x14ac:dyDescent="0.15">
      <c r="A75" s="84">
        <v>57</v>
      </c>
      <c r="B75" s="87"/>
      <c r="C75" s="61"/>
      <c r="D75" s="61"/>
      <c r="E75" s="63"/>
      <c r="F75" s="62"/>
      <c r="G75" s="150" t="str">
        <f>IF(C75="補",VLOOKUP(F75,'事業名一覧 '!$A$3:$C$54,3,FALSE),"")</f>
        <v/>
      </c>
      <c r="H75" s="158"/>
      <c r="I75" s="63"/>
      <c r="J75" s="63"/>
      <c r="K75" s="63"/>
      <c r="L75" s="62"/>
      <c r="M75" s="101" t="str">
        <f t="shared" si="9"/>
        <v/>
      </c>
      <c r="N75" s="101" t="str">
        <f t="shared" si="10"/>
        <v/>
      </c>
      <c r="O75" s="64"/>
      <c r="P75" s="64"/>
      <c r="Q75" s="64"/>
      <c r="R75" s="64"/>
      <c r="S75" s="64"/>
      <c r="T75" s="62"/>
      <c r="U75" s="63"/>
      <c r="V75" s="63"/>
      <c r="W75" s="63"/>
      <c r="X75" s="61"/>
      <c r="Y75" s="61"/>
      <c r="Z75" s="61"/>
      <c r="AA75" s="241"/>
      <c r="AB75" s="241"/>
      <c r="AC75" s="62"/>
      <c r="AD75" s="62"/>
      <c r="AE75" s="169"/>
      <c r="AF75" s="294"/>
      <c r="AG75" s="236"/>
      <c r="AH75" s="246" t="str">
        <f t="shared" si="11"/>
        <v/>
      </c>
      <c r="AI75" s="251" t="str">
        <f t="shared" si="12"/>
        <v/>
      </c>
      <c r="AJ75" s="217" t="str">
        <f>IF(C75="","",IF(AND(フラグ管理用!C75=1,フラグ管理用!E75=1),"",IF(AND(フラグ管理用!C75=2,フラグ管理用!D75=1,フラグ管理用!E75=1),"",IF(AND(フラグ管理用!C75=2,フラグ管理用!D75=2),"","error"))))</f>
        <v/>
      </c>
      <c r="AK75" s="257" t="str">
        <f t="shared" si="1"/>
        <v/>
      </c>
      <c r="AL75" s="257" t="str">
        <f t="shared" si="2"/>
        <v/>
      </c>
      <c r="AM75" s="257" t="str">
        <f>IF(C75="","",IF(PRODUCT(フラグ管理用!H75:J75)=0,"error",""))</f>
        <v/>
      </c>
      <c r="AN75" s="257" t="str">
        <f t="shared" si="13"/>
        <v/>
      </c>
      <c r="AO75" s="257" t="str">
        <f>IF(C75="","",IF(AND(フラグ管理用!E75=1,フラグ管理用!K75=1),"",IF(AND(フラグ管理用!E75=2,フラグ管理用!K75&gt;1),"","error")))</f>
        <v/>
      </c>
      <c r="AP75" s="257" t="str">
        <f>IF(C75="","",IF(AND(フラグ管理用!K75=10,ISBLANK(L75)=FALSE),"",IF(AND(フラグ管理用!K75&lt;10,ISBLANK(L75)=TRUE),"","error")))</f>
        <v/>
      </c>
      <c r="AQ75" s="217" t="str">
        <f t="shared" si="3"/>
        <v/>
      </c>
      <c r="AR75" s="217" t="str">
        <f t="shared" si="14"/>
        <v/>
      </c>
      <c r="AS75" s="217" t="str">
        <f>IF(C75="","",IF(AND(フラグ管理用!D75=2,フラグ管理用!E75=1),IF(Q75&lt;&gt;0,"error",""),""))</f>
        <v/>
      </c>
      <c r="AT75" s="217" t="str">
        <f>IF(C75="","",IF(フラグ管理用!E75=2,IF(OR(O75&lt;&gt;0,P75&lt;&gt;0),"error",""),""))</f>
        <v/>
      </c>
      <c r="AU75" s="217" t="str">
        <f t="shared" si="15"/>
        <v/>
      </c>
      <c r="AV75" s="217" t="str">
        <f t="shared" si="16"/>
        <v/>
      </c>
      <c r="AW75" s="217" t="str">
        <f t="shared" si="4"/>
        <v/>
      </c>
      <c r="AX75" s="217" t="str">
        <f>IF(C75="","",IF(フラグ管理用!X75=2,IF(AND(フラグ管理用!C75=2,フラグ管理用!U75=1),"","error"),""))</f>
        <v/>
      </c>
      <c r="AY75" s="217" t="str">
        <f t="shared" si="5"/>
        <v/>
      </c>
      <c r="AZ75" s="217" t="str">
        <f>IF(C75="","",IF(フラグ管理用!Y75=30,"error",IF(AND(フラグ管理用!AH75="事業始期_通常",フラグ管理用!Y75&lt;18),"error",IF(AND(フラグ管理用!AH75="事業始期_補助",フラグ管理用!Y75&lt;15),"error",""))))</f>
        <v/>
      </c>
      <c r="BA75" s="217" t="str">
        <f t="shared" si="6"/>
        <v/>
      </c>
      <c r="BB75" s="217" t="str">
        <f>IF(C75="","",IF(AND(フラグ管理用!AI75="事業終期_通常",OR(フラグ管理用!Z75&lt;18,フラグ管理用!Z75&gt;29)),"error",IF(AND(フラグ管理用!AI75="事業終期_基金",フラグ管理用!Z75&lt;18),"error","")))</f>
        <v/>
      </c>
      <c r="BC75" s="217" t="str">
        <f>IF(C75="","",IF(VLOOKUP(Y75,―!$X$2:$Y$31,2,FALSE)&lt;=VLOOKUP(Z75,―!$X$2:$Y$31,2,FALSE),"","error"))</f>
        <v/>
      </c>
      <c r="BD75" s="217" t="str">
        <f t="shared" si="7"/>
        <v/>
      </c>
      <c r="BE75" s="217" t="str">
        <f t="shared" si="8"/>
        <v/>
      </c>
      <c r="BF75" s="217" t="str">
        <f>IF(C75="","",IF(AND(フラグ管理用!AJ75="予算区分_地単_通常",フラグ管理用!AE75&gt;4),"error",IF(AND(フラグ管理用!AJ75="予算区分_地単_協力金等",フラグ管理用!AE75&gt;9),"error",IF(AND(フラグ管理用!AJ75="予算区分_補助",フラグ管理用!AE75&lt;9),"error",""))))</f>
        <v/>
      </c>
      <c r="BG75" s="258" t="str">
        <f>フラグ管理用!AN75</f>
        <v/>
      </c>
    </row>
    <row r="76" spans="1:59" x14ac:dyDescent="0.15">
      <c r="A76" s="84">
        <v>58</v>
      </c>
      <c r="B76" s="87"/>
      <c r="C76" s="61"/>
      <c r="D76" s="61"/>
      <c r="E76" s="63"/>
      <c r="F76" s="62"/>
      <c r="G76" s="150" t="str">
        <f>IF(C76="補",VLOOKUP(F76,'事業名一覧 '!$A$3:$C$54,3,FALSE),"")</f>
        <v/>
      </c>
      <c r="H76" s="158"/>
      <c r="I76" s="63"/>
      <c r="J76" s="63"/>
      <c r="K76" s="63"/>
      <c r="L76" s="62"/>
      <c r="M76" s="101" t="str">
        <f t="shared" si="9"/>
        <v/>
      </c>
      <c r="N76" s="101" t="str">
        <f t="shared" si="10"/>
        <v/>
      </c>
      <c r="O76" s="64"/>
      <c r="P76" s="64"/>
      <c r="Q76" s="64"/>
      <c r="R76" s="64"/>
      <c r="S76" s="64"/>
      <c r="T76" s="62"/>
      <c r="U76" s="63"/>
      <c r="V76" s="63"/>
      <c r="W76" s="63"/>
      <c r="X76" s="61"/>
      <c r="Y76" s="61"/>
      <c r="Z76" s="61"/>
      <c r="AA76" s="241"/>
      <c r="AB76" s="241"/>
      <c r="AC76" s="62"/>
      <c r="AD76" s="62"/>
      <c r="AE76" s="169"/>
      <c r="AF76" s="294"/>
      <c r="AG76" s="236"/>
      <c r="AH76" s="246" t="str">
        <f t="shared" si="11"/>
        <v/>
      </c>
      <c r="AI76" s="251" t="str">
        <f t="shared" si="12"/>
        <v/>
      </c>
      <c r="AJ76" s="217" t="str">
        <f>IF(C76="","",IF(AND(フラグ管理用!C76=1,フラグ管理用!E76=1),"",IF(AND(フラグ管理用!C76=2,フラグ管理用!D76=1,フラグ管理用!E76=1),"",IF(AND(フラグ管理用!C76=2,フラグ管理用!D76=2),"","error"))))</f>
        <v/>
      </c>
      <c r="AK76" s="257" t="str">
        <f t="shared" si="1"/>
        <v/>
      </c>
      <c r="AL76" s="257" t="str">
        <f t="shared" si="2"/>
        <v/>
      </c>
      <c r="AM76" s="257" t="str">
        <f>IF(C76="","",IF(PRODUCT(フラグ管理用!H76:J76)=0,"error",""))</f>
        <v/>
      </c>
      <c r="AN76" s="257" t="str">
        <f t="shared" si="13"/>
        <v/>
      </c>
      <c r="AO76" s="257" t="str">
        <f>IF(C76="","",IF(AND(フラグ管理用!E76=1,フラグ管理用!K76=1),"",IF(AND(フラグ管理用!E76=2,フラグ管理用!K76&gt;1),"","error")))</f>
        <v/>
      </c>
      <c r="AP76" s="257" t="str">
        <f>IF(C76="","",IF(AND(フラグ管理用!K76=10,ISBLANK(L76)=FALSE),"",IF(AND(フラグ管理用!K76&lt;10,ISBLANK(L76)=TRUE),"","error")))</f>
        <v/>
      </c>
      <c r="AQ76" s="217" t="str">
        <f t="shared" si="3"/>
        <v/>
      </c>
      <c r="AR76" s="217" t="str">
        <f t="shared" si="14"/>
        <v/>
      </c>
      <c r="AS76" s="217" t="str">
        <f>IF(C76="","",IF(AND(フラグ管理用!D76=2,フラグ管理用!E76=1),IF(Q76&lt;&gt;0,"error",""),""))</f>
        <v/>
      </c>
      <c r="AT76" s="217" t="str">
        <f>IF(C76="","",IF(フラグ管理用!E76=2,IF(OR(O76&lt;&gt;0,P76&lt;&gt;0),"error",""),""))</f>
        <v/>
      </c>
      <c r="AU76" s="217" t="str">
        <f t="shared" si="15"/>
        <v/>
      </c>
      <c r="AV76" s="217" t="str">
        <f t="shared" si="16"/>
        <v/>
      </c>
      <c r="AW76" s="217" t="str">
        <f t="shared" si="4"/>
        <v/>
      </c>
      <c r="AX76" s="217" t="str">
        <f>IF(C76="","",IF(フラグ管理用!X76=2,IF(AND(フラグ管理用!C76=2,フラグ管理用!U76=1),"","error"),""))</f>
        <v/>
      </c>
      <c r="AY76" s="217" t="str">
        <f t="shared" si="5"/>
        <v/>
      </c>
      <c r="AZ76" s="217" t="str">
        <f>IF(C76="","",IF(フラグ管理用!Y76=30,"error",IF(AND(フラグ管理用!AH76="事業始期_通常",フラグ管理用!Y76&lt;18),"error",IF(AND(フラグ管理用!AH76="事業始期_補助",フラグ管理用!Y76&lt;15),"error",""))))</f>
        <v/>
      </c>
      <c r="BA76" s="217" t="str">
        <f t="shared" si="6"/>
        <v/>
      </c>
      <c r="BB76" s="217" t="str">
        <f>IF(C76="","",IF(AND(フラグ管理用!AI76="事業終期_通常",OR(フラグ管理用!Z76&lt;18,フラグ管理用!Z76&gt;29)),"error",IF(AND(フラグ管理用!AI76="事業終期_基金",フラグ管理用!Z76&lt;18),"error","")))</f>
        <v/>
      </c>
      <c r="BC76" s="217" t="str">
        <f>IF(C76="","",IF(VLOOKUP(Y76,―!$X$2:$Y$31,2,FALSE)&lt;=VLOOKUP(Z76,―!$X$2:$Y$31,2,FALSE),"","error"))</f>
        <v/>
      </c>
      <c r="BD76" s="217" t="str">
        <f t="shared" si="7"/>
        <v/>
      </c>
      <c r="BE76" s="217" t="str">
        <f t="shared" si="8"/>
        <v/>
      </c>
      <c r="BF76" s="217" t="str">
        <f>IF(C76="","",IF(AND(フラグ管理用!AJ76="予算区分_地単_通常",フラグ管理用!AE76&gt;4),"error",IF(AND(フラグ管理用!AJ76="予算区分_地単_協力金等",フラグ管理用!AE76&gt;9),"error",IF(AND(フラグ管理用!AJ76="予算区分_補助",フラグ管理用!AE76&lt;9),"error",""))))</f>
        <v/>
      </c>
      <c r="BG76" s="258" t="str">
        <f>フラグ管理用!AN76</f>
        <v/>
      </c>
    </row>
    <row r="77" spans="1:59" x14ac:dyDescent="0.15">
      <c r="A77" s="84">
        <v>59</v>
      </c>
      <c r="B77" s="87"/>
      <c r="C77" s="61"/>
      <c r="D77" s="61"/>
      <c r="E77" s="63"/>
      <c r="F77" s="62"/>
      <c r="G77" s="150" t="str">
        <f>IF(C77="補",VLOOKUP(F77,'事業名一覧 '!$A$3:$C$54,3,FALSE),"")</f>
        <v/>
      </c>
      <c r="H77" s="158"/>
      <c r="I77" s="63"/>
      <c r="J77" s="63"/>
      <c r="K77" s="63"/>
      <c r="L77" s="62"/>
      <c r="M77" s="101" t="str">
        <f t="shared" si="9"/>
        <v/>
      </c>
      <c r="N77" s="101" t="str">
        <f t="shared" si="10"/>
        <v/>
      </c>
      <c r="O77" s="64"/>
      <c r="P77" s="64"/>
      <c r="Q77" s="64"/>
      <c r="R77" s="64"/>
      <c r="S77" s="64"/>
      <c r="T77" s="62"/>
      <c r="U77" s="63"/>
      <c r="V77" s="63"/>
      <c r="W77" s="63"/>
      <c r="X77" s="61"/>
      <c r="Y77" s="61"/>
      <c r="Z77" s="61"/>
      <c r="AA77" s="241"/>
      <c r="AB77" s="241"/>
      <c r="AC77" s="62"/>
      <c r="AD77" s="62"/>
      <c r="AE77" s="169"/>
      <c r="AF77" s="294"/>
      <c r="AG77" s="236"/>
      <c r="AH77" s="246" t="str">
        <f t="shared" si="11"/>
        <v/>
      </c>
      <c r="AI77" s="251" t="str">
        <f t="shared" si="12"/>
        <v/>
      </c>
      <c r="AJ77" s="217" t="str">
        <f>IF(C77="","",IF(AND(フラグ管理用!C77=1,フラグ管理用!E77=1),"",IF(AND(フラグ管理用!C77=2,フラグ管理用!D77=1,フラグ管理用!E77=1),"",IF(AND(フラグ管理用!C77=2,フラグ管理用!D77=2),"","error"))))</f>
        <v/>
      </c>
      <c r="AK77" s="257" t="str">
        <f t="shared" si="1"/>
        <v/>
      </c>
      <c r="AL77" s="257" t="str">
        <f t="shared" si="2"/>
        <v/>
      </c>
      <c r="AM77" s="257" t="str">
        <f>IF(C77="","",IF(PRODUCT(フラグ管理用!H77:J77)=0,"error",""))</f>
        <v/>
      </c>
      <c r="AN77" s="257" t="str">
        <f t="shared" si="13"/>
        <v/>
      </c>
      <c r="AO77" s="257" t="str">
        <f>IF(C77="","",IF(AND(フラグ管理用!E77=1,フラグ管理用!K77=1),"",IF(AND(フラグ管理用!E77=2,フラグ管理用!K77&gt;1),"","error")))</f>
        <v/>
      </c>
      <c r="AP77" s="257" t="str">
        <f>IF(C77="","",IF(AND(フラグ管理用!K77=10,ISBLANK(L77)=FALSE),"",IF(AND(フラグ管理用!K77&lt;10,ISBLANK(L77)=TRUE),"","error")))</f>
        <v/>
      </c>
      <c r="AQ77" s="217" t="str">
        <f t="shared" si="3"/>
        <v/>
      </c>
      <c r="AR77" s="217" t="str">
        <f t="shared" si="14"/>
        <v/>
      </c>
      <c r="AS77" s="217" t="str">
        <f>IF(C77="","",IF(AND(フラグ管理用!D77=2,フラグ管理用!E77=1),IF(Q77&lt;&gt;0,"error",""),""))</f>
        <v/>
      </c>
      <c r="AT77" s="217" t="str">
        <f>IF(C77="","",IF(フラグ管理用!E77=2,IF(OR(O77&lt;&gt;0,P77&lt;&gt;0),"error",""),""))</f>
        <v/>
      </c>
      <c r="AU77" s="217" t="str">
        <f t="shared" si="15"/>
        <v/>
      </c>
      <c r="AV77" s="217" t="str">
        <f t="shared" si="16"/>
        <v/>
      </c>
      <c r="AW77" s="217" t="str">
        <f t="shared" si="4"/>
        <v/>
      </c>
      <c r="AX77" s="217" t="str">
        <f>IF(C77="","",IF(フラグ管理用!X77=2,IF(AND(フラグ管理用!C77=2,フラグ管理用!U77=1),"","error"),""))</f>
        <v/>
      </c>
      <c r="AY77" s="217" t="str">
        <f t="shared" si="5"/>
        <v/>
      </c>
      <c r="AZ77" s="217" t="str">
        <f>IF(C77="","",IF(フラグ管理用!Y77=30,"error",IF(AND(フラグ管理用!AH77="事業始期_通常",フラグ管理用!Y77&lt;18),"error",IF(AND(フラグ管理用!AH77="事業始期_補助",フラグ管理用!Y77&lt;15),"error",""))))</f>
        <v/>
      </c>
      <c r="BA77" s="217" t="str">
        <f t="shared" si="6"/>
        <v/>
      </c>
      <c r="BB77" s="217" t="str">
        <f>IF(C77="","",IF(AND(フラグ管理用!AI77="事業終期_通常",OR(フラグ管理用!Z77&lt;18,フラグ管理用!Z77&gt;29)),"error",IF(AND(フラグ管理用!AI77="事業終期_基金",フラグ管理用!Z77&lt;18),"error","")))</f>
        <v/>
      </c>
      <c r="BC77" s="217" t="str">
        <f>IF(C77="","",IF(VLOOKUP(Y77,―!$X$2:$Y$31,2,FALSE)&lt;=VLOOKUP(Z77,―!$X$2:$Y$31,2,FALSE),"","error"))</f>
        <v/>
      </c>
      <c r="BD77" s="217" t="str">
        <f t="shared" si="7"/>
        <v/>
      </c>
      <c r="BE77" s="217" t="str">
        <f t="shared" si="8"/>
        <v/>
      </c>
      <c r="BF77" s="217" t="str">
        <f>IF(C77="","",IF(AND(フラグ管理用!AJ77="予算区分_地単_通常",フラグ管理用!AE77&gt;4),"error",IF(AND(フラグ管理用!AJ77="予算区分_地単_協力金等",フラグ管理用!AE77&gt;9),"error",IF(AND(フラグ管理用!AJ77="予算区分_補助",フラグ管理用!AE77&lt;9),"error",""))))</f>
        <v/>
      </c>
      <c r="BG77" s="258" t="str">
        <f>フラグ管理用!AN77</f>
        <v/>
      </c>
    </row>
    <row r="78" spans="1:59" x14ac:dyDescent="0.15">
      <c r="A78" s="84">
        <v>60</v>
      </c>
      <c r="B78" s="87"/>
      <c r="C78" s="61"/>
      <c r="D78" s="61"/>
      <c r="E78" s="63"/>
      <c r="F78" s="62"/>
      <c r="G78" s="150" t="str">
        <f>IF(C78="補",VLOOKUP(F78,'事業名一覧 '!$A$3:$C$54,3,FALSE),"")</f>
        <v/>
      </c>
      <c r="H78" s="158"/>
      <c r="I78" s="63"/>
      <c r="J78" s="63"/>
      <c r="K78" s="63"/>
      <c r="L78" s="62"/>
      <c r="M78" s="101" t="str">
        <f t="shared" si="9"/>
        <v/>
      </c>
      <c r="N78" s="101" t="str">
        <f t="shared" si="10"/>
        <v/>
      </c>
      <c r="O78" s="64"/>
      <c r="P78" s="64"/>
      <c r="Q78" s="64"/>
      <c r="R78" s="64"/>
      <c r="S78" s="64"/>
      <c r="T78" s="62"/>
      <c r="U78" s="63"/>
      <c r="V78" s="63"/>
      <c r="W78" s="63"/>
      <c r="X78" s="61"/>
      <c r="Y78" s="61"/>
      <c r="Z78" s="61"/>
      <c r="AA78" s="241"/>
      <c r="AB78" s="241"/>
      <c r="AC78" s="62"/>
      <c r="AD78" s="62"/>
      <c r="AE78" s="169"/>
      <c r="AF78" s="294"/>
      <c r="AG78" s="236"/>
      <c r="AH78" s="246" t="str">
        <f t="shared" si="11"/>
        <v/>
      </c>
      <c r="AI78" s="251" t="str">
        <f t="shared" si="12"/>
        <v/>
      </c>
      <c r="AJ78" s="217" t="str">
        <f>IF(C78="","",IF(AND(フラグ管理用!C78=1,フラグ管理用!E78=1),"",IF(AND(フラグ管理用!C78=2,フラグ管理用!D78=1,フラグ管理用!E78=1),"",IF(AND(フラグ管理用!C78=2,フラグ管理用!D78=2),"","error"))))</f>
        <v/>
      </c>
      <c r="AK78" s="257" t="str">
        <f t="shared" si="1"/>
        <v/>
      </c>
      <c r="AL78" s="257" t="str">
        <f t="shared" si="2"/>
        <v/>
      </c>
      <c r="AM78" s="257" t="str">
        <f>IF(C78="","",IF(PRODUCT(フラグ管理用!H78:J78)=0,"error",""))</f>
        <v/>
      </c>
      <c r="AN78" s="257" t="str">
        <f t="shared" si="13"/>
        <v/>
      </c>
      <c r="AO78" s="257" t="str">
        <f>IF(C78="","",IF(AND(フラグ管理用!E78=1,フラグ管理用!K78=1),"",IF(AND(フラグ管理用!E78=2,フラグ管理用!K78&gt;1),"","error")))</f>
        <v/>
      </c>
      <c r="AP78" s="257" t="str">
        <f>IF(C78="","",IF(AND(フラグ管理用!K78=10,ISBLANK(L78)=FALSE),"",IF(AND(フラグ管理用!K78&lt;10,ISBLANK(L78)=TRUE),"","error")))</f>
        <v/>
      </c>
      <c r="AQ78" s="217" t="str">
        <f t="shared" si="3"/>
        <v/>
      </c>
      <c r="AR78" s="217" t="str">
        <f t="shared" si="14"/>
        <v/>
      </c>
      <c r="AS78" s="217" t="str">
        <f>IF(C78="","",IF(AND(フラグ管理用!D78=2,フラグ管理用!E78=1),IF(Q78&lt;&gt;0,"error",""),""))</f>
        <v/>
      </c>
      <c r="AT78" s="217" t="str">
        <f>IF(C78="","",IF(フラグ管理用!E78=2,IF(OR(O78&lt;&gt;0,P78&lt;&gt;0),"error",""),""))</f>
        <v/>
      </c>
      <c r="AU78" s="217" t="str">
        <f t="shared" si="15"/>
        <v/>
      </c>
      <c r="AV78" s="217" t="str">
        <f t="shared" si="16"/>
        <v/>
      </c>
      <c r="AW78" s="217" t="str">
        <f t="shared" si="4"/>
        <v/>
      </c>
      <c r="AX78" s="217" t="str">
        <f>IF(C78="","",IF(フラグ管理用!X78=2,IF(AND(フラグ管理用!C78=2,フラグ管理用!U78=1),"","error"),""))</f>
        <v/>
      </c>
      <c r="AY78" s="217" t="str">
        <f t="shared" si="5"/>
        <v/>
      </c>
      <c r="AZ78" s="217" t="str">
        <f>IF(C78="","",IF(フラグ管理用!Y78=30,"error",IF(AND(フラグ管理用!AH78="事業始期_通常",フラグ管理用!Y78&lt;18),"error",IF(AND(フラグ管理用!AH78="事業始期_補助",フラグ管理用!Y78&lt;15),"error",""))))</f>
        <v/>
      </c>
      <c r="BA78" s="217" t="str">
        <f t="shared" si="6"/>
        <v/>
      </c>
      <c r="BB78" s="217" t="str">
        <f>IF(C78="","",IF(AND(フラグ管理用!AI78="事業終期_通常",OR(フラグ管理用!Z78&lt;18,フラグ管理用!Z78&gt;29)),"error",IF(AND(フラグ管理用!AI78="事業終期_基金",フラグ管理用!Z78&lt;18),"error","")))</f>
        <v/>
      </c>
      <c r="BC78" s="217" t="str">
        <f>IF(C78="","",IF(VLOOKUP(Y78,―!$X$2:$Y$31,2,FALSE)&lt;=VLOOKUP(Z78,―!$X$2:$Y$31,2,FALSE),"","error"))</f>
        <v/>
      </c>
      <c r="BD78" s="217" t="str">
        <f t="shared" si="7"/>
        <v/>
      </c>
      <c r="BE78" s="217" t="str">
        <f t="shared" si="8"/>
        <v/>
      </c>
      <c r="BF78" s="217" t="str">
        <f>IF(C78="","",IF(AND(フラグ管理用!AJ78="予算区分_地単_通常",フラグ管理用!AE78&gt;4),"error",IF(AND(フラグ管理用!AJ78="予算区分_地単_協力金等",フラグ管理用!AE78&gt;9),"error",IF(AND(フラグ管理用!AJ78="予算区分_補助",フラグ管理用!AE78&lt;9),"error",""))))</f>
        <v/>
      </c>
      <c r="BG78" s="258" t="str">
        <f>フラグ管理用!AN78</f>
        <v/>
      </c>
    </row>
    <row r="79" spans="1:59" x14ac:dyDescent="0.15">
      <c r="A79" s="84">
        <v>61</v>
      </c>
      <c r="B79" s="87"/>
      <c r="C79" s="61"/>
      <c r="D79" s="61"/>
      <c r="E79" s="63"/>
      <c r="F79" s="62"/>
      <c r="G79" s="150" t="str">
        <f>IF(C79="補",VLOOKUP(F79,'事業名一覧 '!$A$3:$C$54,3,FALSE),"")</f>
        <v/>
      </c>
      <c r="H79" s="158"/>
      <c r="I79" s="63"/>
      <c r="J79" s="63"/>
      <c r="K79" s="63"/>
      <c r="L79" s="62"/>
      <c r="M79" s="101" t="str">
        <f t="shared" si="9"/>
        <v/>
      </c>
      <c r="N79" s="101" t="str">
        <f t="shared" si="10"/>
        <v/>
      </c>
      <c r="O79" s="64"/>
      <c r="P79" s="64"/>
      <c r="Q79" s="64"/>
      <c r="R79" s="64"/>
      <c r="S79" s="64"/>
      <c r="T79" s="62"/>
      <c r="U79" s="63"/>
      <c r="V79" s="63"/>
      <c r="W79" s="63"/>
      <c r="X79" s="61"/>
      <c r="Y79" s="61"/>
      <c r="Z79" s="61"/>
      <c r="AA79" s="241"/>
      <c r="AB79" s="241"/>
      <c r="AC79" s="62"/>
      <c r="AD79" s="62"/>
      <c r="AE79" s="169"/>
      <c r="AF79" s="294"/>
      <c r="AG79" s="236"/>
      <c r="AH79" s="246" t="str">
        <f t="shared" si="11"/>
        <v/>
      </c>
      <c r="AI79" s="251" t="str">
        <f t="shared" si="12"/>
        <v/>
      </c>
      <c r="AJ79" s="217" t="str">
        <f>IF(C79="","",IF(AND(フラグ管理用!C79=1,フラグ管理用!E79=1),"",IF(AND(フラグ管理用!C79=2,フラグ管理用!D79=1,フラグ管理用!E79=1),"",IF(AND(フラグ管理用!C79=2,フラグ管理用!D79=2),"","error"))))</f>
        <v/>
      </c>
      <c r="AK79" s="257" t="str">
        <f t="shared" si="1"/>
        <v/>
      </c>
      <c r="AL79" s="257" t="str">
        <f t="shared" si="2"/>
        <v/>
      </c>
      <c r="AM79" s="257" t="str">
        <f>IF(C79="","",IF(PRODUCT(フラグ管理用!H79:J79)=0,"error",""))</f>
        <v/>
      </c>
      <c r="AN79" s="257" t="str">
        <f t="shared" si="13"/>
        <v/>
      </c>
      <c r="AO79" s="257" t="str">
        <f>IF(C79="","",IF(AND(フラグ管理用!E79=1,フラグ管理用!K79=1),"",IF(AND(フラグ管理用!E79=2,フラグ管理用!K79&gt;1),"","error")))</f>
        <v/>
      </c>
      <c r="AP79" s="257" t="str">
        <f>IF(C79="","",IF(AND(フラグ管理用!K79=10,ISBLANK(L79)=FALSE),"",IF(AND(フラグ管理用!K79&lt;10,ISBLANK(L79)=TRUE),"","error")))</f>
        <v/>
      </c>
      <c r="AQ79" s="217" t="str">
        <f t="shared" si="3"/>
        <v/>
      </c>
      <c r="AR79" s="217" t="str">
        <f t="shared" si="14"/>
        <v/>
      </c>
      <c r="AS79" s="217" t="str">
        <f>IF(C79="","",IF(AND(フラグ管理用!D79=2,フラグ管理用!E79=1),IF(Q79&lt;&gt;0,"error",""),""))</f>
        <v/>
      </c>
      <c r="AT79" s="217" t="str">
        <f>IF(C79="","",IF(フラグ管理用!E79=2,IF(OR(O79&lt;&gt;0,P79&lt;&gt;0),"error",""),""))</f>
        <v/>
      </c>
      <c r="AU79" s="217" t="str">
        <f t="shared" si="15"/>
        <v/>
      </c>
      <c r="AV79" s="217" t="str">
        <f t="shared" si="16"/>
        <v/>
      </c>
      <c r="AW79" s="217" t="str">
        <f t="shared" si="4"/>
        <v/>
      </c>
      <c r="AX79" s="217" t="str">
        <f>IF(C79="","",IF(フラグ管理用!X79=2,IF(AND(フラグ管理用!C79=2,フラグ管理用!U79=1),"","error"),""))</f>
        <v/>
      </c>
      <c r="AY79" s="217" t="str">
        <f t="shared" si="5"/>
        <v/>
      </c>
      <c r="AZ79" s="217" t="str">
        <f>IF(C79="","",IF(フラグ管理用!Y79=30,"error",IF(AND(フラグ管理用!AH79="事業始期_通常",フラグ管理用!Y79&lt;18),"error",IF(AND(フラグ管理用!AH79="事業始期_補助",フラグ管理用!Y79&lt;15),"error",""))))</f>
        <v/>
      </c>
      <c r="BA79" s="217" t="str">
        <f t="shared" si="6"/>
        <v/>
      </c>
      <c r="BB79" s="217" t="str">
        <f>IF(C79="","",IF(AND(フラグ管理用!AI79="事業終期_通常",OR(フラグ管理用!Z79&lt;18,フラグ管理用!Z79&gt;29)),"error",IF(AND(フラグ管理用!AI79="事業終期_基金",フラグ管理用!Z79&lt;18),"error","")))</f>
        <v/>
      </c>
      <c r="BC79" s="217" t="str">
        <f>IF(C79="","",IF(VLOOKUP(Y79,―!$X$2:$Y$31,2,FALSE)&lt;=VLOOKUP(Z79,―!$X$2:$Y$31,2,FALSE),"","error"))</f>
        <v/>
      </c>
      <c r="BD79" s="217" t="str">
        <f t="shared" si="7"/>
        <v/>
      </c>
      <c r="BE79" s="217" t="str">
        <f t="shared" si="8"/>
        <v/>
      </c>
      <c r="BF79" s="217" t="str">
        <f>IF(C79="","",IF(AND(フラグ管理用!AJ79="予算区分_地単_通常",フラグ管理用!AE79&gt;4),"error",IF(AND(フラグ管理用!AJ79="予算区分_地単_協力金等",フラグ管理用!AE79&gt;9),"error",IF(AND(フラグ管理用!AJ79="予算区分_補助",フラグ管理用!AE79&lt;9),"error",""))))</f>
        <v/>
      </c>
      <c r="BG79" s="258" t="str">
        <f>フラグ管理用!AN79</f>
        <v/>
      </c>
    </row>
    <row r="80" spans="1:59" x14ac:dyDescent="0.15">
      <c r="A80" s="84">
        <v>62</v>
      </c>
      <c r="B80" s="87"/>
      <c r="C80" s="61"/>
      <c r="D80" s="61"/>
      <c r="E80" s="63"/>
      <c r="F80" s="62"/>
      <c r="G80" s="150" t="str">
        <f>IF(C80="補",VLOOKUP(F80,'事業名一覧 '!$A$3:$C$54,3,FALSE),"")</f>
        <v/>
      </c>
      <c r="H80" s="158"/>
      <c r="I80" s="63"/>
      <c r="J80" s="63"/>
      <c r="K80" s="63"/>
      <c r="L80" s="62"/>
      <c r="M80" s="101" t="str">
        <f t="shared" si="9"/>
        <v/>
      </c>
      <c r="N80" s="101" t="str">
        <f t="shared" si="10"/>
        <v/>
      </c>
      <c r="O80" s="64"/>
      <c r="P80" s="64"/>
      <c r="Q80" s="64"/>
      <c r="R80" s="64"/>
      <c r="S80" s="64"/>
      <c r="T80" s="62"/>
      <c r="U80" s="63"/>
      <c r="V80" s="63"/>
      <c r="W80" s="63"/>
      <c r="X80" s="61"/>
      <c r="Y80" s="61"/>
      <c r="Z80" s="61"/>
      <c r="AA80" s="241"/>
      <c r="AB80" s="241"/>
      <c r="AC80" s="62"/>
      <c r="AD80" s="62"/>
      <c r="AE80" s="169"/>
      <c r="AF80" s="294"/>
      <c r="AG80" s="236"/>
      <c r="AH80" s="246" t="str">
        <f t="shared" si="11"/>
        <v/>
      </c>
      <c r="AI80" s="251" t="str">
        <f t="shared" si="12"/>
        <v/>
      </c>
      <c r="AJ80" s="217" t="str">
        <f>IF(C80="","",IF(AND(フラグ管理用!C80=1,フラグ管理用!E80=1),"",IF(AND(フラグ管理用!C80=2,フラグ管理用!D80=1,フラグ管理用!E80=1),"",IF(AND(フラグ管理用!C80=2,フラグ管理用!D80=2),"","error"))))</f>
        <v/>
      </c>
      <c r="AK80" s="257" t="str">
        <f t="shared" si="1"/>
        <v/>
      </c>
      <c r="AL80" s="257" t="str">
        <f t="shared" si="2"/>
        <v/>
      </c>
      <c r="AM80" s="257" t="str">
        <f>IF(C80="","",IF(PRODUCT(フラグ管理用!H80:J80)=0,"error",""))</f>
        <v/>
      </c>
      <c r="AN80" s="257" t="str">
        <f t="shared" si="13"/>
        <v/>
      </c>
      <c r="AO80" s="257" t="str">
        <f>IF(C80="","",IF(AND(フラグ管理用!E80=1,フラグ管理用!K80=1),"",IF(AND(フラグ管理用!E80=2,フラグ管理用!K80&gt;1),"","error")))</f>
        <v/>
      </c>
      <c r="AP80" s="257" t="str">
        <f>IF(C80="","",IF(AND(フラグ管理用!K80=10,ISBLANK(L80)=FALSE),"",IF(AND(フラグ管理用!K80&lt;10,ISBLANK(L80)=TRUE),"","error")))</f>
        <v/>
      </c>
      <c r="AQ80" s="217" t="str">
        <f t="shared" si="3"/>
        <v/>
      </c>
      <c r="AR80" s="217" t="str">
        <f t="shared" si="14"/>
        <v/>
      </c>
      <c r="AS80" s="217" t="str">
        <f>IF(C80="","",IF(AND(フラグ管理用!D80=2,フラグ管理用!E80=1),IF(Q80&lt;&gt;0,"error",""),""))</f>
        <v/>
      </c>
      <c r="AT80" s="217" t="str">
        <f>IF(C80="","",IF(フラグ管理用!E80=2,IF(OR(O80&lt;&gt;0,P80&lt;&gt;0),"error",""),""))</f>
        <v/>
      </c>
      <c r="AU80" s="217" t="str">
        <f t="shared" si="15"/>
        <v/>
      </c>
      <c r="AV80" s="217" t="str">
        <f t="shared" si="16"/>
        <v/>
      </c>
      <c r="AW80" s="217" t="str">
        <f t="shared" si="4"/>
        <v/>
      </c>
      <c r="AX80" s="217" t="str">
        <f>IF(C80="","",IF(フラグ管理用!X80=2,IF(AND(フラグ管理用!C80=2,フラグ管理用!U80=1),"","error"),""))</f>
        <v/>
      </c>
      <c r="AY80" s="217" t="str">
        <f t="shared" si="5"/>
        <v/>
      </c>
      <c r="AZ80" s="217" t="str">
        <f>IF(C80="","",IF(フラグ管理用!Y80=30,"error",IF(AND(フラグ管理用!AH80="事業始期_通常",フラグ管理用!Y80&lt;18),"error",IF(AND(フラグ管理用!AH80="事業始期_補助",フラグ管理用!Y80&lt;15),"error",""))))</f>
        <v/>
      </c>
      <c r="BA80" s="217" t="str">
        <f t="shared" si="6"/>
        <v/>
      </c>
      <c r="BB80" s="217" t="str">
        <f>IF(C80="","",IF(AND(フラグ管理用!AI80="事業終期_通常",OR(フラグ管理用!Z80&lt;18,フラグ管理用!Z80&gt;29)),"error",IF(AND(フラグ管理用!AI80="事業終期_基金",フラグ管理用!Z80&lt;18),"error","")))</f>
        <v/>
      </c>
      <c r="BC80" s="217" t="str">
        <f>IF(C80="","",IF(VLOOKUP(Y80,―!$X$2:$Y$31,2,FALSE)&lt;=VLOOKUP(Z80,―!$X$2:$Y$31,2,FALSE),"","error"))</f>
        <v/>
      </c>
      <c r="BD80" s="217" t="str">
        <f t="shared" si="7"/>
        <v/>
      </c>
      <c r="BE80" s="217" t="str">
        <f t="shared" si="8"/>
        <v/>
      </c>
      <c r="BF80" s="217" t="str">
        <f>IF(C80="","",IF(AND(フラグ管理用!AJ80="予算区分_地単_通常",フラグ管理用!AE80&gt;4),"error",IF(AND(フラグ管理用!AJ80="予算区分_地単_協力金等",フラグ管理用!AE80&gt;9),"error",IF(AND(フラグ管理用!AJ80="予算区分_補助",フラグ管理用!AE80&lt;9),"error",""))))</f>
        <v/>
      </c>
      <c r="BG80" s="258" t="str">
        <f>フラグ管理用!AN80</f>
        <v/>
      </c>
    </row>
    <row r="81" spans="1:59" x14ac:dyDescent="0.15">
      <c r="A81" s="84">
        <v>63</v>
      </c>
      <c r="B81" s="87"/>
      <c r="C81" s="61"/>
      <c r="D81" s="61"/>
      <c r="E81" s="63"/>
      <c r="F81" s="62"/>
      <c r="G81" s="150" t="str">
        <f>IF(C81="補",VLOOKUP(F81,'事業名一覧 '!$A$3:$C$54,3,FALSE),"")</f>
        <v/>
      </c>
      <c r="H81" s="158"/>
      <c r="I81" s="63"/>
      <c r="J81" s="63"/>
      <c r="K81" s="63"/>
      <c r="L81" s="62"/>
      <c r="M81" s="101" t="str">
        <f t="shared" si="9"/>
        <v/>
      </c>
      <c r="N81" s="101" t="str">
        <f t="shared" si="10"/>
        <v/>
      </c>
      <c r="O81" s="64"/>
      <c r="P81" s="64"/>
      <c r="Q81" s="64"/>
      <c r="R81" s="64"/>
      <c r="S81" s="64"/>
      <c r="T81" s="62"/>
      <c r="U81" s="63"/>
      <c r="V81" s="63"/>
      <c r="W81" s="63"/>
      <c r="X81" s="61"/>
      <c r="Y81" s="61"/>
      <c r="Z81" s="61"/>
      <c r="AA81" s="241"/>
      <c r="AB81" s="241"/>
      <c r="AC81" s="62"/>
      <c r="AD81" s="62"/>
      <c r="AE81" s="169"/>
      <c r="AF81" s="294"/>
      <c r="AG81" s="236"/>
      <c r="AH81" s="246" t="str">
        <f t="shared" si="11"/>
        <v/>
      </c>
      <c r="AI81" s="251" t="str">
        <f t="shared" si="12"/>
        <v/>
      </c>
      <c r="AJ81" s="217" t="str">
        <f>IF(C81="","",IF(AND(フラグ管理用!C81=1,フラグ管理用!E81=1),"",IF(AND(フラグ管理用!C81=2,フラグ管理用!D81=1,フラグ管理用!E81=1),"",IF(AND(フラグ管理用!C81=2,フラグ管理用!D81=2),"","error"))))</f>
        <v/>
      </c>
      <c r="AK81" s="257" t="str">
        <f t="shared" si="1"/>
        <v/>
      </c>
      <c r="AL81" s="257" t="str">
        <f t="shared" si="2"/>
        <v/>
      </c>
      <c r="AM81" s="257" t="str">
        <f>IF(C81="","",IF(PRODUCT(フラグ管理用!H81:J81)=0,"error",""))</f>
        <v/>
      </c>
      <c r="AN81" s="257" t="str">
        <f t="shared" si="13"/>
        <v/>
      </c>
      <c r="AO81" s="257" t="str">
        <f>IF(C81="","",IF(AND(フラグ管理用!E81=1,フラグ管理用!K81=1),"",IF(AND(フラグ管理用!E81=2,フラグ管理用!K81&gt;1),"","error")))</f>
        <v/>
      </c>
      <c r="AP81" s="257" t="str">
        <f>IF(C81="","",IF(AND(フラグ管理用!K81=10,ISBLANK(L81)=FALSE),"",IF(AND(フラグ管理用!K81&lt;10,ISBLANK(L81)=TRUE),"","error")))</f>
        <v/>
      </c>
      <c r="AQ81" s="217" t="str">
        <f t="shared" si="3"/>
        <v/>
      </c>
      <c r="AR81" s="217" t="str">
        <f t="shared" si="14"/>
        <v/>
      </c>
      <c r="AS81" s="217" t="str">
        <f>IF(C81="","",IF(AND(フラグ管理用!D81=2,フラグ管理用!E81=1),IF(Q81&lt;&gt;0,"error",""),""))</f>
        <v/>
      </c>
      <c r="AT81" s="217" t="str">
        <f>IF(C81="","",IF(フラグ管理用!E81=2,IF(OR(O81&lt;&gt;0,P81&lt;&gt;0),"error",""),""))</f>
        <v/>
      </c>
      <c r="AU81" s="217" t="str">
        <f t="shared" si="15"/>
        <v/>
      </c>
      <c r="AV81" s="217" t="str">
        <f t="shared" si="16"/>
        <v/>
      </c>
      <c r="AW81" s="217" t="str">
        <f t="shared" si="4"/>
        <v/>
      </c>
      <c r="AX81" s="217" t="str">
        <f>IF(C81="","",IF(フラグ管理用!X81=2,IF(AND(フラグ管理用!C81=2,フラグ管理用!U81=1),"","error"),""))</f>
        <v/>
      </c>
      <c r="AY81" s="217" t="str">
        <f t="shared" si="5"/>
        <v/>
      </c>
      <c r="AZ81" s="217" t="str">
        <f>IF(C81="","",IF(フラグ管理用!Y81=30,"error",IF(AND(フラグ管理用!AH81="事業始期_通常",フラグ管理用!Y81&lt;18),"error",IF(AND(フラグ管理用!AH81="事業始期_補助",フラグ管理用!Y81&lt;15),"error",""))))</f>
        <v/>
      </c>
      <c r="BA81" s="217" t="str">
        <f t="shared" si="6"/>
        <v/>
      </c>
      <c r="BB81" s="217" t="str">
        <f>IF(C81="","",IF(AND(フラグ管理用!AI81="事業終期_通常",OR(フラグ管理用!Z81&lt;18,フラグ管理用!Z81&gt;29)),"error",IF(AND(フラグ管理用!AI81="事業終期_基金",フラグ管理用!Z81&lt;18),"error","")))</f>
        <v/>
      </c>
      <c r="BC81" s="217" t="str">
        <f>IF(C81="","",IF(VLOOKUP(Y81,―!$X$2:$Y$31,2,FALSE)&lt;=VLOOKUP(Z81,―!$X$2:$Y$31,2,FALSE),"","error"))</f>
        <v/>
      </c>
      <c r="BD81" s="217" t="str">
        <f t="shared" si="7"/>
        <v/>
      </c>
      <c r="BE81" s="217" t="str">
        <f t="shared" si="8"/>
        <v/>
      </c>
      <c r="BF81" s="217" t="str">
        <f>IF(C81="","",IF(AND(フラグ管理用!AJ81="予算区分_地単_通常",フラグ管理用!AE81&gt;4),"error",IF(AND(フラグ管理用!AJ81="予算区分_地単_協力金等",フラグ管理用!AE81&gt;9),"error",IF(AND(フラグ管理用!AJ81="予算区分_補助",フラグ管理用!AE81&lt;9),"error",""))))</f>
        <v/>
      </c>
      <c r="BG81" s="258" t="str">
        <f>フラグ管理用!AN81</f>
        <v/>
      </c>
    </row>
    <row r="82" spans="1:59" x14ac:dyDescent="0.15">
      <c r="A82" s="84">
        <v>64</v>
      </c>
      <c r="B82" s="87"/>
      <c r="C82" s="61"/>
      <c r="D82" s="61"/>
      <c r="E82" s="63"/>
      <c r="F82" s="62"/>
      <c r="G82" s="150" t="str">
        <f>IF(C82="補",VLOOKUP(F82,'事業名一覧 '!$A$3:$C$54,3,FALSE),"")</f>
        <v/>
      </c>
      <c r="H82" s="158"/>
      <c r="I82" s="63"/>
      <c r="J82" s="63"/>
      <c r="K82" s="63"/>
      <c r="L82" s="62"/>
      <c r="M82" s="101" t="str">
        <f t="shared" si="9"/>
        <v/>
      </c>
      <c r="N82" s="101" t="str">
        <f t="shared" si="10"/>
        <v/>
      </c>
      <c r="O82" s="64"/>
      <c r="P82" s="64"/>
      <c r="Q82" s="64"/>
      <c r="R82" s="64"/>
      <c r="S82" s="64"/>
      <c r="T82" s="62"/>
      <c r="U82" s="63"/>
      <c r="V82" s="63"/>
      <c r="W82" s="63"/>
      <c r="X82" s="61"/>
      <c r="Y82" s="61"/>
      <c r="Z82" s="61"/>
      <c r="AA82" s="241"/>
      <c r="AB82" s="241"/>
      <c r="AC82" s="62"/>
      <c r="AD82" s="62"/>
      <c r="AE82" s="169"/>
      <c r="AF82" s="294"/>
      <c r="AG82" s="236"/>
      <c r="AH82" s="246" t="str">
        <f t="shared" si="11"/>
        <v/>
      </c>
      <c r="AI82" s="251" t="str">
        <f t="shared" si="12"/>
        <v/>
      </c>
      <c r="AJ82" s="217" t="str">
        <f>IF(C82="","",IF(AND(フラグ管理用!C82=1,フラグ管理用!E82=1),"",IF(AND(フラグ管理用!C82=2,フラグ管理用!D82=1,フラグ管理用!E82=1),"",IF(AND(フラグ管理用!C82=2,フラグ管理用!D82=2),"","error"))))</f>
        <v/>
      </c>
      <c r="AK82" s="257" t="str">
        <f t="shared" si="1"/>
        <v/>
      </c>
      <c r="AL82" s="257" t="str">
        <f t="shared" si="2"/>
        <v/>
      </c>
      <c r="AM82" s="257" t="str">
        <f>IF(C82="","",IF(PRODUCT(フラグ管理用!H82:J82)=0,"error",""))</f>
        <v/>
      </c>
      <c r="AN82" s="257" t="str">
        <f t="shared" si="13"/>
        <v/>
      </c>
      <c r="AO82" s="257" t="str">
        <f>IF(C82="","",IF(AND(フラグ管理用!E82=1,フラグ管理用!K82=1),"",IF(AND(フラグ管理用!E82=2,フラグ管理用!K82&gt;1),"","error")))</f>
        <v/>
      </c>
      <c r="AP82" s="257" t="str">
        <f>IF(C82="","",IF(AND(フラグ管理用!K82=10,ISBLANK(L82)=FALSE),"",IF(AND(フラグ管理用!K82&lt;10,ISBLANK(L82)=TRUE),"","error")))</f>
        <v/>
      </c>
      <c r="AQ82" s="217" t="str">
        <f t="shared" si="3"/>
        <v/>
      </c>
      <c r="AR82" s="217" t="str">
        <f t="shared" si="14"/>
        <v/>
      </c>
      <c r="AS82" s="217" t="str">
        <f>IF(C82="","",IF(AND(フラグ管理用!D82=2,フラグ管理用!E82=1),IF(Q82&lt;&gt;0,"error",""),""))</f>
        <v/>
      </c>
      <c r="AT82" s="217" t="str">
        <f>IF(C82="","",IF(フラグ管理用!E82=2,IF(OR(O82&lt;&gt;0,P82&lt;&gt;0),"error",""),""))</f>
        <v/>
      </c>
      <c r="AU82" s="217" t="str">
        <f t="shared" si="15"/>
        <v/>
      </c>
      <c r="AV82" s="217" t="str">
        <f t="shared" si="16"/>
        <v/>
      </c>
      <c r="AW82" s="217" t="str">
        <f t="shared" si="4"/>
        <v/>
      </c>
      <c r="AX82" s="217" t="str">
        <f>IF(C82="","",IF(フラグ管理用!X82=2,IF(AND(フラグ管理用!C82=2,フラグ管理用!U82=1),"","error"),""))</f>
        <v/>
      </c>
      <c r="AY82" s="217" t="str">
        <f t="shared" si="5"/>
        <v/>
      </c>
      <c r="AZ82" s="217" t="str">
        <f>IF(C82="","",IF(フラグ管理用!Y82=30,"error",IF(AND(フラグ管理用!AH82="事業始期_通常",フラグ管理用!Y82&lt;18),"error",IF(AND(フラグ管理用!AH82="事業始期_補助",フラグ管理用!Y82&lt;15),"error",""))))</f>
        <v/>
      </c>
      <c r="BA82" s="217" t="str">
        <f t="shared" si="6"/>
        <v/>
      </c>
      <c r="BB82" s="217" t="str">
        <f>IF(C82="","",IF(AND(フラグ管理用!AI82="事業終期_通常",OR(フラグ管理用!Z82&lt;18,フラグ管理用!Z82&gt;29)),"error",IF(AND(フラグ管理用!AI82="事業終期_基金",フラグ管理用!Z82&lt;18),"error","")))</f>
        <v/>
      </c>
      <c r="BC82" s="217" t="str">
        <f>IF(C82="","",IF(VLOOKUP(Y82,―!$X$2:$Y$31,2,FALSE)&lt;=VLOOKUP(Z82,―!$X$2:$Y$31,2,FALSE),"","error"))</f>
        <v/>
      </c>
      <c r="BD82" s="217" t="str">
        <f t="shared" si="7"/>
        <v/>
      </c>
      <c r="BE82" s="217" t="str">
        <f t="shared" si="8"/>
        <v/>
      </c>
      <c r="BF82" s="217" t="str">
        <f>IF(C82="","",IF(AND(フラグ管理用!AJ82="予算区分_地単_通常",フラグ管理用!AE82&gt;4),"error",IF(AND(フラグ管理用!AJ82="予算区分_地単_協力金等",フラグ管理用!AE82&gt;9),"error",IF(AND(フラグ管理用!AJ82="予算区分_補助",フラグ管理用!AE82&lt;9),"error",""))))</f>
        <v/>
      </c>
      <c r="BG82" s="258" t="str">
        <f>フラグ管理用!AN82</f>
        <v/>
      </c>
    </row>
    <row r="83" spans="1:59" x14ac:dyDescent="0.15">
      <c r="A83" s="84">
        <v>65</v>
      </c>
      <c r="B83" s="87"/>
      <c r="C83" s="61"/>
      <c r="D83" s="61"/>
      <c r="E83" s="63"/>
      <c r="F83" s="62"/>
      <c r="G83" s="150" t="str">
        <f>IF(C83="補",VLOOKUP(F83,'事業名一覧 '!$A$3:$C$54,3,FALSE),"")</f>
        <v/>
      </c>
      <c r="H83" s="158"/>
      <c r="I83" s="63"/>
      <c r="J83" s="63"/>
      <c r="K83" s="63"/>
      <c r="L83" s="62"/>
      <c r="M83" s="101" t="str">
        <f t="shared" si="9"/>
        <v/>
      </c>
      <c r="N83" s="101" t="str">
        <f t="shared" si="10"/>
        <v/>
      </c>
      <c r="O83" s="64"/>
      <c r="P83" s="64"/>
      <c r="Q83" s="64"/>
      <c r="R83" s="64"/>
      <c r="S83" s="64"/>
      <c r="T83" s="62"/>
      <c r="U83" s="63"/>
      <c r="V83" s="63"/>
      <c r="W83" s="63"/>
      <c r="X83" s="61"/>
      <c r="Y83" s="61"/>
      <c r="Z83" s="61"/>
      <c r="AA83" s="241"/>
      <c r="AB83" s="241"/>
      <c r="AC83" s="62"/>
      <c r="AD83" s="62"/>
      <c r="AE83" s="169"/>
      <c r="AF83" s="294"/>
      <c r="AG83" s="236"/>
      <c r="AH83" s="246" t="str">
        <f t="shared" si="11"/>
        <v/>
      </c>
      <c r="AI83" s="251" t="str">
        <f t="shared" si="12"/>
        <v/>
      </c>
      <c r="AJ83" s="217" t="str">
        <f>IF(C83="","",IF(AND(フラグ管理用!C83=1,フラグ管理用!E83=1),"",IF(AND(フラグ管理用!C83=2,フラグ管理用!D83=1,フラグ管理用!E83=1),"",IF(AND(フラグ管理用!C83=2,フラグ管理用!D83=2),"","error"))))</f>
        <v/>
      </c>
      <c r="AK83" s="257" t="str">
        <f t="shared" ref="AK83:AK146" si="17">IF(C83="","",IF(ISERROR(G83)=TRUE,"error",""))</f>
        <v/>
      </c>
      <c r="AL83" s="257" t="str">
        <f t="shared" ref="AL83:AL146" si="18">IF(C83="","",IF(OR(H83="",I83="",J83=""),"error",""))</f>
        <v/>
      </c>
      <c r="AM83" s="257" t="str">
        <f>IF(C83="","",IF(PRODUCT(フラグ管理用!H83:J83)=0,"error",""))</f>
        <v/>
      </c>
      <c r="AN83" s="257" t="str">
        <f t="shared" si="13"/>
        <v/>
      </c>
      <c r="AO83" s="257" t="str">
        <f>IF(C83="","",IF(AND(フラグ管理用!E83=1,フラグ管理用!K83=1),"",IF(AND(フラグ管理用!E83=2,フラグ管理用!K83&gt;1),"","error")))</f>
        <v/>
      </c>
      <c r="AP83" s="257" t="str">
        <f>IF(C83="","",IF(AND(フラグ管理用!K83=10,ISBLANK(L83)=FALSE),"",IF(AND(フラグ管理用!K83&lt;10,ISBLANK(L83)=TRUE),"","error")))</f>
        <v/>
      </c>
      <c r="AQ83" s="217" t="str">
        <f t="shared" ref="AQ83:AQ146" si="19">IF(C83="","",IF(C83="単",IF(R83&lt;&gt;0,"error",""),""))</f>
        <v/>
      </c>
      <c r="AR83" s="217" t="str">
        <f t="shared" si="14"/>
        <v/>
      </c>
      <c r="AS83" s="217" t="str">
        <f>IF(C83="","",IF(AND(フラグ管理用!D83=2,フラグ管理用!E83=1),IF(Q83&lt;&gt;0,"error",""),""))</f>
        <v/>
      </c>
      <c r="AT83" s="217" t="str">
        <f>IF(C83="","",IF(フラグ管理用!E83=2,IF(OR(O83&lt;&gt;0,P83&lt;&gt;0),"error",""),""))</f>
        <v/>
      </c>
      <c r="AU83" s="217" t="str">
        <f t="shared" si="15"/>
        <v/>
      </c>
      <c r="AV83" s="217" t="str">
        <f t="shared" si="16"/>
        <v/>
      </c>
      <c r="AW83" s="217" t="str">
        <f t="shared" ref="AW83:AW146" si="20">IF(C83="","",IF(OR(U83="",V83="",W83="",X83=""),"error",""))</f>
        <v/>
      </c>
      <c r="AX83" s="217" t="str">
        <f>IF(C83="","",IF(フラグ管理用!X83=2,IF(AND(フラグ管理用!C83=2,フラグ管理用!U83=1),"","error"),""))</f>
        <v/>
      </c>
      <c r="AY83" s="217" t="str">
        <f t="shared" ref="AY83:AY146" si="21">IF(C83="","",IF(Y83="","error",""))</f>
        <v/>
      </c>
      <c r="AZ83" s="217" t="str">
        <f>IF(C83="","",IF(フラグ管理用!Y83=30,"error",IF(AND(フラグ管理用!AH83="事業始期_通常",フラグ管理用!Y83&lt;18),"error",IF(AND(フラグ管理用!AH83="事業始期_補助",フラグ管理用!Y83&lt;15),"error",""))))</f>
        <v/>
      </c>
      <c r="BA83" s="217" t="str">
        <f t="shared" ref="BA83:BA146" si="22">IF(C83="","",IF(Z83="","error",""))</f>
        <v/>
      </c>
      <c r="BB83" s="217" t="str">
        <f>IF(C83="","",IF(AND(フラグ管理用!AI83="事業終期_通常",OR(フラグ管理用!Z83&lt;18,フラグ管理用!Z83&gt;29)),"error",IF(AND(フラグ管理用!AI83="事業終期_基金",フラグ管理用!Z83&lt;18),"error","")))</f>
        <v/>
      </c>
      <c r="BC83" s="217" t="str">
        <f>IF(C83="","",IF(VLOOKUP(Y83,―!$X$2:$Y$31,2,FALSE)&lt;=VLOOKUP(Z83,―!$X$2:$Y$31,2,FALSE),"","error"))</f>
        <v/>
      </c>
      <c r="BD83" s="217" t="str">
        <f t="shared" ref="BD83:BD146" si="23">IF(C83="","",IF(OR(AA83="",AB83=""),"error",""))</f>
        <v/>
      </c>
      <c r="BE83" s="217" t="str">
        <f t="shared" ref="BE83:BE146" si="24">IF(C83="","",IF(AE83="","error",""))</f>
        <v/>
      </c>
      <c r="BF83" s="217" t="str">
        <f>IF(C83="","",IF(AND(フラグ管理用!AJ83="予算区分_地単_通常",フラグ管理用!AE83&gt;4),"error",IF(AND(フラグ管理用!AJ83="予算区分_地単_協力金等",フラグ管理用!AE83&gt;9),"error",IF(AND(フラグ管理用!AJ83="予算区分_補助",フラグ管理用!AE83&lt;9),"error",""))))</f>
        <v/>
      </c>
      <c r="BG83" s="258" t="str">
        <f>フラグ管理用!AN83</f>
        <v/>
      </c>
    </row>
    <row r="84" spans="1:59" x14ac:dyDescent="0.15">
      <c r="A84" s="84">
        <v>66</v>
      </c>
      <c r="B84" s="87"/>
      <c r="C84" s="61"/>
      <c r="D84" s="61"/>
      <c r="E84" s="63"/>
      <c r="F84" s="62"/>
      <c r="G84" s="150" t="str">
        <f>IF(C84="補",VLOOKUP(F84,'事業名一覧 '!$A$3:$C$54,3,FALSE),"")</f>
        <v/>
      </c>
      <c r="H84" s="158"/>
      <c r="I84" s="63"/>
      <c r="J84" s="63"/>
      <c r="K84" s="63"/>
      <c r="L84" s="62"/>
      <c r="M84" s="101" t="str">
        <f t="shared" ref="M84:M147" si="25">IF(C84="","",SUM(N84,R84,S84))</f>
        <v/>
      </c>
      <c r="N84" s="101" t="str">
        <f t="shared" ref="N84:N147" si="26">IF(C84="","",SUM(O84:Q84))</f>
        <v/>
      </c>
      <c r="O84" s="64"/>
      <c r="P84" s="64"/>
      <c r="Q84" s="64"/>
      <c r="R84" s="64"/>
      <c r="S84" s="64"/>
      <c r="T84" s="62"/>
      <c r="U84" s="63"/>
      <c r="V84" s="63"/>
      <c r="W84" s="63"/>
      <c r="X84" s="61"/>
      <c r="Y84" s="61"/>
      <c r="Z84" s="61"/>
      <c r="AA84" s="241"/>
      <c r="AB84" s="241"/>
      <c r="AC84" s="62"/>
      <c r="AD84" s="62"/>
      <c r="AE84" s="169"/>
      <c r="AF84" s="294"/>
      <c r="AG84" s="236"/>
      <c r="AH84" s="246" t="str">
        <f t="shared" ref="AH84:AH147" si="27">IF(C84="","",IF(D84="","error",""))</f>
        <v/>
      </c>
      <c r="AI84" s="251" t="str">
        <f t="shared" ref="AI84:AI147" si="28">IF(C84="","",IF(E84="","error",""))</f>
        <v/>
      </c>
      <c r="AJ84" s="217" t="str">
        <f>IF(C84="","",IF(AND(フラグ管理用!C84=1,フラグ管理用!E84=1),"",IF(AND(フラグ管理用!C84=2,フラグ管理用!D84=1,フラグ管理用!E84=1),"",IF(AND(フラグ管理用!C84=2,フラグ管理用!D84=2),"","error"))))</f>
        <v/>
      </c>
      <c r="AK84" s="257" t="str">
        <f t="shared" si="17"/>
        <v/>
      </c>
      <c r="AL84" s="257" t="str">
        <f t="shared" si="18"/>
        <v/>
      </c>
      <c r="AM84" s="257" t="str">
        <f>IF(C84="","",IF(PRODUCT(フラグ管理用!H84:J84)=0,"error",""))</f>
        <v/>
      </c>
      <c r="AN84" s="257" t="str">
        <f t="shared" ref="AN84:AN147" si="29">IF(C84="","",IF(K84="","error",""))</f>
        <v/>
      </c>
      <c r="AO84" s="257" t="str">
        <f>IF(C84="","",IF(AND(フラグ管理用!E84=1,フラグ管理用!K84=1),"",IF(AND(フラグ管理用!E84=2,フラグ管理用!K84&gt;1),"","error")))</f>
        <v/>
      </c>
      <c r="AP84" s="257" t="str">
        <f>IF(C84="","",IF(AND(フラグ管理用!K84=10,ISBLANK(L84)=FALSE),"",IF(AND(フラグ管理用!K84&lt;10,ISBLANK(L84)=TRUE),"","error")))</f>
        <v/>
      </c>
      <c r="AQ84" s="217" t="str">
        <f t="shared" si="19"/>
        <v/>
      </c>
      <c r="AR84" s="217" t="str">
        <f t="shared" ref="AR84:AR147" si="30">IF(C84="","",IF(D84="－",IF(OR(P84&lt;&gt;0,Q84&lt;&gt;0),"error",""),""))</f>
        <v/>
      </c>
      <c r="AS84" s="217" t="str">
        <f>IF(C84="","",IF(AND(フラグ管理用!D84=2,フラグ管理用!E84=1),IF(Q84&lt;&gt;0,"error",""),""))</f>
        <v/>
      </c>
      <c r="AT84" s="217" t="str">
        <f>IF(C84="","",IF(フラグ管理用!E84=2,IF(OR(O84&lt;&gt;0,P84&lt;&gt;0),"error",""),""))</f>
        <v/>
      </c>
      <c r="AU84" s="217" t="str">
        <f t="shared" ref="AU84:AU147" si="31">IF(C84="","",IF(OR(AND(O84&lt;&gt;0,P84&lt;&gt;0),AND(O84&lt;&gt;0,Q84&lt;&gt;0),AND(P84&lt;&gt;0,Q84&lt;&gt;0)),"error",""))</f>
        <v/>
      </c>
      <c r="AV84" s="217" t="str">
        <f t="shared" ref="AV84:AV147" si="32">IF(C84="","",IF(N84&gt;0,"","error"))</f>
        <v/>
      </c>
      <c r="AW84" s="217" t="str">
        <f t="shared" si="20"/>
        <v/>
      </c>
      <c r="AX84" s="217" t="str">
        <f>IF(C84="","",IF(フラグ管理用!X84=2,IF(AND(フラグ管理用!C84=2,フラグ管理用!U84=1),"","error"),""))</f>
        <v/>
      </c>
      <c r="AY84" s="217" t="str">
        <f t="shared" si="21"/>
        <v/>
      </c>
      <c r="AZ84" s="217" t="str">
        <f>IF(C84="","",IF(フラグ管理用!Y84=30,"error",IF(AND(フラグ管理用!AH84="事業始期_通常",フラグ管理用!Y84&lt;18),"error",IF(AND(フラグ管理用!AH84="事業始期_補助",フラグ管理用!Y84&lt;15),"error",""))))</f>
        <v/>
      </c>
      <c r="BA84" s="217" t="str">
        <f t="shared" si="22"/>
        <v/>
      </c>
      <c r="BB84" s="217" t="str">
        <f>IF(C84="","",IF(AND(フラグ管理用!AI84="事業終期_通常",OR(フラグ管理用!Z84&lt;18,フラグ管理用!Z84&gt;29)),"error",IF(AND(フラグ管理用!AI84="事業終期_基金",フラグ管理用!Z84&lt;18),"error","")))</f>
        <v/>
      </c>
      <c r="BC84" s="217" t="str">
        <f>IF(C84="","",IF(VLOOKUP(Y84,―!$X$2:$Y$31,2,FALSE)&lt;=VLOOKUP(Z84,―!$X$2:$Y$31,2,FALSE),"","error"))</f>
        <v/>
      </c>
      <c r="BD84" s="217" t="str">
        <f t="shared" si="23"/>
        <v/>
      </c>
      <c r="BE84" s="217" t="str">
        <f t="shared" si="24"/>
        <v/>
      </c>
      <c r="BF84" s="217" t="str">
        <f>IF(C84="","",IF(AND(フラグ管理用!AJ84="予算区分_地単_通常",フラグ管理用!AE84&gt;4),"error",IF(AND(フラグ管理用!AJ84="予算区分_地単_協力金等",フラグ管理用!AE84&gt;9),"error",IF(AND(フラグ管理用!AJ84="予算区分_補助",フラグ管理用!AE84&lt;9),"error",""))))</f>
        <v/>
      </c>
      <c r="BG84" s="258" t="str">
        <f>フラグ管理用!AN84</f>
        <v/>
      </c>
    </row>
    <row r="85" spans="1:59" x14ac:dyDescent="0.15">
      <c r="A85" s="84">
        <v>67</v>
      </c>
      <c r="B85" s="87"/>
      <c r="C85" s="61"/>
      <c r="D85" s="61"/>
      <c r="E85" s="63"/>
      <c r="F85" s="62"/>
      <c r="G85" s="150" t="str">
        <f>IF(C85="補",VLOOKUP(F85,'事業名一覧 '!$A$3:$C$54,3,FALSE),"")</f>
        <v/>
      </c>
      <c r="H85" s="158"/>
      <c r="I85" s="63"/>
      <c r="J85" s="63"/>
      <c r="K85" s="63"/>
      <c r="L85" s="62"/>
      <c r="M85" s="101" t="str">
        <f t="shared" si="25"/>
        <v/>
      </c>
      <c r="N85" s="101" t="str">
        <f t="shared" si="26"/>
        <v/>
      </c>
      <c r="O85" s="64"/>
      <c r="P85" s="64"/>
      <c r="Q85" s="64"/>
      <c r="R85" s="64"/>
      <c r="S85" s="64"/>
      <c r="T85" s="62"/>
      <c r="U85" s="63"/>
      <c r="V85" s="63"/>
      <c r="W85" s="63"/>
      <c r="X85" s="61"/>
      <c r="Y85" s="61"/>
      <c r="Z85" s="61"/>
      <c r="AA85" s="241"/>
      <c r="AB85" s="241"/>
      <c r="AC85" s="62"/>
      <c r="AD85" s="62"/>
      <c r="AE85" s="169"/>
      <c r="AF85" s="294"/>
      <c r="AG85" s="236"/>
      <c r="AH85" s="246" t="str">
        <f t="shared" si="27"/>
        <v/>
      </c>
      <c r="AI85" s="251" t="str">
        <f t="shared" si="28"/>
        <v/>
      </c>
      <c r="AJ85" s="217" t="str">
        <f>IF(C85="","",IF(AND(フラグ管理用!C85=1,フラグ管理用!E85=1),"",IF(AND(フラグ管理用!C85=2,フラグ管理用!D85=1,フラグ管理用!E85=1),"",IF(AND(フラグ管理用!C85=2,フラグ管理用!D85=2),"","error"))))</f>
        <v/>
      </c>
      <c r="AK85" s="257" t="str">
        <f t="shared" si="17"/>
        <v/>
      </c>
      <c r="AL85" s="257" t="str">
        <f t="shared" si="18"/>
        <v/>
      </c>
      <c r="AM85" s="257" t="str">
        <f>IF(C85="","",IF(PRODUCT(フラグ管理用!H85:J85)=0,"error",""))</f>
        <v/>
      </c>
      <c r="AN85" s="257" t="str">
        <f t="shared" si="29"/>
        <v/>
      </c>
      <c r="AO85" s="257" t="str">
        <f>IF(C85="","",IF(AND(フラグ管理用!E85=1,フラグ管理用!K85=1),"",IF(AND(フラグ管理用!E85=2,フラグ管理用!K85&gt;1),"","error")))</f>
        <v/>
      </c>
      <c r="AP85" s="257" t="str">
        <f>IF(C85="","",IF(AND(フラグ管理用!K85=10,ISBLANK(L85)=FALSE),"",IF(AND(フラグ管理用!K85&lt;10,ISBLANK(L85)=TRUE),"","error")))</f>
        <v/>
      </c>
      <c r="AQ85" s="217" t="str">
        <f t="shared" si="19"/>
        <v/>
      </c>
      <c r="AR85" s="217" t="str">
        <f t="shared" si="30"/>
        <v/>
      </c>
      <c r="AS85" s="217" t="str">
        <f>IF(C85="","",IF(AND(フラグ管理用!D85=2,フラグ管理用!E85=1),IF(Q85&lt;&gt;0,"error",""),""))</f>
        <v/>
      </c>
      <c r="AT85" s="217" t="str">
        <f>IF(C85="","",IF(フラグ管理用!E85=2,IF(OR(O85&lt;&gt;0,P85&lt;&gt;0),"error",""),""))</f>
        <v/>
      </c>
      <c r="AU85" s="217" t="str">
        <f t="shared" si="31"/>
        <v/>
      </c>
      <c r="AV85" s="217" t="str">
        <f t="shared" si="32"/>
        <v/>
      </c>
      <c r="AW85" s="217" t="str">
        <f t="shared" si="20"/>
        <v/>
      </c>
      <c r="AX85" s="217" t="str">
        <f>IF(C85="","",IF(フラグ管理用!X85=2,IF(AND(フラグ管理用!C85=2,フラグ管理用!U85=1),"","error"),""))</f>
        <v/>
      </c>
      <c r="AY85" s="217" t="str">
        <f t="shared" si="21"/>
        <v/>
      </c>
      <c r="AZ85" s="217" t="str">
        <f>IF(C85="","",IF(フラグ管理用!Y85=30,"error",IF(AND(フラグ管理用!AH85="事業始期_通常",フラグ管理用!Y85&lt;18),"error",IF(AND(フラグ管理用!AH85="事業始期_補助",フラグ管理用!Y85&lt;15),"error",""))))</f>
        <v/>
      </c>
      <c r="BA85" s="217" t="str">
        <f t="shared" si="22"/>
        <v/>
      </c>
      <c r="BB85" s="217" t="str">
        <f>IF(C85="","",IF(AND(フラグ管理用!AI85="事業終期_通常",OR(フラグ管理用!Z85&lt;18,フラグ管理用!Z85&gt;29)),"error",IF(AND(フラグ管理用!AI85="事業終期_基金",フラグ管理用!Z85&lt;18),"error","")))</f>
        <v/>
      </c>
      <c r="BC85" s="217" t="str">
        <f>IF(C85="","",IF(VLOOKUP(Y85,―!$X$2:$Y$31,2,FALSE)&lt;=VLOOKUP(Z85,―!$X$2:$Y$31,2,FALSE),"","error"))</f>
        <v/>
      </c>
      <c r="BD85" s="217" t="str">
        <f t="shared" si="23"/>
        <v/>
      </c>
      <c r="BE85" s="217" t="str">
        <f t="shared" si="24"/>
        <v/>
      </c>
      <c r="BF85" s="217" t="str">
        <f>IF(C85="","",IF(AND(フラグ管理用!AJ85="予算区分_地単_通常",フラグ管理用!AE85&gt;4),"error",IF(AND(フラグ管理用!AJ85="予算区分_地単_協力金等",フラグ管理用!AE85&gt;9),"error",IF(AND(フラグ管理用!AJ85="予算区分_補助",フラグ管理用!AE85&lt;9),"error",""))))</f>
        <v/>
      </c>
      <c r="BG85" s="258" t="str">
        <f>フラグ管理用!AN85</f>
        <v/>
      </c>
    </row>
    <row r="86" spans="1:59" x14ac:dyDescent="0.15">
      <c r="A86" s="84">
        <v>68</v>
      </c>
      <c r="B86" s="87"/>
      <c r="C86" s="61"/>
      <c r="D86" s="61"/>
      <c r="E86" s="63"/>
      <c r="F86" s="62"/>
      <c r="G86" s="150" t="str">
        <f>IF(C86="補",VLOOKUP(F86,'事業名一覧 '!$A$3:$C$54,3,FALSE),"")</f>
        <v/>
      </c>
      <c r="H86" s="158"/>
      <c r="I86" s="63"/>
      <c r="J86" s="63"/>
      <c r="K86" s="63"/>
      <c r="L86" s="62"/>
      <c r="M86" s="101" t="str">
        <f t="shared" si="25"/>
        <v/>
      </c>
      <c r="N86" s="101" t="str">
        <f t="shared" si="26"/>
        <v/>
      </c>
      <c r="O86" s="64"/>
      <c r="P86" s="64"/>
      <c r="Q86" s="64"/>
      <c r="R86" s="64"/>
      <c r="S86" s="64"/>
      <c r="T86" s="62"/>
      <c r="U86" s="63"/>
      <c r="V86" s="63"/>
      <c r="W86" s="63"/>
      <c r="X86" s="61"/>
      <c r="Y86" s="61"/>
      <c r="Z86" s="61"/>
      <c r="AA86" s="241"/>
      <c r="AB86" s="241"/>
      <c r="AC86" s="62"/>
      <c r="AD86" s="62"/>
      <c r="AE86" s="169"/>
      <c r="AF86" s="294"/>
      <c r="AG86" s="236"/>
      <c r="AH86" s="246" t="str">
        <f t="shared" si="27"/>
        <v/>
      </c>
      <c r="AI86" s="251" t="str">
        <f t="shared" si="28"/>
        <v/>
      </c>
      <c r="AJ86" s="217" t="str">
        <f>IF(C86="","",IF(AND(フラグ管理用!C86=1,フラグ管理用!E86=1),"",IF(AND(フラグ管理用!C86=2,フラグ管理用!D86=1,フラグ管理用!E86=1),"",IF(AND(フラグ管理用!C86=2,フラグ管理用!D86=2),"","error"))))</f>
        <v/>
      </c>
      <c r="AK86" s="257" t="str">
        <f t="shared" si="17"/>
        <v/>
      </c>
      <c r="AL86" s="257" t="str">
        <f t="shared" si="18"/>
        <v/>
      </c>
      <c r="AM86" s="257" t="str">
        <f>IF(C86="","",IF(PRODUCT(フラグ管理用!H86:J86)=0,"error",""))</f>
        <v/>
      </c>
      <c r="AN86" s="257" t="str">
        <f t="shared" si="29"/>
        <v/>
      </c>
      <c r="AO86" s="257" t="str">
        <f>IF(C86="","",IF(AND(フラグ管理用!E86=1,フラグ管理用!K86=1),"",IF(AND(フラグ管理用!E86=2,フラグ管理用!K86&gt;1),"","error")))</f>
        <v/>
      </c>
      <c r="AP86" s="257" t="str">
        <f>IF(C86="","",IF(AND(フラグ管理用!K86=10,ISBLANK(L86)=FALSE),"",IF(AND(フラグ管理用!K86&lt;10,ISBLANK(L86)=TRUE),"","error")))</f>
        <v/>
      </c>
      <c r="AQ86" s="217" t="str">
        <f t="shared" si="19"/>
        <v/>
      </c>
      <c r="AR86" s="217" t="str">
        <f t="shared" si="30"/>
        <v/>
      </c>
      <c r="AS86" s="217" t="str">
        <f>IF(C86="","",IF(AND(フラグ管理用!D86=2,フラグ管理用!E86=1),IF(Q86&lt;&gt;0,"error",""),""))</f>
        <v/>
      </c>
      <c r="AT86" s="217" t="str">
        <f>IF(C86="","",IF(フラグ管理用!E86=2,IF(OR(O86&lt;&gt;0,P86&lt;&gt;0),"error",""),""))</f>
        <v/>
      </c>
      <c r="AU86" s="217" t="str">
        <f t="shared" si="31"/>
        <v/>
      </c>
      <c r="AV86" s="217" t="str">
        <f t="shared" si="32"/>
        <v/>
      </c>
      <c r="AW86" s="217" t="str">
        <f t="shared" si="20"/>
        <v/>
      </c>
      <c r="AX86" s="217" t="str">
        <f>IF(C86="","",IF(フラグ管理用!X86=2,IF(AND(フラグ管理用!C86=2,フラグ管理用!U86=1),"","error"),""))</f>
        <v/>
      </c>
      <c r="AY86" s="217" t="str">
        <f t="shared" si="21"/>
        <v/>
      </c>
      <c r="AZ86" s="217" t="str">
        <f>IF(C86="","",IF(フラグ管理用!Y86=30,"error",IF(AND(フラグ管理用!AH86="事業始期_通常",フラグ管理用!Y86&lt;18),"error",IF(AND(フラグ管理用!AH86="事業始期_補助",フラグ管理用!Y86&lt;15),"error",""))))</f>
        <v/>
      </c>
      <c r="BA86" s="217" t="str">
        <f t="shared" si="22"/>
        <v/>
      </c>
      <c r="BB86" s="217" t="str">
        <f>IF(C86="","",IF(AND(フラグ管理用!AI86="事業終期_通常",OR(フラグ管理用!Z86&lt;18,フラグ管理用!Z86&gt;29)),"error",IF(AND(フラグ管理用!AI86="事業終期_基金",フラグ管理用!Z86&lt;18),"error","")))</f>
        <v/>
      </c>
      <c r="BC86" s="217" t="str">
        <f>IF(C86="","",IF(VLOOKUP(Y86,―!$X$2:$Y$31,2,FALSE)&lt;=VLOOKUP(Z86,―!$X$2:$Y$31,2,FALSE),"","error"))</f>
        <v/>
      </c>
      <c r="BD86" s="217" t="str">
        <f t="shared" si="23"/>
        <v/>
      </c>
      <c r="BE86" s="217" t="str">
        <f t="shared" si="24"/>
        <v/>
      </c>
      <c r="BF86" s="217" t="str">
        <f>IF(C86="","",IF(AND(フラグ管理用!AJ86="予算区分_地単_通常",フラグ管理用!AE86&gt;4),"error",IF(AND(フラグ管理用!AJ86="予算区分_地単_協力金等",フラグ管理用!AE86&gt;9),"error",IF(AND(フラグ管理用!AJ86="予算区分_補助",フラグ管理用!AE86&lt;9),"error",""))))</f>
        <v/>
      </c>
      <c r="BG86" s="258" t="str">
        <f>フラグ管理用!AN86</f>
        <v/>
      </c>
    </row>
    <row r="87" spans="1:59" x14ac:dyDescent="0.15">
      <c r="A87" s="84">
        <v>69</v>
      </c>
      <c r="B87" s="87"/>
      <c r="C87" s="61"/>
      <c r="D87" s="61"/>
      <c r="E87" s="63"/>
      <c r="F87" s="62"/>
      <c r="G87" s="150" t="str">
        <f>IF(C87="補",VLOOKUP(F87,'事業名一覧 '!$A$3:$C$54,3,FALSE),"")</f>
        <v/>
      </c>
      <c r="H87" s="158"/>
      <c r="I87" s="63"/>
      <c r="J87" s="63"/>
      <c r="K87" s="63"/>
      <c r="L87" s="62"/>
      <c r="M87" s="101" t="str">
        <f t="shared" si="25"/>
        <v/>
      </c>
      <c r="N87" s="101" t="str">
        <f t="shared" si="26"/>
        <v/>
      </c>
      <c r="O87" s="64"/>
      <c r="P87" s="64"/>
      <c r="Q87" s="64"/>
      <c r="R87" s="64"/>
      <c r="S87" s="64"/>
      <c r="T87" s="62"/>
      <c r="U87" s="63"/>
      <c r="V87" s="63"/>
      <c r="W87" s="63"/>
      <c r="X87" s="61"/>
      <c r="Y87" s="61"/>
      <c r="Z87" s="61"/>
      <c r="AA87" s="241"/>
      <c r="AB87" s="241"/>
      <c r="AC87" s="62"/>
      <c r="AD87" s="62"/>
      <c r="AE87" s="169"/>
      <c r="AF87" s="294"/>
      <c r="AG87" s="236"/>
      <c r="AH87" s="246" t="str">
        <f t="shared" si="27"/>
        <v/>
      </c>
      <c r="AI87" s="251" t="str">
        <f t="shared" si="28"/>
        <v/>
      </c>
      <c r="AJ87" s="217" t="str">
        <f>IF(C87="","",IF(AND(フラグ管理用!C87=1,フラグ管理用!E87=1),"",IF(AND(フラグ管理用!C87=2,フラグ管理用!D87=1,フラグ管理用!E87=1),"",IF(AND(フラグ管理用!C87=2,フラグ管理用!D87=2),"","error"))))</f>
        <v/>
      </c>
      <c r="AK87" s="257" t="str">
        <f t="shared" si="17"/>
        <v/>
      </c>
      <c r="AL87" s="257" t="str">
        <f t="shared" si="18"/>
        <v/>
      </c>
      <c r="AM87" s="257" t="str">
        <f>IF(C87="","",IF(PRODUCT(フラグ管理用!H87:J87)=0,"error",""))</f>
        <v/>
      </c>
      <c r="AN87" s="257" t="str">
        <f t="shared" si="29"/>
        <v/>
      </c>
      <c r="AO87" s="257" t="str">
        <f>IF(C87="","",IF(AND(フラグ管理用!E87=1,フラグ管理用!K87=1),"",IF(AND(フラグ管理用!E87=2,フラグ管理用!K87&gt;1),"","error")))</f>
        <v/>
      </c>
      <c r="AP87" s="257" t="str">
        <f>IF(C87="","",IF(AND(フラグ管理用!K87=10,ISBLANK(L87)=FALSE),"",IF(AND(フラグ管理用!K87&lt;10,ISBLANK(L87)=TRUE),"","error")))</f>
        <v/>
      </c>
      <c r="AQ87" s="217" t="str">
        <f t="shared" si="19"/>
        <v/>
      </c>
      <c r="AR87" s="217" t="str">
        <f t="shared" si="30"/>
        <v/>
      </c>
      <c r="AS87" s="217" t="str">
        <f>IF(C87="","",IF(AND(フラグ管理用!D87=2,フラグ管理用!E87=1),IF(Q87&lt;&gt;0,"error",""),""))</f>
        <v/>
      </c>
      <c r="AT87" s="217" t="str">
        <f>IF(C87="","",IF(フラグ管理用!E87=2,IF(OR(O87&lt;&gt;0,P87&lt;&gt;0),"error",""),""))</f>
        <v/>
      </c>
      <c r="AU87" s="217" t="str">
        <f t="shared" si="31"/>
        <v/>
      </c>
      <c r="AV87" s="217" t="str">
        <f t="shared" si="32"/>
        <v/>
      </c>
      <c r="AW87" s="217" t="str">
        <f t="shared" si="20"/>
        <v/>
      </c>
      <c r="AX87" s="217" t="str">
        <f>IF(C87="","",IF(フラグ管理用!X87=2,IF(AND(フラグ管理用!C87=2,フラグ管理用!U87=1),"","error"),""))</f>
        <v/>
      </c>
      <c r="AY87" s="217" t="str">
        <f t="shared" si="21"/>
        <v/>
      </c>
      <c r="AZ87" s="217" t="str">
        <f>IF(C87="","",IF(フラグ管理用!Y87=30,"error",IF(AND(フラグ管理用!AH87="事業始期_通常",フラグ管理用!Y87&lt;18),"error",IF(AND(フラグ管理用!AH87="事業始期_補助",フラグ管理用!Y87&lt;15),"error",""))))</f>
        <v/>
      </c>
      <c r="BA87" s="217" t="str">
        <f t="shared" si="22"/>
        <v/>
      </c>
      <c r="BB87" s="217" t="str">
        <f>IF(C87="","",IF(AND(フラグ管理用!AI87="事業終期_通常",OR(フラグ管理用!Z87&lt;18,フラグ管理用!Z87&gt;29)),"error",IF(AND(フラグ管理用!AI87="事業終期_基金",フラグ管理用!Z87&lt;18),"error","")))</f>
        <v/>
      </c>
      <c r="BC87" s="217" t="str">
        <f>IF(C87="","",IF(VLOOKUP(Y87,―!$X$2:$Y$31,2,FALSE)&lt;=VLOOKUP(Z87,―!$X$2:$Y$31,2,FALSE),"","error"))</f>
        <v/>
      </c>
      <c r="BD87" s="217" t="str">
        <f t="shared" si="23"/>
        <v/>
      </c>
      <c r="BE87" s="217" t="str">
        <f t="shared" si="24"/>
        <v/>
      </c>
      <c r="BF87" s="217" t="str">
        <f>IF(C87="","",IF(AND(フラグ管理用!AJ87="予算区分_地単_通常",フラグ管理用!AE87&gt;4),"error",IF(AND(フラグ管理用!AJ87="予算区分_地単_協力金等",フラグ管理用!AE87&gt;9),"error",IF(AND(フラグ管理用!AJ87="予算区分_補助",フラグ管理用!AE87&lt;9),"error",""))))</f>
        <v/>
      </c>
      <c r="BG87" s="258" t="str">
        <f>フラグ管理用!AN87</f>
        <v/>
      </c>
    </row>
    <row r="88" spans="1:59" x14ac:dyDescent="0.15">
      <c r="A88" s="84">
        <v>70</v>
      </c>
      <c r="B88" s="87"/>
      <c r="C88" s="61"/>
      <c r="D88" s="61"/>
      <c r="E88" s="63"/>
      <c r="F88" s="62"/>
      <c r="G88" s="150" t="str">
        <f>IF(C88="補",VLOOKUP(F88,'事業名一覧 '!$A$3:$C$54,3,FALSE),"")</f>
        <v/>
      </c>
      <c r="H88" s="158"/>
      <c r="I88" s="63"/>
      <c r="J88" s="63"/>
      <c r="K88" s="63"/>
      <c r="L88" s="62"/>
      <c r="M88" s="101" t="str">
        <f t="shared" si="25"/>
        <v/>
      </c>
      <c r="N88" s="101" t="str">
        <f t="shared" si="26"/>
        <v/>
      </c>
      <c r="O88" s="64"/>
      <c r="P88" s="64"/>
      <c r="Q88" s="64"/>
      <c r="R88" s="64"/>
      <c r="S88" s="64"/>
      <c r="T88" s="62"/>
      <c r="U88" s="63"/>
      <c r="V88" s="63"/>
      <c r="W88" s="63"/>
      <c r="X88" s="61"/>
      <c r="Y88" s="61"/>
      <c r="Z88" s="61"/>
      <c r="AA88" s="241"/>
      <c r="AB88" s="241"/>
      <c r="AC88" s="62"/>
      <c r="AD88" s="62"/>
      <c r="AE88" s="169"/>
      <c r="AF88" s="294"/>
      <c r="AG88" s="236"/>
      <c r="AH88" s="246" t="str">
        <f t="shared" si="27"/>
        <v/>
      </c>
      <c r="AI88" s="251" t="str">
        <f t="shared" si="28"/>
        <v/>
      </c>
      <c r="AJ88" s="217" t="str">
        <f>IF(C88="","",IF(AND(フラグ管理用!C88=1,フラグ管理用!E88=1),"",IF(AND(フラグ管理用!C88=2,フラグ管理用!D88=1,フラグ管理用!E88=1),"",IF(AND(フラグ管理用!C88=2,フラグ管理用!D88=2),"","error"))))</f>
        <v/>
      </c>
      <c r="AK88" s="257" t="str">
        <f t="shared" si="17"/>
        <v/>
      </c>
      <c r="AL88" s="257" t="str">
        <f t="shared" si="18"/>
        <v/>
      </c>
      <c r="AM88" s="257" t="str">
        <f>IF(C88="","",IF(PRODUCT(フラグ管理用!H88:J88)=0,"error",""))</f>
        <v/>
      </c>
      <c r="AN88" s="257" t="str">
        <f t="shared" si="29"/>
        <v/>
      </c>
      <c r="AO88" s="257" t="str">
        <f>IF(C88="","",IF(AND(フラグ管理用!E88=1,フラグ管理用!K88=1),"",IF(AND(フラグ管理用!E88=2,フラグ管理用!K88&gt;1),"","error")))</f>
        <v/>
      </c>
      <c r="AP88" s="257" t="str">
        <f>IF(C88="","",IF(AND(フラグ管理用!K88=10,ISBLANK(L88)=FALSE),"",IF(AND(フラグ管理用!K88&lt;10,ISBLANK(L88)=TRUE),"","error")))</f>
        <v/>
      </c>
      <c r="AQ88" s="217" t="str">
        <f t="shared" si="19"/>
        <v/>
      </c>
      <c r="AR88" s="217" t="str">
        <f t="shared" si="30"/>
        <v/>
      </c>
      <c r="AS88" s="217" t="str">
        <f>IF(C88="","",IF(AND(フラグ管理用!D88=2,フラグ管理用!E88=1),IF(Q88&lt;&gt;0,"error",""),""))</f>
        <v/>
      </c>
      <c r="AT88" s="217" t="str">
        <f>IF(C88="","",IF(フラグ管理用!E88=2,IF(OR(O88&lt;&gt;0,P88&lt;&gt;0),"error",""),""))</f>
        <v/>
      </c>
      <c r="AU88" s="217" t="str">
        <f t="shared" si="31"/>
        <v/>
      </c>
      <c r="AV88" s="217" t="str">
        <f t="shared" si="32"/>
        <v/>
      </c>
      <c r="AW88" s="217" t="str">
        <f t="shared" si="20"/>
        <v/>
      </c>
      <c r="AX88" s="217" t="str">
        <f>IF(C88="","",IF(フラグ管理用!X88=2,IF(AND(フラグ管理用!C88=2,フラグ管理用!U88=1),"","error"),""))</f>
        <v/>
      </c>
      <c r="AY88" s="217" t="str">
        <f t="shared" si="21"/>
        <v/>
      </c>
      <c r="AZ88" s="217" t="str">
        <f>IF(C88="","",IF(フラグ管理用!Y88=30,"error",IF(AND(フラグ管理用!AH88="事業始期_通常",フラグ管理用!Y88&lt;18),"error",IF(AND(フラグ管理用!AH88="事業始期_補助",フラグ管理用!Y88&lt;15),"error",""))))</f>
        <v/>
      </c>
      <c r="BA88" s="217" t="str">
        <f t="shared" si="22"/>
        <v/>
      </c>
      <c r="BB88" s="217" t="str">
        <f>IF(C88="","",IF(AND(フラグ管理用!AI88="事業終期_通常",OR(フラグ管理用!Z88&lt;18,フラグ管理用!Z88&gt;29)),"error",IF(AND(フラグ管理用!AI88="事業終期_基金",フラグ管理用!Z88&lt;18),"error","")))</f>
        <v/>
      </c>
      <c r="BC88" s="217" t="str">
        <f>IF(C88="","",IF(VLOOKUP(Y88,―!$X$2:$Y$31,2,FALSE)&lt;=VLOOKUP(Z88,―!$X$2:$Y$31,2,FALSE),"","error"))</f>
        <v/>
      </c>
      <c r="BD88" s="217" t="str">
        <f t="shared" si="23"/>
        <v/>
      </c>
      <c r="BE88" s="217" t="str">
        <f t="shared" si="24"/>
        <v/>
      </c>
      <c r="BF88" s="217" t="str">
        <f>IF(C88="","",IF(AND(フラグ管理用!AJ88="予算区分_地単_通常",フラグ管理用!AE88&gt;4),"error",IF(AND(フラグ管理用!AJ88="予算区分_地単_協力金等",フラグ管理用!AE88&gt;9),"error",IF(AND(フラグ管理用!AJ88="予算区分_補助",フラグ管理用!AE88&lt;9),"error",""))))</f>
        <v/>
      </c>
      <c r="BG88" s="258" t="str">
        <f>フラグ管理用!AN88</f>
        <v/>
      </c>
    </row>
    <row r="89" spans="1:59" x14ac:dyDescent="0.15">
      <c r="A89" s="84">
        <v>71</v>
      </c>
      <c r="B89" s="87"/>
      <c r="C89" s="61"/>
      <c r="D89" s="61"/>
      <c r="E89" s="63"/>
      <c r="F89" s="62"/>
      <c r="G89" s="150" t="str">
        <f>IF(C89="補",VLOOKUP(F89,'事業名一覧 '!$A$3:$C$54,3,FALSE),"")</f>
        <v/>
      </c>
      <c r="H89" s="158"/>
      <c r="I89" s="63"/>
      <c r="J89" s="63"/>
      <c r="K89" s="63"/>
      <c r="L89" s="62"/>
      <c r="M89" s="101" t="str">
        <f t="shared" si="25"/>
        <v/>
      </c>
      <c r="N89" s="101" t="str">
        <f t="shared" si="26"/>
        <v/>
      </c>
      <c r="O89" s="64"/>
      <c r="P89" s="64"/>
      <c r="Q89" s="64"/>
      <c r="R89" s="64"/>
      <c r="S89" s="64"/>
      <c r="T89" s="62"/>
      <c r="U89" s="63"/>
      <c r="V89" s="63"/>
      <c r="W89" s="63"/>
      <c r="X89" s="61"/>
      <c r="Y89" s="61"/>
      <c r="Z89" s="61"/>
      <c r="AA89" s="241"/>
      <c r="AB89" s="241"/>
      <c r="AC89" s="62"/>
      <c r="AD89" s="62"/>
      <c r="AE89" s="169"/>
      <c r="AF89" s="294"/>
      <c r="AG89" s="236"/>
      <c r="AH89" s="246" t="str">
        <f t="shared" si="27"/>
        <v/>
      </c>
      <c r="AI89" s="251" t="str">
        <f t="shared" si="28"/>
        <v/>
      </c>
      <c r="AJ89" s="217" t="str">
        <f>IF(C89="","",IF(AND(フラグ管理用!C89=1,フラグ管理用!E89=1),"",IF(AND(フラグ管理用!C89=2,フラグ管理用!D89=1,フラグ管理用!E89=1),"",IF(AND(フラグ管理用!C89=2,フラグ管理用!D89=2),"","error"))))</f>
        <v/>
      </c>
      <c r="AK89" s="257" t="str">
        <f t="shared" si="17"/>
        <v/>
      </c>
      <c r="AL89" s="257" t="str">
        <f t="shared" si="18"/>
        <v/>
      </c>
      <c r="AM89" s="257" t="str">
        <f>IF(C89="","",IF(PRODUCT(フラグ管理用!H89:J89)=0,"error",""))</f>
        <v/>
      </c>
      <c r="AN89" s="257" t="str">
        <f t="shared" si="29"/>
        <v/>
      </c>
      <c r="AO89" s="257" t="str">
        <f>IF(C89="","",IF(AND(フラグ管理用!E89=1,フラグ管理用!K89=1),"",IF(AND(フラグ管理用!E89=2,フラグ管理用!K89&gt;1),"","error")))</f>
        <v/>
      </c>
      <c r="AP89" s="257" t="str">
        <f>IF(C89="","",IF(AND(フラグ管理用!K89=10,ISBLANK(L89)=FALSE),"",IF(AND(フラグ管理用!K89&lt;10,ISBLANK(L89)=TRUE),"","error")))</f>
        <v/>
      </c>
      <c r="AQ89" s="217" t="str">
        <f t="shared" si="19"/>
        <v/>
      </c>
      <c r="AR89" s="217" t="str">
        <f t="shared" si="30"/>
        <v/>
      </c>
      <c r="AS89" s="217" t="str">
        <f>IF(C89="","",IF(AND(フラグ管理用!D89=2,フラグ管理用!E89=1),IF(Q89&lt;&gt;0,"error",""),""))</f>
        <v/>
      </c>
      <c r="AT89" s="217" t="str">
        <f>IF(C89="","",IF(フラグ管理用!E89=2,IF(OR(O89&lt;&gt;0,P89&lt;&gt;0),"error",""),""))</f>
        <v/>
      </c>
      <c r="AU89" s="217" t="str">
        <f t="shared" si="31"/>
        <v/>
      </c>
      <c r="AV89" s="217" t="str">
        <f t="shared" si="32"/>
        <v/>
      </c>
      <c r="AW89" s="217" t="str">
        <f t="shared" si="20"/>
        <v/>
      </c>
      <c r="AX89" s="217" t="str">
        <f>IF(C89="","",IF(フラグ管理用!X89=2,IF(AND(フラグ管理用!C89=2,フラグ管理用!U89=1),"","error"),""))</f>
        <v/>
      </c>
      <c r="AY89" s="217" t="str">
        <f t="shared" si="21"/>
        <v/>
      </c>
      <c r="AZ89" s="217" t="str">
        <f>IF(C89="","",IF(フラグ管理用!Y89=30,"error",IF(AND(フラグ管理用!AH89="事業始期_通常",フラグ管理用!Y89&lt;18),"error",IF(AND(フラグ管理用!AH89="事業始期_補助",フラグ管理用!Y89&lt;15),"error",""))))</f>
        <v/>
      </c>
      <c r="BA89" s="217" t="str">
        <f t="shared" si="22"/>
        <v/>
      </c>
      <c r="BB89" s="217" t="str">
        <f>IF(C89="","",IF(AND(フラグ管理用!AI89="事業終期_通常",OR(フラグ管理用!Z89&lt;18,フラグ管理用!Z89&gt;29)),"error",IF(AND(フラグ管理用!AI89="事業終期_基金",フラグ管理用!Z89&lt;18),"error","")))</f>
        <v/>
      </c>
      <c r="BC89" s="217" t="str">
        <f>IF(C89="","",IF(VLOOKUP(Y89,―!$X$2:$Y$31,2,FALSE)&lt;=VLOOKUP(Z89,―!$X$2:$Y$31,2,FALSE),"","error"))</f>
        <v/>
      </c>
      <c r="BD89" s="217" t="str">
        <f t="shared" si="23"/>
        <v/>
      </c>
      <c r="BE89" s="217" t="str">
        <f t="shared" si="24"/>
        <v/>
      </c>
      <c r="BF89" s="217" t="str">
        <f>IF(C89="","",IF(AND(フラグ管理用!AJ89="予算区分_地単_通常",フラグ管理用!AE89&gt;4),"error",IF(AND(フラグ管理用!AJ89="予算区分_地単_協力金等",フラグ管理用!AE89&gt;9),"error",IF(AND(フラグ管理用!AJ89="予算区分_補助",フラグ管理用!AE89&lt;9),"error",""))))</f>
        <v/>
      </c>
      <c r="BG89" s="258" t="str">
        <f>フラグ管理用!AN89</f>
        <v/>
      </c>
    </row>
    <row r="90" spans="1:59" x14ac:dyDescent="0.15">
      <c r="A90" s="84">
        <v>72</v>
      </c>
      <c r="B90" s="87"/>
      <c r="C90" s="61"/>
      <c r="D90" s="61"/>
      <c r="E90" s="63"/>
      <c r="F90" s="62"/>
      <c r="G90" s="150" t="str">
        <f>IF(C90="補",VLOOKUP(F90,'事業名一覧 '!$A$3:$C$54,3,FALSE),"")</f>
        <v/>
      </c>
      <c r="H90" s="158"/>
      <c r="I90" s="63"/>
      <c r="J90" s="63"/>
      <c r="K90" s="63"/>
      <c r="L90" s="62"/>
      <c r="M90" s="101" t="str">
        <f t="shared" si="25"/>
        <v/>
      </c>
      <c r="N90" s="101" t="str">
        <f t="shared" si="26"/>
        <v/>
      </c>
      <c r="O90" s="64"/>
      <c r="P90" s="64"/>
      <c r="Q90" s="64"/>
      <c r="R90" s="64"/>
      <c r="S90" s="64"/>
      <c r="T90" s="62"/>
      <c r="U90" s="63"/>
      <c r="V90" s="63"/>
      <c r="W90" s="63"/>
      <c r="X90" s="61"/>
      <c r="Y90" s="61"/>
      <c r="Z90" s="61"/>
      <c r="AA90" s="241"/>
      <c r="AB90" s="241"/>
      <c r="AC90" s="62"/>
      <c r="AD90" s="62"/>
      <c r="AE90" s="169"/>
      <c r="AF90" s="294"/>
      <c r="AG90" s="236"/>
      <c r="AH90" s="246" t="str">
        <f t="shared" si="27"/>
        <v/>
      </c>
      <c r="AI90" s="251" t="str">
        <f t="shared" si="28"/>
        <v/>
      </c>
      <c r="AJ90" s="217" t="str">
        <f>IF(C90="","",IF(AND(フラグ管理用!C90=1,フラグ管理用!E90=1),"",IF(AND(フラグ管理用!C90=2,フラグ管理用!D90=1,フラグ管理用!E90=1),"",IF(AND(フラグ管理用!C90=2,フラグ管理用!D90=2),"","error"))))</f>
        <v/>
      </c>
      <c r="AK90" s="257" t="str">
        <f t="shared" si="17"/>
        <v/>
      </c>
      <c r="AL90" s="257" t="str">
        <f t="shared" si="18"/>
        <v/>
      </c>
      <c r="AM90" s="257" t="str">
        <f>IF(C90="","",IF(PRODUCT(フラグ管理用!H90:J90)=0,"error",""))</f>
        <v/>
      </c>
      <c r="AN90" s="257" t="str">
        <f t="shared" si="29"/>
        <v/>
      </c>
      <c r="AO90" s="257" t="str">
        <f>IF(C90="","",IF(AND(フラグ管理用!E90=1,フラグ管理用!K90=1),"",IF(AND(フラグ管理用!E90=2,フラグ管理用!K90&gt;1),"","error")))</f>
        <v/>
      </c>
      <c r="AP90" s="257" t="str">
        <f>IF(C90="","",IF(AND(フラグ管理用!K90=10,ISBLANK(L90)=FALSE),"",IF(AND(フラグ管理用!K90&lt;10,ISBLANK(L90)=TRUE),"","error")))</f>
        <v/>
      </c>
      <c r="AQ90" s="217" t="str">
        <f t="shared" si="19"/>
        <v/>
      </c>
      <c r="AR90" s="217" t="str">
        <f t="shared" si="30"/>
        <v/>
      </c>
      <c r="AS90" s="217" t="str">
        <f>IF(C90="","",IF(AND(フラグ管理用!D90=2,フラグ管理用!E90=1),IF(Q90&lt;&gt;0,"error",""),""))</f>
        <v/>
      </c>
      <c r="AT90" s="217" t="str">
        <f>IF(C90="","",IF(フラグ管理用!E90=2,IF(OR(O90&lt;&gt;0,P90&lt;&gt;0),"error",""),""))</f>
        <v/>
      </c>
      <c r="AU90" s="217" t="str">
        <f t="shared" si="31"/>
        <v/>
      </c>
      <c r="AV90" s="217" t="str">
        <f t="shared" si="32"/>
        <v/>
      </c>
      <c r="AW90" s="217" t="str">
        <f t="shared" si="20"/>
        <v/>
      </c>
      <c r="AX90" s="217" t="str">
        <f>IF(C90="","",IF(フラグ管理用!X90=2,IF(AND(フラグ管理用!C90=2,フラグ管理用!U90=1),"","error"),""))</f>
        <v/>
      </c>
      <c r="AY90" s="217" t="str">
        <f t="shared" si="21"/>
        <v/>
      </c>
      <c r="AZ90" s="217" t="str">
        <f>IF(C90="","",IF(フラグ管理用!Y90=30,"error",IF(AND(フラグ管理用!AH90="事業始期_通常",フラグ管理用!Y90&lt;18),"error",IF(AND(フラグ管理用!AH90="事業始期_補助",フラグ管理用!Y90&lt;15),"error",""))))</f>
        <v/>
      </c>
      <c r="BA90" s="217" t="str">
        <f t="shared" si="22"/>
        <v/>
      </c>
      <c r="BB90" s="217" t="str">
        <f>IF(C90="","",IF(AND(フラグ管理用!AI90="事業終期_通常",OR(フラグ管理用!Z90&lt;18,フラグ管理用!Z90&gt;29)),"error",IF(AND(フラグ管理用!AI90="事業終期_基金",フラグ管理用!Z90&lt;18),"error","")))</f>
        <v/>
      </c>
      <c r="BC90" s="217" t="str">
        <f>IF(C90="","",IF(VLOOKUP(Y90,―!$X$2:$Y$31,2,FALSE)&lt;=VLOOKUP(Z90,―!$X$2:$Y$31,2,FALSE),"","error"))</f>
        <v/>
      </c>
      <c r="BD90" s="217" t="str">
        <f t="shared" si="23"/>
        <v/>
      </c>
      <c r="BE90" s="217" t="str">
        <f t="shared" si="24"/>
        <v/>
      </c>
      <c r="BF90" s="217" t="str">
        <f>IF(C90="","",IF(AND(フラグ管理用!AJ90="予算区分_地単_通常",フラグ管理用!AE90&gt;4),"error",IF(AND(フラグ管理用!AJ90="予算区分_地単_協力金等",フラグ管理用!AE90&gt;9),"error",IF(AND(フラグ管理用!AJ90="予算区分_補助",フラグ管理用!AE90&lt;9),"error",""))))</f>
        <v/>
      </c>
      <c r="BG90" s="258" t="str">
        <f>フラグ管理用!AN90</f>
        <v/>
      </c>
    </row>
    <row r="91" spans="1:59" x14ac:dyDescent="0.15">
      <c r="A91" s="84">
        <v>73</v>
      </c>
      <c r="B91" s="87"/>
      <c r="C91" s="61"/>
      <c r="D91" s="61"/>
      <c r="E91" s="63"/>
      <c r="F91" s="62"/>
      <c r="G91" s="150" t="str">
        <f>IF(C91="補",VLOOKUP(F91,'事業名一覧 '!$A$3:$C$54,3,FALSE),"")</f>
        <v/>
      </c>
      <c r="H91" s="158"/>
      <c r="I91" s="63"/>
      <c r="J91" s="63"/>
      <c r="K91" s="63"/>
      <c r="L91" s="62"/>
      <c r="M91" s="101" t="str">
        <f t="shared" si="25"/>
        <v/>
      </c>
      <c r="N91" s="101" t="str">
        <f t="shared" si="26"/>
        <v/>
      </c>
      <c r="O91" s="64"/>
      <c r="P91" s="64"/>
      <c r="Q91" s="64"/>
      <c r="R91" s="64"/>
      <c r="S91" s="64"/>
      <c r="T91" s="62"/>
      <c r="U91" s="63"/>
      <c r="V91" s="63"/>
      <c r="W91" s="63"/>
      <c r="X91" s="61"/>
      <c r="Y91" s="61"/>
      <c r="Z91" s="61"/>
      <c r="AA91" s="241"/>
      <c r="AB91" s="241"/>
      <c r="AC91" s="62"/>
      <c r="AD91" s="62"/>
      <c r="AE91" s="169"/>
      <c r="AF91" s="294"/>
      <c r="AG91" s="236"/>
      <c r="AH91" s="246" t="str">
        <f t="shared" si="27"/>
        <v/>
      </c>
      <c r="AI91" s="251" t="str">
        <f t="shared" si="28"/>
        <v/>
      </c>
      <c r="AJ91" s="217" t="str">
        <f>IF(C91="","",IF(AND(フラグ管理用!C91=1,フラグ管理用!E91=1),"",IF(AND(フラグ管理用!C91=2,フラグ管理用!D91=1,フラグ管理用!E91=1),"",IF(AND(フラグ管理用!C91=2,フラグ管理用!D91=2),"","error"))))</f>
        <v/>
      </c>
      <c r="AK91" s="257" t="str">
        <f t="shared" si="17"/>
        <v/>
      </c>
      <c r="AL91" s="257" t="str">
        <f t="shared" si="18"/>
        <v/>
      </c>
      <c r="AM91" s="257" t="str">
        <f>IF(C91="","",IF(PRODUCT(フラグ管理用!H91:J91)=0,"error",""))</f>
        <v/>
      </c>
      <c r="AN91" s="257" t="str">
        <f t="shared" si="29"/>
        <v/>
      </c>
      <c r="AO91" s="257" t="str">
        <f>IF(C91="","",IF(AND(フラグ管理用!E91=1,フラグ管理用!K91=1),"",IF(AND(フラグ管理用!E91=2,フラグ管理用!K91&gt;1),"","error")))</f>
        <v/>
      </c>
      <c r="AP91" s="257" t="str">
        <f>IF(C91="","",IF(AND(フラグ管理用!K91=10,ISBLANK(L91)=FALSE),"",IF(AND(フラグ管理用!K91&lt;10,ISBLANK(L91)=TRUE),"","error")))</f>
        <v/>
      </c>
      <c r="AQ91" s="217" t="str">
        <f t="shared" si="19"/>
        <v/>
      </c>
      <c r="AR91" s="217" t="str">
        <f t="shared" si="30"/>
        <v/>
      </c>
      <c r="AS91" s="217" t="str">
        <f>IF(C91="","",IF(AND(フラグ管理用!D91=2,フラグ管理用!E91=1),IF(Q91&lt;&gt;0,"error",""),""))</f>
        <v/>
      </c>
      <c r="AT91" s="217" t="str">
        <f>IF(C91="","",IF(フラグ管理用!E91=2,IF(OR(O91&lt;&gt;0,P91&lt;&gt;0),"error",""),""))</f>
        <v/>
      </c>
      <c r="AU91" s="217" t="str">
        <f t="shared" si="31"/>
        <v/>
      </c>
      <c r="AV91" s="217" t="str">
        <f t="shared" si="32"/>
        <v/>
      </c>
      <c r="AW91" s="217" t="str">
        <f t="shared" si="20"/>
        <v/>
      </c>
      <c r="AX91" s="217" t="str">
        <f>IF(C91="","",IF(フラグ管理用!X91=2,IF(AND(フラグ管理用!C91=2,フラグ管理用!U91=1),"","error"),""))</f>
        <v/>
      </c>
      <c r="AY91" s="217" t="str">
        <f t="shared" si="21"/>
        <v/>
      </c>
      <c r="AZ91" s="217" t="str">
        <f>IF(C91="","",IF(フラグ管理用!Y91=30,"error",IF(AND(フラグ管理用!AH91="事業始期_通常",フラグ管理用!Y91&lt;18),"error",IF(AND(フラグ管理用!AH91="事業始期_補助",フラグ管理用!Y91&lt;15),"error",""))))</f>
        <v/>
      </c>
      <c r="BA91" s="217" t="str">
        <f t="shared" si="22"/>
        <v/>
      </c>
      <c r="BB91" s="217" t="str">
        <f>IF(C91="","",IF(AND(フラグ管理用!AI91="事業終期_通常",OR(フラグ管理用!Z91&lt;18,フラグ管理用!Z91&gt;29)),"error",IF(AND(フラグ管理用!AI91="事業終期_基金",フラグ管理用!Z91&lt;18),"error","")))</f>
        <v/>
      </c>
      <c r="BC91" s="217" t="str">
        <f>IF(C91="","",IF(VLOOKUP(Y91,―!$X$2:$Y$31,2,FALSE)&lt;=VLOOKUP(Z91,―!$X$2:$Y$31,2,FALSE),"","error"))</f>
        <v/>
      </c>
      <c r="BD91" s="217" t="str">
        <f t="shared" si="23"/>
        <v/>
      </c>
      <c r="BE91" s="217" t="str">
        <f t="shared" si="24"/>
        <v/>
      </c>
      <c r="BF91" s="217" t="str">
        <f>IF(C91="","",IF(AND(フラグ管理用!AJ91="予算区分_地単_通常",フラグ管理用!AE91&gt;4),"error",IF(AND(フラグ管理用!AJ91="予算区分_地単_協力金等",フラグ管理用!AE91&gt;9),"error",IF(AND(フラグ管理用!AJ91="予算区分_補助",フラグ管理用!AE91&lt;9),"error",""))))</f>
        <v/>
      </c>
      <c r="BG91" s="258" t="str">
        <f>フラグ管理用!AN91</f>
        <v/>
      </c>
    </row>
    <row r="92" spans="1:59" x14ac:dyDescent="0.15">
      <c r="A92" s="84">
        <v>74</v>
      </c>
      <c r="B92" s="87"/>
      <c r="C92" s="61"/>
      <c r="D92" s="61"/>
      <c r="E92" s="63"/>
      <c r="F92" s="62"/>
      <c r="G92" s="150" t="str">
        <f>IF(C92="補",VLOOKUP(F92,'事業名一覧 '!$A$3:$C$54,3,FALSE),"")</f>
        <v/>
      </c>
      <c r="H92" s="158"/>
      <c r="I92" s="63"/>
      <c r="J92" s="63"/>
      <c r="K92" s="63"/>
      <c r="L92" s="62"/>
      <c r="M92" s="101" t="str">
        <f t="shared" si="25"/>
        <v/>
      </c>
      <c r="N92" s="101" t="str">
        <f t="shared" si="26"/>
        <v/>
      </c>
      <c r="O92" s="64"/>
      <c r="P92" s="64"/>
      <c r="Q92" s="64"/>
      <c r="R92" s="64"/>
      <c r="S92" s="64"/>
      <c r="T92" s="62"/>
      <c r="U92" s="63"/>
      <c r="V92" s="63"/>
      <c r="W92" s="63"/>
      <c r="X92" s="61"/>
      <c r="Y92" s="61"/>
      <c r="Z92" s="61"/>
      <c r="AA92" s="241"/>
      <c r="AB92" s="241"/>
      <c r="AC92" s="62"/>
      <c r="AD92" s="62"/>
      <c r="AE92" s="169"/>
      <c r="AF92" s="294"/>
      <c r="AG92" s="236"/>
      <c r="AH92" s="246" t="str">
        <f t="shared" si="27"/>
        <v/>
      </c>
      <c r="AI92" s="251" t="str">
        <f t="shared" si="28"/>
        <v/>
      </c>
      <c r="AJ92" s="217" t="str">
        <f>IF(C92="","",IF(AND(フラグ管理用!C92=1,フラグ管理用!E92=1),"",IF(AND(フラグ管理用!C92=2,フラグ管理用!D92=1,フラグ管理用!E92=1),"",IF(AND(フラグ管理用!C92=2,フラグ管理用!D92=2),"","error"))))</f>
        <v/>
      </c>
      <c r="AK92" s="257" t="str">
        <f t="shared" si="17"/>
        <v/>
      </c>
      <c r="AL92" s="257" t="str">
        <f t="shared" si="18"/>
        <v/>
      </c>
      <c r="AM92" s="257" t="str">
        <f>IF(C92="","",IF(PRODUCT(フラグ管理用!H92:J92)=0,"error",""))</f>
        <v/>
      </c>
      <c r="AN92" s="257" t="str">
        <f t="shared" si="29"/>
        <v/>
      </c>
      <c r="AO92" s="257" t="str">
        <f>IF(C92="","",IF(AND(フラグ管理用!E92=1,フラグ管理用!K92=1),"",IF(AND(フラグ管理用!E92=2,フラグ管理用!K92&gt;1),"","error")))</f>
        <v/>
      </c>
      <c r="AP92" s="257" t="str">
        <f>IF(C92="","",IF(AND(フラグ管理用!K92=10,ISBLANK(L92)=FALSE),"",IF(AND(フラグ管理用!K92&lt;10,ISBLANK(L92)=TRUE),"","error")))</f>
        <v/>
      </c>
      <c r="AQ92" s="217" t="str">
        <f t="shared" si="19"/>
        <v/>
      </c>
      <c r="AR92" s="217" t="str">
        <f t="shared" si="30"/>
        <v/>
      </c>
      <c r="AS92" s="217" t="str">
        <f>IF(C92="","",IF(AND(フラグ管理用!D92=2,フラグ管理用!E92=1),IF(Q92&lt;&gt;0,"error",""),""))</f>
        <v/>
      </c>
      <c r="AT92" s="217" t="str">
        <f>IF(C92="","",IF(フラグ管理用!E92=2,IF(OR(O92&lt;&gt;0,P92&lt;&gt;0),"error",""),""))</f>
        <v/>
      </c>
      <c r="AU92" s="217" t="str">
        <f t="shared" si="31"/>
        <v/>
      </c>
      <c r="AV92" s="217" t="str">
        <f t="shared" si="32"/>
        <v/>
      </c>
      <c r="AW92" s="217" t="str">
        <f t="shared" si="20"/>
        <v/>
      </c>
      <c r="AX92" s="217" t="str">
        <f>IF(C92="","",IF(フラグ管理用!X92=2,IF(AND(フラグ管理用!C92=2,フラグ管理用!U92=1),"","error"),""))</f>
        <v/>
      </c>
      <c r="AY92" s="217" t="str">
        <f t="shared" si="21"/>
        <v/>
      </c>
      <c r="AZ92" s="217" t="str">
        <f>IF(C92="","",IF(フラグ管理用!Y92=30,"error",IF(AND(フラグ管理用!AH92="事業始期_通常",フラグ管理用!Y92&lt;18),"error",IF(AND(フラグ管理用!AH92="事業始期_補助",フラグ管理用!Y92&lt;15),"error",""))))</f>
        <v/>
      </c>
      <c r="BA92" s="217" t="str">
        <f t="shared" si="22"/>
        <v/>
      </c>
      <c r="BB92" s="217" t="str">
        <f>IF(C92="","",IF(AND(フラグ管理用!AI92="事業終期_通常",OR(フラグ管理用!Z92&lt;18,フラグ管理用!Z92&gt;29)),"error",IF(AND(フラグ管理用!AI92="事業終期_基金",フラグ管理用!Z92&lt;18),"error","")))</f>
        <v/>
      </c>
      <c r="BC92" s="217" t="str">
        <f>IF(C92="","",IF(VLOOKUP(Y92,―!$X$2:$Y$31,2,FALSE)&lt;=VLOOKUP(Z92,―!$X$2:$Y$31,2,FALSE),"","error"))</f>
        <v/>
      </c>
      <c r="BD92" s="217" t="str">
        <f t="shared" si="23"/>
        <v/>
      </c>
      <c r="BE92" s="217" t="str">
        <f t="shared" si="24"/>
        <v/>
      </c>
      <c r="BF92" s="217" t="str">
        <f>IF(C92="","",IF(AND(フラグ管理用!AJ92="予算区分_地単_通常",フラグ管理用!AE92&gt;4),"error",IF(AND(フラグ管理用!AJ92="予算区分_地単_協力金等",フラグ管理用!AE92&gt;9),"error",IF(AND(フラグ管理用!AJ92="予算区分_補助",フラグ管理用!AE92&lt;9),"error",""))))</f>
        <v/>
      </c>
      <c r="BG92" s="258" t="str">
        <f>フラグ管理用!AN92</f>
        <v/>
      </c>
    </row>
    <row r="93" spans="1:59" x14ac:dyDescent="0.15">
      <c r="A93" s="84">
        <v>75</v>
      </c>
      <c r="B93" s="87"/>
      <c r="C93" s="61"/>
      <c r="D93" s="61"/>
      <c r="E93" s="63"/>
      <c r="F93" s="62"/>
      <c r="G93" s="150" t="str">
        <f>IF(C93="補",VLOOKUP(F93,'事業名一覧 '!$A$3:$C$54,3,FALSE),"")</f>
        <v/>
      </c>
      <c r="H93" s="158"/>
      <c r="I93" s="63"/>
      <c r="J93" s="63"/>
      <c r="K93" s="63"/>
      <c r="L93" s="62"/>
      <c r="M93" s="101" t="str">
        <f t="shared" si="25"/>
        <v/>
      </c>
      <c r="N93" s="101" t="str">
        <f t="shared" si="26"/>
        <v/>
      </c>
      <c r="O93" s="64"/>
      <c r="P93" s="64"/>
      <c r="Q93" s="64"/>
      <c r="R93" s="64"/>
      <c r="S93" s="64"/>
      <c r="T93" s="62"/>
      <c r="U93" s="63"/>
      <c r="V93" s="63"/>
      <c r="W93" s="63"/>
      <c r="X93" s="61"/>
      <c r="Y93" s="61"/>
      <c r="Z93" s="61"/>
      <c r="AA93" s="241"/>
      <c r="AB93" s="241"/>
      <c r="AC93" s="62"/>
      <c r="AD93" s="62"/>
      <c r="AE93" s="169"/>
      <c r="AF93" s="294"/>
      <c r="AG93" s="236"/>
      <c r="AH93" s="246" t="str">
        <f t="shared" si="27"/>
        <v/>
      </c>
      <c r="AI93" s="251" t="str">
        <f t="shared" si="28"/>
        <v/>
      </c>
      <c r="AJ93" s="217" t="str">
        <f>IF(C93="","",IF(AND(フラグ管理用!C93=1,フラグ管理用!E93=1),"",IF(AND(フラグ管理用!C93=2,フラグ管理用!D93=1,フラグ管理用!E93=1),"",IF(AND(フラグ管理用!C93=2,フラグ管理用!D93=2),"","error"))))</f>
        <v/>
      </c>
      <c r="AK93" s="257" t="str">
        <f t="shared" si="17"/>
        <v/>
      </c>
      <c r="AL93" s="257" t="str">
        <f t="shared" si="18"/>
        <v/>
      </c>
      <c r="AM93" s="257" t="str">
        <f>IF(C93="","",IF(PRODUCT(フラグ管理用!H93:J93)=0,"error",""))</f>
        <v/>
      </c>
      <c r="AN93" s="257" t="str">
        <f t="shared" si="29"/>
        <v/>
      </c>
      <c r="AO93" s="257" t="str">
        <f>IF(C93="","",IF(AND(フラグ管理用!E93=1,フラグ管理用!K93=1),"",IF(AND(フラグ管理用!E93=2,フラグ管理用!K93&gt;1),"","error")))</f>
        <v/>
      </c>
      <c r="AP93" s="257" t="str">
        <f>IF(C93="","",IF(AND(フラグ管理用!K93=10,ISBLANK(L93)=FALSE),"",IF(AND(フラグ管理用!K93&lt;10,ISBLANK(L93)=TRUE),"","error")))</f>
        <v/>
      </c>
      <c r="AQ93" s="217" t="str">
        <f t="shared" si="19"/>
        <v/>
      </c>
      <c r="AR93" s="217" t="str">
        <f t="shared" si="30"/>
        <v/>
      </c>
      <c r="AS93" s="217" t="str">
        <f>IF(C93="","",IF(AND(フラグ管理用!D93=2,フラグ管理用!E93=1),IF(Q93&lt;&gt;0,"error",""),""))</f>
        <v/>
      </c>
      <c r="AT93" s="217" t="str">
        <f>IF(C93="","",IF(フラグ管理用!E93=2,IF(OR(O93&lt;&gt;0,P93&lt;&gt;0),"error",""),""))</f>
        <v/>
      </c>
      <c r="AU93" s="217" t="str">
        <f t="shared" si="31"/>
        <v/>
      </c>
      <c r="AV93" s="217" t="str">
        <f t="shared" si="32"/>
        <v/>
      </c>
      <c r="AW93" s="217" t="str">
        <f t="shared" si="20"/>
        <v/>
      </c>
      <c r="AX93" s="217" t="str">
        <f>IF(C93="","",IF(フラグ管理用!X93=2,IF(AND(フラグ管理用!C93=2,フラグ管理用!U93=1),"","error"),""))</f>
        <v/>
      </c>
      <c r="AY93" s="217" t="str">
        <f t="shared" si="21"/>
        <v/>
      </c>
      <c r="AZ93" s="217" t="str">
        <f>IF(C93="","",IF(フラグ管理用!Y93=30,"error",IF(AND(フラグ管理用!AH93="事業始期_通常",フラグ管理用!Y93&lt;18),"error",IF(AND(フラグ管理用!AH93="事業始期_補助",フラグ管理用!Y93&lt;15),"error",""))))</f>
        <v/>
      </c>
      <c r="BA93" s="217" t="str">
        <f t="shared" si="22"/>
        <v/>
      </c>
      <c r="BB93" s="217" t="str">
        <f>IF(C93="","",IF(AND(フラグ管理用!AI93="事業終期_通常",OR(フラグ管理用!Z93&lt;18,フラグ管理用!Z93&gt;29)),"error",IF(AND(フラグ管理用!AI93="事業終期_基金",フラグ管理用!Z93&lt;18),"error","")))</f>
        <v/>
      </c>
      <c r="BC93" s="217" t="str">
        <f>IF(C93="","",IF(VLOOKUP(Y93,―!$X$2:$Y$31,2,FALSE)&lt;=VLOOKUP(Z93,―!$X$2:$Y$31,2,FALSE),"","error"))</f>
        <v/>
      </c>
      <c r="BD93" s="217" t="str">
        <f t="shared" si="23"/>
        <v/>
      </c>
      <c r="BE93" s="217" t="str">
        <f t="shared" si="24"/>
        <v/>
      </c>
      <c r="BF93" s="217" t="str">
        <f>IF(C93="","",IF(AND(フラグ管理用!AJ93="予算区分_地単_通常",フラグ管理用!AE93&gt;4),"error",IF(AND(フラグ管理用!AJ93="予算区分_地単_協力金等",フラグ管理用!AE93&gt;9),"error",IF(AND(フラグ管理用!AJ93="予算区分_補助",フラグ管理用!AE93&lt;9),"error",""))))</f>
        <v/>
      </c>
      <c r="BG93" s="258" t="str">
        <f>フラグ管理用!AN93</f>
        <v/>
      </c>
    </row>
    <row r="94" spans="1:59" x14ac:dyDescent="0.15">
      <c r="A94" s="84">
        <v>76</v>
      </c>
      <c r="B94" s="87"/>
      <c r="C94" s="61"/>
      <c r="D94" s="61"/>
      <c r="E94" s="63"/>
      <c r="F94" s="62"/>
      <c r="G94" s="150" t="str">
        <f>IF(C94="補",VLOOKUP(F94,'事業名一覧 '!$A$3:$C$54,3,FALSE),"")</f>
        <v/>
      </c>
      <c r="H94" s="158"/>
      <c r="I94" s="63"/>
      <c r="J94" s="63"/>
      <c r="K94" s="63"/>
      <c r="L94" s="62"/>
      <c r="M94" s="101" t="str">
        <f t="shared" si="25"/>
        <v/>
      </c>
      <c r="N94" s="101" t="str">
        <f t="shared" si="26"/>
        <v/>
      </c>
      <c r="O94" s="64"/>
      <c r="P94" s="64"/>
      <c r="Q94" s="64"/>
      <c r="R94" s="64"/>
      <c r="S94" s="64"/>
      <c r="T94" s="62"/>
      <c r="U94" s="63"/>
      <c r="V94" s="63"/>
      <c r="W94" s="63"/>
      <c r="X94" s="61"/>
      <c r="Y94" s="61"/>
      <c r="Z94" s="61"/>
      <c r="AA94" s="241"/>
      <c r="AB94" s="241"/>
      <c r="AC94" s="62"/>
      <c r="AD94" s="62"/>
      <c r="AE94" s="169"/>
      <c r="AF94" s="294"/>
      <c r="AG94" s="236"/>
      <c r="AH94" s="246" t="str">
        <f t="shared" si="27"/>
        <v/>
      </c>
      <c r="AI94" s="251" t="str">
        <f t="shared" si="28"/>
        <v/>
      </c>
      <c r="AJ94" s="217" t="str">
        <f>IF(C94="","",IF(AND(フラグ管理用!C94=1,フラグ管理用!E94=1),"",IF(AND(フラグ管理用!C94=2,フラグ管理用!D94=1,フラグ管理用!E94=1),"",IF(AND(フラグ管理用!C94=2,フラグ管理用!D94=2),"","error"))))</f>
        <v/>
      </c>
      <c r="AK94" s="257" t="str">
        <f t="shared" si="17"/>
        <v/>
      </c>
      <c r="AL94" s="257" t="str">
        <f t="shared" si="18"/>
        <v/>
      </c>
      <c r="AM94" s="257" t="str">
        <f>IF(C94="","",IF(PRODUCT(フラグ管理用!H94:J94)=0,"error",""))</f>
        <v/>
      </c>
      <c r="AN94" s="257" t="str">
        <f t="shared" si="29"/>
        <v/>
      </c>
      <c r="AO94" s="257" t="str">
        <f>IF(C94="","",IF(AND(フラグ管理用!E94=1,フラグ管理用!K94=1),"",IF(AND(フラグ管理用!E94=2,フラグ管理用!K94&gt;1),"","error")))</f>
        <v/>
      </c>
      <c r="AP94" s="257" t="str">
        <f>IF(C94="","",IF(AND(フラグ管理用!K94=10,ISBLANK(L94)=FALSE),"",IF(AND(フラグ管理用!K94&lt;10,ISBLANK(L94)=TRUE),"","error")))</f>
        <v/>
      </c>
      <c r="AQ94" s="217" t="str">
        <f t="shared" si="19"/>
        <v/>
      </c>
      <c r="AR94" s="217" t="str">
        <f t="shared" si="30"/>
        <v/>
      </c>
      <c r="AS94" s="217" t="str">
        <f>IF(C94="","",IF(AND(フラグ管理用!D94=2,フラグ管理用!E94=1),IF(Q94&lt;&gt;0,"error",""),""))</f>
        <v/>
      </c>
      <c r="AT94" s="217" t="str">
        <f>IF(C94="","",IF(フラグ管理用!E94=2,IF(OR(O94&lt;&gt;0,P94&lt;&gt;0),"error",""),""))</f>
        <v/>
      </c>
      <c r="AU94" s="217" t="str">
        <f t="shared" si="31"/>
        <v/>
      </c>
      <c r="AV94" s="217" t="str">
        <f t="shared" si="32"/>
        <v/>
      </c>
      <c r="AW94" s="217" t="str">
        <f t="shared" si="20"/>
        <v/>
      </c>
      <c r="AX94" s="217" t="str">
        <f>IF(C94="","",IF(フラグ管理用!X94=2,IF(AND(フラグ管理用!C94=2,フラグ管理用!U94=1),"","error"),""))</f>
        <v/>
      </c>
      <c r="AY94" s="217" t="str">
        <f t="shared" si="21"/>
        <v/>
      </c>
      <c r="AZ94" s="217" t="str">
        <f>IF(C94="","",IF(フラグ管理用!Y94=30,"error",IF(AND(フラグ管理用!AH94="事業始期_通常",フラグ管理用!Y94&lt;18),"error",IF(AND(フラグ管理用!AH94="事業始期_補助",フラグ管理用!Y94&lt;15),"error",""))))</f>
        <v/>
      </c>
      <c r="BA94" s="217" t="str">
        <f t="shared" si="22"/>
        <v/>
      </c>
      <c r="BB94" s="217" t="str">
        <f>IF(C94="","",IF(AND(フラグ管理用!AI94="事業終期_通常",OR(フラグ管理用!Z94&lt;18,フラグ管理用!Z94&gt;29)),"error",IF(AND(フラグ管理用!AI94="事業終期_基金",フラグ管理用!Z94&lt;18),"error","")))</f>
        <v/>
      </c>
      <c r="BC94" s="217" t="str">
        <f>IF(C94="","",IF(VLOOKUP(Y94,―!$X$2:$Y$31,2,FALSE)&lt;=VLOOKUP(Z94,―!$X$2:$Y$31,2,FALSE),"","error"))</f>
        <v/>
      </c>
      <c r="BD94" s="217" t="str">
        <f t="shared" si="23"/>
        <v/>
      </c>
      <c r="BE94" s="217" t="str">
        <f t="shared" si="24"/>
        <v/>
      </c>
      <c r="BF94" s="217" t="str">
        <f>IF(C94="","",IF(AND(フラグ管理用!AJ94="予算区分_地単_通常",フラグ管理用!AE94&gt;4),"error",IF(AND(フラグ管理用!AJ94="予算区分_地単_協力金等",フラグ管理用!AE94&gt;9),"error",IF(AND(フラグ管理用!AJ94="予算区分_補助",フラグ管理用!AE94&lt;9),"error",""))))</f>
        <v/>
      </c>
      <c r="BG94" s="258" t="str">
        <f>フラグ管理用!AN94</f>
        <v/>
      </c>
    </row>
    <row r="95" spans="1:59" x14ac:dyDescent="0.15">
      <c r="A95" s="84">
        <v>77</v>
      </c>
      <c r="B95" s="87"/>
      <c r="C95" s="61"/>
      <c r="D95" s="61"/>
      <c r="E95" s="63"/>
      <c r="F95" s="62"/>
      <c r="G95" s="150" t="str">
        <f>IF(C95="補",VLOOKUP(F95,'事業名一覧 '!$A$3:$C$54,3,FALSE),"")</f>
        <v/>
      </c>
      <c r="H95" s="158"/>
      <c r="I95" s="63"/>
      <c r="J95" s="63"/>
      <c r="K95" s="63"/>
      <c r="L95" s="62"/>
      <c r="M95" s="101" t="str">
        <f t="shared" si="25"/>
        <v/>
      </c>
      <c r="N95" s="101" t="str">
        <f t="shared" si="26"/>
        <v/>
      </c>
      <c r="O95" s="64"/>
      <c r="P95" s="64"/>
      <c r="Q95" s="64"/>
      <c r="R95" s="64"/>
      <c r="S95" s="64"/>
      <c r="T95" s="62"/>
      <c r="U95" s="63"/>
      <c r="V95" s="63"/>
      <c r="W95" s="63"/>
      <c r="X95" s="61"/>
      <c r="Y95" s="61"/>
      <c r="Z95" s="61"/>
      <c r="AA95" s="241"/>
      <c r="AB95" s="241"/>
      <c r="AC95" s="62"/>
      <c r="AD95" s="62"/>
      <c r="AE95" s="169"/>
      <c r="AF95" s="294"/>
      <c r="AG95" s="236"/>
      <c r="AH95" s="246" t="str">
        <f t="shared" si="27"/>
        <v/>
      </c>
      <c r="AI95" s="251" t="str">
        <f t="shared" si="28"/>
        <v/>
      </c>
      <c r="AJ95" s="217" t="str">
        <f>IF(C95="","",IF(AND(フラグ管理用!C95=1,フラグ管理用!E95=1),"",IF(AND(フラグ管理用!C95=2,フラグ管理用!D95=1,フラグ管理用!E95=1),"",IF(AND(フラグ管理用!C95=2,フラグ管理用!D95=2),"","error"))))</f>
        <v/>
      </c>
      <c r="AK95" s="257" t="str">
        <f t="shared" si="17"/>
        <v/>
      </c>
      <c r="AL95" s="257" t="str">
        <f t="shared" si="18"/>
        <v/>
      </c>
      <c r="AM95" s="257" t="str">
        <f>IF(C95="","",IF(PRODUCT(フラグ管理用!H95:J95)=0,"error",""))</f>
        <v/>
      </c>
      <c r="AN95" s="257" t="str">
        <f t="shared" si="29"/>
        <v/>
      </c>
      <c r="AO95" s="257" t="str">
        <f>IF(C95="","",IF(AND(フラグ管理用!E95=1,フラグ管理用!K95=1),"",IF(AND(フラグ管理用!E95=2,フラグ管理用!K95&gt;1),"","error")))</f>
        <v/>
      </c>
      <c r="AP95" s="257" t="str">
        <f>IF(C95="","",IF(AND(フラグ管理用!K95=10,ISBLANK(L95)=FALSE),"",IF(AND(フラグ管理用!K95&lt;10,ISBLANK(L95)=TRUE),"","error")))</f>
        <v/>
      </c>
      <c r="AQ95" s="217" t="str">
        <f t="shared" si="19"/>
        <v/>
      </c>
      <c r="AR95" s="217" t="str">
        <f t="shared" si="30"/>
        <v/>
      </c>
      <c r="AS95" s="217" t="str">
        <f>IF(C95="","",IF(AND(フラグ管理用!D95=2,フラグ管理用!E95=1),IF(Q95&lt;&gt;0,"error",""),""))</f>
        <v/>
      </c>
      <c r="AT95" s="217" t="str">
        <f>IF(C95="","",IF(フラグ管理用!E95=2,IF(OR(O95&lt;&gt;0,P95&lt;&gt;0),"error",""),""))</f>
        <v/>
      </c>
      <c r="AU95" s="217" t="str">
        <f t="shared" si="31"/>
        <v/>
      </c>
      <c r="AV95" s="217" t="str">
        <f t="shared" si="32"/>
        <v/>
      </c>
      <c r="AW95" s="217" t="str">
        <f t="shared" si="20"/>
        <v/>
      </c>
      <c r="AX95" s="217" t="str">
        <f>IF(C95="","",IF(フラグ管理用!X95=2,IF(AND(フラグ管理用!C95=2,フラグ管理用!U95=1),"","error"),""))</f>
        <v/>
      </c>
      <c r="AY95" s="217" t="str">
        <f t="shared" si="21"/>
        <v/>
      </c>
      <c r="AZ95" s="217" t="str">
        <f>IF(C95="","",IF(フラグ管理用!Y95=30,"error",IF(AND(フラグ管理用!AH95="事業始期_通常",フラグ管理用!Y95&lt;18),"error",IF(AND(フラグ管理用!AH95="事業始期_補助",フラグ管理用!Y95&lt;15),"error",""))))</f>
        <v/>
      </c>
      <c r="BA95" s="217" t="str">
        <f t="shared" si="22"/>
        <v/>
      </c>
      <c r="BB95" s="217" t="str">
        <f>IF(C95="","",IF(AND(フラグ管理用!AI95="事業終期_通常",OR(フラグ管理用!Z95&lt;18,フラグ管理用!Z95&gt;29)),"error",IF(AND(フラグ管理用!AI95="事業終期_基金",フラグ管理用!Z95&lt;18),"error","")))</f>
        <v/>
      </c>
      <c r="BC95" s="217" t="str">
        <f>IF(C95="","",IF(VLOOKUP(Y95,―!$X$2:$Y$31,2,FALSE)&lt;=VLOOKUP(Z95,―!$X$2:$Y$31,2,FALSE),"","error"))</f>
        <v/>
      </c>
      <c r="BD95" s="217" t="str">
        <f t="shared" si="23"/>
        <v/>
      </c>
      <c r="BE95" s="217" t="str">
        <f t="shared" si="24"/>
        <v/>
      </c>
      <c r="BF95" s="217" t="str">
        <f>IF(C95="","",IF(AND(フラグ管理用!AJ95="予算区分_地単_通常",フラグ管理用!AE95&gt;4),"error",IF(AND(フラグ管理用!AJ95="予算区分_地単_協力金等",フラグ管理用!AE95&gt;9),"error",IF(AND(フラグ管理用!AJ95="予算区分_補助",フラグ管理用!AE95&lt;9),"error",""))))</f>
        <v/>
      </c>
      <c r="BG95" s="258" t="str">
        <f>フラグ管理用!AN95</f>
        <v/>
      </c>
    </row>
    <row r="96" spans="1:59" x14ac:dyDescent="0.15">
      <c r="A96" s="84">
        <v>78</v>
      </c>
      <c r="B96" s="87"/>
      <c r="C96" s="61"/>
      <c r="D96" s="61"/>
      <c r="E96" s="63"/>
      <c r="F96" s="62"/>
      <c r="G96" s="150" t="str">
        <f>IF(C96="補",VLOOKUP(F96,'事業名一覧 '!$A$3:$C$54,3,FALSE),"")</f>
        <v/>
      </c>
      <c r="H96" s="158"/>
      <c r="I96" s="63"/>
      <c r="J96" s="63"/>
      <c r="K96" s="63"/>
      <c r="L96" s="62"/>
      <c r="M96" s="101" t="str">
        <f t="shared" si="25"/>
        <v/>
      </c>
      <c r="N96" s="101" t="str">
        <f t="shared" si="26"/>
        <v/>
      </c>
      <c r="O96" s="64"/>
      <c r="P96" s="64"/>
      <c r="Q96" s="64"/>
      <c r="R96" s="64"/>
      <c r="S96" s="64"/>
      <c r="T96" s="62"/>
      <c r="U96" s="63"/>
      <c r="V96" s="63"/>
      <c r="W96" s="63"/>
      <c r="X96" s="61"/>
      <c r="Y96" s="61"/>
      <c r="Z96" s="61"/>
      <c r="AA96" s="241"/>
      <c r="AB96" s="241"/>
      <c r="AC96" s="62"/>
      <c r="AD96" s="62"/>
      <c r="AE96" s="169"/>
      <c r="AF96" s="294"/>
      <c r="AG96" s="236"/>
      <c r="AH96" s="246" t="str">
        <f t="shared" si="27"/>
        <v/>
      </c>
      <c r="AI96" s="251" t="str">
        <f t="shared" si="28"/>
        <v/>
      </c>
      <c r="AJ96" s="217" t="str">
        <f>IF(C96="","",IF(AND(フラグ管理用!C96=1,フラグ管理用!E96=1),"",IF(AND(フラグ管理用!C96=2,フラグ管理用!D96=1,フラグ管理用!E96=1),"",IF(AND(フラグ管理用!C96=2,フラグ管理用!D96=2),"","error"))))</f>
        <v/>
      </c>
      <c r="AK96" s="257" t="str">
        <f t="shared" si="17"/>
        <v/>
      </c>
      <c r="AL96" s="257" t="str">
        <f t="shared" si="18"/>
        <v/>
      </c>
      <c r="AM96" s="257" t="str">
        <f>IF(C96="","",IF(PRODUCT(フラグ管理用!H96:J96)=0,"error",""))</f>
        <v/>
      </c>
      <c r="AN96" s="257" t="str">
        <f t="shared" si="29"/>
        <v/>
      </c>
      <c r="AO96" s="257" t="str">
        <f>IF(C96="","",IF(AND(フラグ管理用!E96=1,フラグ管理用!K96=1),"",IF(AND(フラグ管理用!E96=2,フラグ管理用!K96&gt;1),"","error")))</f>
        <v/>
      </c>
      <c r="AP96" s="257" t="str">
        <f>IF(C96="","",IF(AND(フラグ管理用!K96=10,ISBLANK(L96)=FALSE),"",IF(AND(フラグ管理用!K96&lt;10,ISBLANK(L96)=TRUE),"","error")))</f>
        <v/>
      </c>
      <c r="AQ96" s="217" t="str">
        <f t="shared" si="19"/>
        <v/>
      </c>
      <c r="AR96" s="217" t="str">
        <f t="shared" si="30"/>
        <v/>
      </c>
      <c r="AS96" s="217" t="str">
        <f>IF(C96="","",IF(AND(フラグ管理用!D96=2,フラグ管理用!E96=1),IF(Q96&lt;&gt;0,"error",""),""))</f>
        <v/>
      </c>
      <c r="AT96" s="217" t="str">
        <f>IF(C96="","",IF(フラグ管理用!E96=2,IF(OR(O96&lt;&gt;0,P96&lt;&gt;0),"error",""),""))</f>
        <v/>
      </c>
      <c r="AU96" s="217" t="str">
        <f t="shared" si="31"/>
        <v/>
      </c>
      <c r="AV96" s="217" t="str">
        <f t="shared" si="32"/>
        <v/>
      </c>
      <c r="AW96" s="217" t="str">
        <f t="shared" si="20"/>
        <v/>
      </c>
      <c r="AX96" s="217" t="str">
        <f>IF(C96="","",IF(フラグ管理用!X96=2,IF(AND(フラグ管理用!C96=2,フラグ管理用!U96=1),"","error"),""))</f>
        <v/>
      </c>
      <c r="AY96" s="217" t="str">
        <f t="shared" si="21"/>
        <v/>
      </c>
      <c r="AZ96" s="217" t="str">
        <f>IF(C96="","",IF(フラグ管理用!Y96=30,"error",IF(AND(フラグ管理用!AH96="事業始期_通常",フラグ管理用!Y96&lt;18),"error",IF(AND(フラグ管理用!AH96="事業始期_補助",フラグ管理用!Y96&lt;15),"error",""))))</f>
        <v/>
      </c>
      <c r="BA96" s="217" t="str">
        <f t="shared" si="22"/>
        <v/>
      </c>
      <c r="BB96" s="217" t="str">
        <f>IF(C96="","",IF(AND(フラグ管理用!AI96="事業終期_通常",OR(フラグ管理用!Z96&lt;18,フラグ管理用!Z96&gt;29)),"error",IF(AND(フラグ管理用!AI96="事業終期_基金",フラグ管理用!Z96&lt;18),"error","")))</f>
        <v/>
      </c>
      <c r="BC96" s="217" t="str">
        <f>IF(C96="","",IF(VLOOKUP(Y96,―!$X$2:$Y$31,2,FALSE)&lt;=VLOOKUP(Z96,―!$X$2:$Y$31,2,FALSE),"","error"))</f>
        <v/>
      </c>
      <c r="BD96" s="217" t="str">
        <f t="shared" si="23"/>
        <v/>
      </c>
      <c r="BE96" s="217" t="str">
        <f t="shared" si="24"/>
        <v/>
      </c>
      <c r="BF96" s="217" t="str">
        <f>IF(C96="","",IF(AND(フラグ管理用!AJ96="予算区分_地単_通常",フラグ管理用!AE96&gt;4),"error",IF(AND(フラグ管理用!AJ96="予算区分_地単_協力金等",フラグ管理用!AE96&gt;9),"error",IF(AND(フラグ管理用!AJ96="予算区分_補助",フラグ管理用!AE96&lt;9),"error",""))))</f>
        <v/>
      </c>
      <c r="BG96" s="258" t="str">
        <f>フラグ管理用!AN96</f>
        <v/>
      </c>
    </row>
    <row r="97" spans="1:59" x14ac:dyDescent="0.15">
      <c r="A97" s="84">
        <v>79</v>
      </c>
      <c r="B97" s="87"/>
      <c r="C97" s="61"/>
      <c r="D97" s="61"/>
      <c r="E97" s="63"/>
      <c r="F97" s="62"/>
      <c r="G97" s="150" t="str">
        <f>IF(C97="補",VLOOKUP(F97,'事業名一覧 '!$A$3:$C$54,3,FALSE),"")</f>
        <v/>
      </c>
      <c r="H97" s="158"/>
      <c r="I97" s="63"/>
      <c r="J97" s="63"/>
      <c r="K97" s="63"/>
      <c r="L97" s="62"/>
      <c r="M97" s="101" t="str">
        <f t="shared" si="25"/>
        <v/>
      </c>
      <c r="N97" s="101" t="str">
        <f t="shared" si="26"/>
        <v/>
      </c>
      <c r="O97" s="64"/>
      <c r="P97" s="64"/>
      <c r="Q97" s="64"/>
      <c r="R97" s="64"/>
      <c r="S97" s="64"/>
      <c r="T97" s="62"/>
      <c r="U97" s="63"/>
      <c r="V97" s="63"/>
      <c r="W97" s="63"/>
      <c r="X97" s="61"/>
      <c r="Y97" s="61"/>
      <c r="Z97" s="61"/>
      <c r="AA97" s="241"/>
      <c r="AB97" s="241"/>
      <c r="AC97" s="62"/>
      <c r="AD97" s="62"/>
      <c r="AE97" s="169"/>
      <c r="AF97" s="294"/>
      <c r="AG97" s="236"/>
      <c r="AH97" s="246" t="str">
        <f t="shared" si="27"/>
        <v/>
      </c>
      <c r="AI97" s="251" t="str">
        <f t="shared" si="28"/>
        <v/>
      </c>
      <c r="AJ97" s="217" t="str">
        <f>IF(C97="","",IF(AND(フラグ管理用!C97=1,フラグ管理用!E97=1),"",IF(AND(フラグ管理用!C97=2,フラグ管理用!D97=1,フラグ管理用!E97=1),"",IF(AND(フラグ管理用!C97=2,フラグ管理用!D97=2),"","error"))))</f>
        <v/>
      </c>
      <c r="AK97" s="257" t="str">
        <f t="shared" si="17"/>
        <v/>
      </c>
      <c r="AL97" s="257" t="str">
        <f t="shared" si="18"/>
        <v/>
      </c>
      <c r="AM97" s="257" t="str">
        <f>IF(C97="","",IF(PRODUCT(フラグ管理用!H97:J97)=0,"error",""))</f>
        <v/>
      </c>
      <c r="AN97" s="257" t="str">
        <f t="shared" si="29"/>
        <v/>
      </c>
      <c r="AO97" s="257" t="str">
        <f>IF(C97="","",IF(AND(フラグ管理用!E97=1,フラグ管理用!K97=1),"",IF(AND(フラグ管理用!E97=2,フラグ管理用!K97&gt;1),"","error")))</f>
        <v/>
      </c>
      <c r="AP97" s="257" t="str">
        <f>IF(C97="","",IF(AND(フラグ管理用!K97=10,ISBLANK(L97)=FALSE),"",IF(AND(フラグ管理用!K97&lt;10,ISBLANK(L97)=TRUE),"","error")))</f>
        <v/>
      </c>
      <c r="AQ97" s="217" t="str">
        <f t="shared" si="19"/>
        <v/>
      </c>
      <c r="AR97" s="217" t="str">
        <f t="shared" si="30"/>
        <v/>
      </c>
      <c r="AS97" s="217" t="str">
        <f>IF(C97="","",IF(AND(フラグ管理用!D97=2,フラグ管理用!E97=1),IF(Q97&lt;&gt;0,"error",""),""))</f>
        <v/>
      </c>
      <c r="AT97" s="217" t="str">
        <f>IF(C97="","",IF(フラグ管理用!E97=2,IF(OR(O97&lt;&gt;0,P97&lt;&gt;0),"error",""),""))</f>
        <v/>
      </c>
      <c r="AU97" s="217" t="str">
        <f t="shared" si="31"/>
        <v/>
      </c>
      <c r="AV97" s="217" t="str">
        <f t="shared" si="32"/>
        <v/>
      </c>
      <c r="AW97" s="217" t="str">
        <f t="shared" si="20"/>
        <v/>
      </c>
      <c r="AX97" s="217" t="str">
        <f>IF(C97="","",IF(フラグ管理用!X97=2,IF(AND(フラグ管理用!C97=2,フラグ管理用!U97=1),"","error"),""))</f>
        <v/>
      </c>
      <c r="AY97" s="217" t="str">
        <f t="shared" si="21"/>
        <v/>
      </c>
      <c r="AZ97" s="217" t="str">
        <f>IF(C97="","",IF(フラグ管理用!Y97=30,"error",IF(AND(フラグ管理用!AH97="事業始期_通常",フラグ管理用!Y97&lt;18),"error",IF(AND(フラグ管理用!AH97="事業始期_補助",フラグ管理用!Y97&lt;15),"error",""))))</f>
        <v/>
      </c>
      <c r="BA97" s="217" t="str">
        <f t="shared" si="22"/>
        <v/>
      </c>
      <c r="BB97" s="217" t="str">
        <f>IF(C97="","",IF(AND(フラグ管理用!AI97="事業終期_通常",OR(フラグ管理用!Z97&lt;18,フラグ管理用!Z97&gt;29)),"error",IF(AND(フラグ管理用!AI97="事業終期_基金",フラグ管理用!Z97&lt;18),"error","")))</f>
        <v/>
      </c>
      <c r="BC97" s="217" t="str">
        <f>IF(C97="","",IF(VLOOKUP(Y97,―!$X$2:$Y$31,2,FALSE)&lt;=VLOOKUP(Z97,―!$X$2:$Y$31,2,FALSE),"","error"))</f>
        <v/>
      </c>
      <c r="BD97" s="217" t="str">
        <f t="shared" si="23"/>
        <v/>
      </c>
      <c r="BE97" s="217" t="str">
        <f t="shared" si="24"/>
        <v/>
      </c>
      <c r="BF97" s="217" t="str">
        <f>IF(C97="","",IF(AND(フラグ管理用!AJ97="予算区分_地単_通常",フラグ管理用!AE97&gt;4),"error",IF(AND(フラグ管理用!AJ97="予算区分_地単_協力金等",フラグ管理用!AE97&gt;9),"error",IF(AND(フラグ管理用!AJ97="予算区分_補助",フラグ管理用!AE97&lt;9),"error",""))))</f>
        <v/>
      </c>
      <c r="BG97" s="258" t="str">
        <f>フラグ管理用!AN97</f>
        <v/>
      </c>
    </row>
    <row r="98" spans="1:59" x14ac:dyDescent="0.15">
      <c r="A98" s="84">
        <v>80</v>
      </c>
      <c r="B98" s="87"/>
      <c r="C98" s="61"/>
      <c r="D98" s="61"/>
      <c r="E98" s="63"/>
      <c r="F98" s="62"/>
      <c r="G98" s="150" t="str">
        <f>IF(C98="補",VLOOKUP(F98,'事業名一覧 '!$A$3:$C$54,3,FALSE),"")</f>
        <v/>
      </c>
      <c r="H98" s="158"/>
      <c r="I98" s="63"/>
      <c r="J98" s="63"/>
      <c r="K98" s="63"/>
      <c r="L98" s="62"/>
      <c r="M98" s="101" t="str">
        <f t="shared" si="25"/>
        <v/>
      </c>
      <c r="N98" s="101" t="str">
        <f t="shared" si="26"/>
        <v/>
      </c>
      <c r="O98" s="64"/>
      <c r="P98" s="64"/>
      <c r="Q98" s="64"/>
      <c r="R98" s="64"/>
      <c r="S98" s="64"/>
      <c r="T98" s="62"/>
      <c r="U98" s="63"/>
      <c r="V98" s="63"/>
      <c r="W98" s="63"/>
      <c r="X98" s="61"/>
      <c r="Y98" s="61"/>
      <c r="Z98" s="61"/>
      <c r="AA98" s="241"/>
      <c r="AB98" s="241"/>
      <c r="AC98" s="62"/>
      <c r="AD98" s="62"/>
      <c r="AE98" s="169"/>
      <c r="AF98" s="294"/>
      <c r="AG98" s="236"/>
      <c r="AH98" s="246" t="str">
        <f t="shared" si="27"/>
        <v/>
      </c>
      <c r="AI98" s="251" t="str">
        <f t="shared" si="28"/>
        <v/>
      </c>
      <c r="AJ98" s="217" t="str">
        <f>IF(C98="","",IF(AND(フラグ管理用!C98=1,フラグ管理用!E98=1),"",IF(AND(フラグ管理用!C98=2,フラグ管理用!D98=1,フラグ管理用!E98=1),"",IF(AND(フラグ管理用!C98=2,フラグ管理用!D98=2),"","error"))))</f>
        <v/>
      </c>
      <c r="AK98" s="257" t="str">
        <f t="shared" si="17"/>
        <v/>
      </c>
      <c r="AL98" s="257" t="str">
        <f t="shared" si="18"/>
        <v/>
      </c>
      <c r="AM98" s="257" t="str">
        <f>IF(C98="","",IF(PRODUCT(フラグ管理用!H98:J98)=0,"error",""))</f>
        <v/>
      </c>
      <c r="AN98" s="257" t="str">
        <f t="shared" si="29"/>
        <v/>
      </c>
      <c r="AO98" s="257" t="str">
        <f>IF(C98="","",IF(AND(フラグ管理用!E98=1,フラグ管理用!K98=1),"",IF(AND(フラグ管理用!E98=2,フラグ管理用!K98&gt;1),"","error")))</f>
        <v/>
      </c>
      <c r="AP98" s="257" t="str">
        <f>IF(C98="","",IF(AND(フラグ管理用!K98=10,ISBLANK(L98)=FALSE),"",IF(AND(フラグ管理用!K98&lt;10,ISBLANK(L98)=TRUE),"","error")))</f>
        <v/>
      </c>
      <c r="AQ98" s="217" t="str">
        <f t="shared" si="19"/>
        <v/>
      </c>
      <c r="AR98" s="217" t="str">
        <f t="shared" si="30"/>
        <v/>
      </c>
      <c r="AS98" s="217" t="str">
        <f>IF(C98="","",IF(AND(フラグ管理用!D98=2,フラグ管理用!E98=1),IF(Q98&lt;&gt;0,"error",""),""))</f>
        <v/>
      </c>
      <c r="AT98" s="217" t="str">
        <f>IF(C98="","",IF(フラグ管理用!E98=2,IF(OR(O98&lt;&gt;0,P98&lt;&gt;0),"error",""),""))</f>
        <v/>
      </c>
      <c r="AU98" s="217" t="str">
        <f t="shared" si="31"/>
        <v/>
      </c>
      <c r="AV98" s="217" t="str">
        <f t="shared" si="32"/>
        <v/>
      </c>
      <c r="AW98" s="217" t="str">
        <f t="shared" si="20"/>
        <v/>
      </c>
      <c r="AX98" s="217" t="str">
        <f>IF(C98="","",IF(フラグ管理用!X98=2,IF(AND(フラグ管理用!C98=2,フラグ管理用!U98=1),"","error"),""))</f>
        <v/>
      </c>
      <c r="AY98" s="217" t="str">
        <f t="shared" si="21"/>
        <v/>
      </c>
      <c r="AZ98" s="217" t="str">
        <f>IF(C98="","",IF(フラグ管理用!Y98=30,"error",IF(AND(フラグ管理用!AH98="事業始期_通常",フラグ管理用!Y98&lt;18),"error",IF(AND(フラグ管理用!AH98="事業始期_補助",フラグ管理用!Y98&lt;15),"error",""))))</f>
        <v/>
      </c>
      <c r="BA98" s="217" t="str">
        <f t="shared" si="22"/>
        <v/>
      </c>
      <c r="BB98" s="217" t="str">
        <f>IF(C98="","",IF(AND(フラグ管理用!AI98="事業終期_通常",OR(フラグ管理用!Z98&lt;18,フラグ管理用!Z98&gt;29)),"error",IF(AND(フラグ管理用!AI98="事業終期_基金",フラグ管理用!Z98&lt;18),"error","")))</f>
        <v/>
      </c>
      <c r="BC98" s="217" t="str">
        <f>IF(C98="","",IF(VLOOKUP(Y98,―!$X$2:$Y$31,2,FALSE)&lt;=VLOOKUP(Z98,―!$X$2:$Y$31,2,FALSE),"","error"))</f>
        <v/>
      </c>
      <c r="BD98" s="217" t="str">
        <f t="shared" si="23"/>
        <v/>
      </c>
      <c r="BE98" s="217" t="str">
        <f t="shared" si="24"/>
        <v/>
      </c>
      <c r="BF98" s="217" t="str">
        <f>IF(C98="","",IF(AND(フラグ管理用!AJ98="予算区分_地単_通常",フラグ管理用!AE98&gt;4),"error",IF(AND(フラグ管理用!AJ98="予算区分_地単_協力金等",フラグ管理用!AE98&gt;9),"error",IF(AND(フラグ管理用!AJ98="予算区分_補助",フラグ管理用!AE98&lt;9),"error",""))))</f>
        <v/>
      </c>
      <c r="BG98" s="258" t="str">
        <f>フラグ管理用!AN98</f>
        <v/>
      </c>
    </row>
    <row r="99" spans="1:59" x14ac:dyDescent="0.15">
      <c r="A99" s="84">
        <v>81</v>
      </c>
      <c r="B99" s="87"/>
      <c r="C99" s="61"/>
      <c r="D99" s="61"/>
      <c r="E99" s="63"/>
      <c r="F99" s="62"/>
      <c r="G99" s="150" t="str">
        <f>IF(C99="補",VLOOKUP(F99,'事業名一覧 '!$A$3:$C$54,3,FALSE),"")</f>
        <v/>
      </c>
      <c r="H99" s="158"/>
      <c r="I99" s="63"/>
      <c r="J99" s="63"/>
      <c r="K99" s="63"/>
      <c r="L99" s="62"/>
      <c r="M99" s="101" t="str">
        <f t="shared" si="25"/>
        <v/>
      </c>
      <c r="N99" s="101" t="str">
        <f t="shared" si="26"/>
        <v/>
      </c>
      <c r="O99" s="64"/>
      <c r="P99" s="64"/>
      <c r="Q99" s="64"/>
      <c r="R99" s="64"/>
      <c r="S99" s="64"/>
      <c r="T99" s="62"/>
      <c r="U99" s="63"/>
      <c r="V99" s="63"/>
      <c r="W99" s="63"/>
      <c r="X99" s="61"/>
      <c r="Y99" s="61"/>
      <c r="Z99" s="61"/>
      <c r="AA99" s="241"/>
      <c r="AB99" s="241"/>
      <c r="AC99" s="62"/>
      <c r="AD99" s="62"/>
      <c r="AE99" s="169"/>
      <c r="AF99" s="294"/>
      <c r="AG99" s="236"/>
      <c r="AH99" s="246" t="str">
        <f t="shared" si="27"/>
        <v/>
      </c>
      <c r="AI99" s="251" t="str">
        <f t="shared" si="28"/>
        <v/>
      </c>
      <c r="AJ99" s="217" t="str">
        <f>IF(C99="","",IF(AND(フラグ管理用!C99=1,フラグ管理用!E99=1),"",IF(AND(フラグ管理用!C99=2,フラグ管理用!D99=1,フラグ管理用!E99=1),"",IF(AND(フラグ管理用!C99=2,フラグ管理用!D99=2),"","error"))))</f>
        <v/>
      </c>
      <c r="AK99" s="257" t="str">
        <f t="shared" si="17"/>
        <v/>
      </c>
      <c r="AL99" s="257" t="str">
        <f t="shared" si="18"/>
        <v/>
      </c>
      <c r="AM99" s="257" t="str">
        <f>IF(C99="","",IF(PRODUCT(フラグ管理用!H99:J99)=0,"error",""))</f>
        <v/>
      </c>
      <c r="AN99" s="257" t="str">
        <f t="shared" si="29"/>
        <v/>
      </c>
      <c r="AO99" s="257" t="str">
        <f>IF(C99="","",IF(AND(フラグ管理用!E99=1,フラグ管理用!K99=1),"",IF(AND(フラグ管理用!E99=2,フラグ管理用!K99&gt;1),"","error")))</f>
        <v/>
      </c>
      <c r="AP99" s="257" t="str">
        <f>IF(C99="","",IF(AND(フラグ管理用!K99=10,ISBLANK(L99)=FALSE),"",IF(AND(フラグ管理用!K99&lt;10,ISBLANK(L99)=TRUE),"","error")))</f>
        <v/>
      </c>
      <c r="AQ99" s="217" t="str">
        <f t="shared" si="19"/>
        <v/>
      </c>
      <c r="AR99" s="217" t="str">
        <f t="shared" si="30"/>
        <v/>
      </c>
      <c r="AS99" s="217" t="str">
        <f>IF(C99="","",IF(AND(フラグ管理用!D99=2,フラグ管理用!E99=1),IF(Q99&lt;&gt;0,"error",""),""))</f>
        <v/>
      </c>
      <c r="AT99" s="217" t="str">
        <f>IF(C99="","",IF(フラグ管理用!E99=2,IF(OR(O99&lt;&gt;0,P99&lt;&gt;0),"error",""),""))</f>
        <v/>
      </c>
      <c r="AU99" s="217" t="str">
        <f t="shared" si="31"/>
        <v/>
      </c>
      <c r="AV99" s="217" t="str">
        <f t="shared" si="32"/>
        <v/>
      </c>
      <c r="AW99" s="217" t="str">
        <f t="shared" si="20"/>
        <v/>
      </c>
      <c r="AX99" s="217" t="str">
        <f>IF(C99="","",IF(フラグ管理用!X99=2,IF(AND(フラグ管理用!C99=2,フラグ管理用!U99=1),"","error"),""))</f>
        <v/>
      </c>
      <c r="AY99" s="217" t="str">
        <f t="shared" si="21"/>
        <v/>
      </c>
      <c r="AZ99" s="217" t="str">
        <f>IF(C99="","",IF(フラグ管理用!Y99=30,"error",IF(AND(フラグ管理用!AH99="事業始期_通常",フラグ管理用!Y99&lt;18),"error",IF(AND(フラグ管理用!AH99="事業始期_補助",フラグ管理用!Y99&lt;15),"error",""))))</f>
        <v/>
      </c>
      <c r="BA99" s="217" t="str">
        <f t="shared" si="22"/>
        <v/>
      </c>
      <c r="BB99" s="217" t="str">
        <f>IF(C99="","",IF(AND(フラグ管理用!AI99="事業終期_通常",OR(フラグ管理用!Z99&lt;18,フラグ管理用!Z99&gt;29)),"error",IF(AND(フラグ管理用!AI99="事業終期_基金",フラグ管理用!Z99&lt;18),"error","")))</f>
        <v/>
      </c>
      <c r="BC99" s="217" t="str">
        <f>IF(C99="","",IF(VLOOKUP(Y99,―!$X$2:$Y$31,2,FALSE)&lt;=VLOOKUP(Z99,―!$X$2:$Y$31,2,FALSE),"","error"))</f>
        <v/>
      </c>
      <c r="BD99" s="217" t="str">
        <f t="shared" si="23"/>
        <v/>
      </c>
      <c r="BE99" s="217" t="str">
        <f t="shared" si="24"/>
        <v/>
      </c>
      <c r="BF99" s="217" t="str">
        <f>IF(C99="","",IF(AND(フラグ管理用!AJ99="予算区分_地単_通常",フラグ管理用!AE99&gt;4),"error",IF(AND(フラグ管理用!AJ99="予算区分_地単_協力金等",フラグ管理用!AE99&gt;9),"error",IF(AND(フラグ管理用!AJ99="予算区分_補助",フラグ管理用!AE99&lt;9),"error",""))))</f>
        <v/>
      </c>
      <c r="BG99" s="258" t="str">
        <f>フラグ管理用!AN99</f>
        <v/>
      </c>
    </row>
    <row r="100" spans="1:59" x14ac:dyDescent="0.15">
      <c r="A100" s="84">
        <v>82</v>
      </c>
      <c r="B100" s="87"/>
      <c r="C100" s="61"/>
      <c r="D100" s="61"/>
      <c r="E100" s="63"/>
      <c r="F100" s="62"/>
      <c r="G100" s="150" t="str">
        <f>IF(C100="補",VLOOKUP(F100,'事業名一覧 '!$A$3:$C$54,3,FALSE),"")</f>
        <v/>
      </c>
      <c r="H100" s="158"/>
      <c r="I100" s="63"/>
      <c r="J100" s="63"/>
      <c r="K100" s="63"/>
      <c r="L100" s="62"/>
      <c r="M100" s="101" t="str">
        <f t="shared" si="25"/>
        <v/>
      </c>
      <c r="N100" s="101" t="str">
        <f t="shared" si="26"/>
        <v/>
      </c>
      <c r="O100" s="64"/>
      <c r="P100" s="64"/>
      <c r="Q100" s="64"/>
      <c r="R100" s="64"/>
      <c r="S100" s="64"/>
      <c r="T100" s="62"/>
      <c r="U100" s="63"/>
      <c r="V100" s="63"/>
      <c r="W100" s="63"/>
      <c r="X100" s="61"/>
      <c r="Y100" s="61"/>
      <c r="Z100" s="61"/>
      <c r="AA100" s="241"/>
      <c r="AB100" s="241"/>
      <c r="AC100" s="62"/>
      <c r="AD100" s="62"/>
      <c r="AE100" s="169"/>
      <c r="AF100" s="294"/>
      <c r="AG100" s="236"/>
      <c r="AH100" s="246" t="str">
        <f t="shared" si="27"/>
        <v/>
      </c>
      <c r="AI100" s="251" t="str">
        <f t="shared" si="28"/>
        <v/>
      </c>
      <c r="AJ100" s="217" t="str">
        <f>IF(C100="","",IF(AND(フラグ管理用!C100=1,フラグ管理用!E100=1),"",IF(AND(フラグ管理用!C100=2,フラグ管理用!D100=1,フラグ管理用!E100=1),"",IF(AND(フラグ管理用!C100=2,フラグ管理用!D100=2),"","error"))))</f>
        <v/>
      </c>
      <c r="AK100" s="257" t="str">
        <f t="shared" si="17"/>
        <v/>
      </c>
      <c r="AL100" s="257" t="str">
        <f t="shared" si="18"/>
        <v/>
      </c>
      <c r="AM100" s="257" t="str">
        <f>IF(C100="","",IF(PRODUCT(フラグ管理用!H100:J100)=0,"error",""))</f>
        <v/>
      </c>
      <c r="AN100" s="257" t="str">
        <f t="shared" si="29"/>
        <v/>
      </c>
      <c r="AO100" s="257" t="str">
        <f>IF(C100="","",IF(AND(フラグ管理用!E100=1,フラグ管理用!K100=1),"",IF(AND(フラグ管理用!E100=2,フラグ管理用!K100&gt;1),"","error")))</f>
        <v/>
      </c>
      <c r="AP100" s="257" t="str">
        <f>IF(C100="","",IF(AND(フラグ管理用!K100=10,ISBLANK(L100)=FALSE),"",IF(AND(フラグ管理用!K100&lt;10,ISBLANK(L100)=TRUE),"","error")))</f>
        <v/>
      </c>
      <c r="AQ100" s="217" t="str">
        <f t="shared" si="19"/>
        <v/>
      </c>
      <c r="AR100" s="217" t="str">
        <f t="shared" si="30"/>
        <v/>
      </c>
      <c r="AS100" s="217" t="str">
        <f>IF(C100="","",IF(AND(フラグ管理用!D100=2,フラグ管理用!E100=1),IF(Q100&lt;&gt;0,"error",""),""))</f>
        <v/>
      </c>
      <c r="AT100" s="217" t="str">
        <f>IF(C100="","",IF(フラグ管理用!E100=2,IF(OR(O100&lt;&gt;0,P100&lt;&gt;0),"error",""),""))</f>
        <v/>
      </c>
      <c r="AU100" s="217" t="str">
        <f t="shared" si="31"/>
        <v/>
      </c>
      <c r="AV100" s="217" t="str">
        <f t="shared" si="32"/>
        <v/>
      </c>
      <c r="AW100" s="217" t="str">
        <f t="shared" si="20"/>
        <v/>
      </c>
      <c r="AX100" s="217" t="str">
        <f>IF(C100="","",IF(フラグ管理用!X100=2,IF(AND(フラグ管理用!C100=2,フラグ管理用!U100=1),"","error"),""))</f>
        <v/>
      </c>
      <c r="AY100" s="217" t="str">
        <f t="shared" si="21"/>
        <v/>
      </c>
      <c r="AZ100" s="217" t="str">
        <f>IF(C100="","",IF(フラグ管理用!Y100=30,"error",IF(AND(フラグ管理用!AH100="事業始期_通常",フラグ管理用!Y100&lt;18),"error",IF(AND(フラグ管理用!AH100="事業始期_補助",フラグ管理用!Y100&lt;15),"error",""))))</f>
        <v/>
      </c>
      <c r="BA100" s="217" t="str">
        <f t="shared" si="22"/>
        <v/>
      </c>
      <c r="BB100" s="217" t="str">
        <f>IF(C100="","",IF(AND(フラグ管理用!AI100="事業終期_通常",OR(フラグ管理用!Z100&lt;18,フラグ管理用!Z100&gt;29)),"error",IF(AND(フラグ管理用!AI100="事業終期_基金",フラグ管理用!Z100&lt;18),"error","")))</f>
        <v/>
      </c>
      <c r="BC100" s="217" t="str">
        <f>IF(C100="","",IF(VLOOKUP(Y100,―!$X$2:$Y$31,2,FALSE)&lt;=VLOOKUP(Z100,―!$X$2:$Y$31,2,FALSE),"","error"))</f>
        <v/>
      </c>
      <c r="BD100" s="217" t="str">
        <f t="shared" si="23"/>
        <v/>
      </c>
      <c r="BE100" s="217" t="str">
        <f t="shared" si="24"/>
        <v/>
      </c>
      <c r="BF100" s="217" t="str">
        <f>IF(C100="","",IF(AND(フラグ管理用!AJ100="予算区分_地単_通常",フラグ管理用!AE100&gt;4),"error",IF(AND(フラグ管理用!AJ100="予算区分_地単_協力金等",フラグ管理用!AE100&gt;9),"error",IF(AND(フラグ管理用!AJ100="予算区分_補助",フラグ管理用!AE100&lt;9),"error",""))))</f>
        <v/>
      </c>
      <c r="BG100" s="258" t="str">
        <f>フラグ管理用!AN100</f>
        <v/>
      </c>
    </row>
    <row r="101" spans="1:59" x14ac:dyDescent="0.15">
      <c r="A101" s="84">
        <v>83</v>
      </c>
      <c r="B101" s="87"/>
      <c r="C101" s="61"/>
      <c r="D101" s="61"/>
      <c r="E101" s="63"/>
      <c r="F101" s="62"/>
      <c r="G101" s="150" t="str">
        <f>IF(C101="補",VLOOKUP(F101,'事業名一覧 '!$A$3:$C$54,3,FALSE),"")</f>
        <v/>
      </c>
      <c r="H101" s="158"/>
      <c r="I101" s="63"/>
      <c r="J101" s="63"/>
      <c r="K101" s="63"/>
      <c r="L101" s="62"/>
      <c r="M101" s="101" t="str">
        <f t="shared" si="25"/>
        <v/>
      </c>
      <c r="N101" s="101" t="str">
        <f t="shared" si="26"/>
        <v/>
      </c>
      <c r="O101" s="64"/>
      <c r="P101" s="64"/>
      <c r="Q101" s="64"/>
      <c r="R101" s="64"/>
      <c r="S101" s="64"/>
      <c r="T101" s="62"/>
      <c r="U101" s="63"/>
      <c r="V101" s="63"/>
      <c r="W101" s="63"/>
      <c r="X101" s="61"/>
      <c r="Y101" s="61"/>
      <c r="Z101" s="61"/>
      <c r="AA101" s="241"/>
      <c r="AB101" s="241"/>
      <c r="AC101" s="62"/>
      <c r="AD101" s="62"/>
      <c r="AE101" s="169"/>
      <c r="AF101" s="294"/>
      <c r="AG101" s="236"/>
      <c r="AH101" s="246" t="str">
        <f t="shared" si="27"/>
        <v/>
      </c>
      <c r="AI101" s="251" t="str">
        <f t="shared" si="28"/>
        <v/>
      </c>
      <c r="AJ101" s="217" t="str">
        <f>IF(C101="","",IF(AND(フラグ管理用!C101=1,フラグ管理用!E101=1),"",IF(AND(フラグ管理用!C101=2,フラグ管理用!D101=1,フラグ管理用!E101=1),"",IF(AND(フラグ管理用!C101=2,フラグ管理用!D101=2),"","error"))))</f>
        <v/>
      </c>
      <c r="AK101" s="257" t="str">
        <f t="shared" si="17"/>
        <v/>
      </c>
      <c r="AL101" s="257" t="str">
        <f t="shared" si="18"/>
        <v/>
      </c>
      <c r="AM101" s="257" t="str">
        <f>IF(C101="","",IF(PRODUCT(フラグ管理用!H101:J101)=0,"error",""))</f>
        <v/>
      </c>
      <c r="AN101" s="257" t="str">
        <f t="shared" si="29"/>
        <v/>
      </c>
      <c r="AO101" s="257" t="str">
        <f>IF(C101="","",IF(AND(フラグ管理用!E101=1,フラグ管理用!K101=1),"",IF(AND(フラグ管理用!E101=2,フラグ管理用!K101&gt;1),"","error")))</f>
        <v/>
      </c>
      <c r="AP101" s="257" t="str">
        <f>IF(C101="","",IF(AND(フラグ管理用!K101=10,ISBLANK(L101)=FALSE),"",IF(AND(フラグ管理用!K101&lt;10,ISBLANK(L101)=TRUE),"","error")))</f>
        <v/>
      </c>
      <c r="AQ101" s="217" t="str">
        <f t="shared" si="19"/>
        <v/>
      </c>
      <c r="AR101" s="217" t="str">
        <f t="shared" si="30"/>
        <v/>
      </c>
      <c r="AS101" s="217" t="str">
        <f>IF(C101="","",IF(AND(フラグ管理用!D101=2,フラグ管理用!E101=1),IF(Q101&lt;&gt;0,"error",""),""))</f>
        <v/>
      </c>
      <c r="AT101" s="217" t="str">
        <f>IF(C101="","",IF(フラグ管理用!E101=2,IF(OR(O101&lt;&gt;0,P101&lt;&gt;0),"error",""),""))</f>
        <v/>
      </c>
      <c r="AU101" s="217" t="str">
        <f t="shared" si="31"/>
        <v/>
      </c>
      <c r="AV101" s="217" t="str">
        <f t="shared" si="32"/>
        <v/>
      </c>
      <c r="AW101" s="217" t="str">
        <f t="shared" si="20"/>
        <v/>
      </c>
      <c r="AX101" s="217" t="str">
        <f>IF(C101="","",IF(フラグ管理用!X101=2,IF(AND(フラグ管理用!C101=2,フラグ管理用!U101=1),"","error"),""))</f>
        <v/>
      </c>
      <c r="AY101" s="217" t="str">
        <f t="shared" si="21"/>
        <v/>
      </c>
      <c r="AZ101" s="217" t="str">
        <f>IF(C101="","",IF(フラグ管理用!Y101=30,"error",IF(AND(フラグ管理用!AH101="事業始期_通常",フラグ管理用!Y101&lt;18),"error",IF(AND(フラグ管理用!AH101="事業始期_補助",フラグ管理用!Y101&lt;15),"error",""))))</f>
        <v/>
      </c>
      <c r="BA101" s="217" t="str">
        <f t="shared" si="22"/>
        <v/>
      </c>
      <c r="BB101" s="217" t="str">
        <f>IF(C101="","",IF(AND(フラグ管理用!AI101="事業終期_通常",OR(フラグ管理用!Z101&lt;18,フラグ管理用!Z101&gt;29)),"error",IF(AND(フラグ管理用!AI101="事業終期_基金",フラグ管理用!Z101&lt;18),"error","")))</f>
        <v/>
      </c>
      <c r="BC101" s="217" t="str">
        <f>IF(C101="","",IF(VLOOKUP(Y101,―!$X$2:$Y$31,2,FALSE)&lt;=VLOOKUP(Z101,―!$X$2:$Y$31,2,FALSE),"","error"))</f>
        <v/>
      </c>
      <c r="BD101" s="217" t="str">
        <f t="shared" si="23"/>
        <v/>
      </c>
      <c r="BE101" s="217" t="str">
        <f t="shared" si="24"/>
        <v/>
      </c>
      <c r="BF101" s="217" t="str">
        <f>IF(C101="","",IF(AND(フラグ管理用!AJ101="予算区分_地単_通常",フラグ管理用!AE101&gt;4),"error",IF(AND(フラグ管理用!AJ101="予算区分_地単_協力金等",フラグ管理用!AE101&gt;9),"error",IF(AND(フラグ管理用!AJ101="予算区分_補助",フラグ管理用!AE101&lt;9),"error",""))))</f>
        <v/>
      </c>
      <c r="BG101" s="258" t="str">
        <f>フラグ管理用!AN101</f>
        <v/>
      </c>
    </row>
    <row r="102" spans="1:59" x14ac:dyDescent="0.15">
      <c r="A102" s="84">
        <v>84</v>
      </c>
      <c r="B102" s="87"/>
      <c r="C102" s="61"/>
      <c r="D102" s="61"/>
      <c r="E102" s="63"/>
      <c r="F102" s="62"/>
      <c r="G102" s="150" t="str">
        <f>IF(C102="補",VLOOKUP(F102,'事業名一覧 '!$A$3:$C$54,3,FALSE),"")</f>
        <v/>
      </c>
      <c r="H102" s="158"/>
      <c r="I102" s="63"/>
      <c r="J102" s="63"/>
      <c r="K102" s="63"/>
      <c r="L102" s="62"/>
      <c r="M102" s="101" t="str">
        <f t="shared" si="25"/>
        <v/>
      </c>
      <c r="N102" s="101" t="str">
        <f t="shared" si="26"/>
        <v/>
      </c>
      <c r="O102" s="64"/>
      <c r="P102" s="64"/>
      <c r="Q102" s="64"/>
      <c r="R102" s="64"/>
      <c r="S102" s="64"/>
      <c r="T102" s="62"/>
      <c r="U102" s="63"/>
      <c r="V102" s="63"/>
      <c r="W102" s="63"/>
      <c r="X102" s="61"/>
      <c r="Y102" s="61"/>
      <c r="Z102" s="61"/>
      <c r="AA102" s="241"/>
      <c r="AB102" s="241"/>
      <c r="AC102" s="62"/>
      <c r="AD102" s="62"/>
      <c r="AE102" s="169"/>
      <c r="AF102" s="294"/>
      <c r="AG102" s="236"/>
      <c r="AH102" s="246" t="str">
        <f t="shared" si="27"/>
        <v/>
      </c>
      <c r="AI102" s="251" t="str">
        <f t="shared" si="28"/>
        <v/>
      </c>
      <c r="AJ102" s="217" t="str">
        <f>IF(C102="","",IF(AND(フラグ管理用!C102=1,フラグ管理用!E102=1),"",IF(AND(フラグ管理用!C102=2,フラグ管理用!D102=1,フラグ管理用!E102=1),"",IF(AND(フラグ管理用!C102=2,フラグ管理用!D102=2),"","error"))))</f>
        <v/>
      </c>
      <c r="AK102" s="257" t="str">
        <f t="shared" si="17"/>
        <v/>
      </c>
      <c r="AL102" s="257" t="str">
        <f t="shared" si="18"/>
        <v/>
      </c>
      <c r="AM102" s="257" t="str">
        <f>IF(C102="","",IF(PRODUCT(フラグ管理用!H102:J102)=0,"error",""))</f>
        <v/>
      </c>
      <c r="AN102" s="257" t="str">
        <f t="shared" si="29"/>
        <v/>
      </c>
      <c r="AO102" s="257" t="str">
        <f>IF(C102="","",IF(AND(フラグ管理用!E102=1,フラグ管理用!K102=1),"",IF(AND(フラグ管理用!E102=2,フラグ管理用!K102&gt;1),"","error")))</f>
        <v/>
      </c>
      <c r="AP102" s="257" t="str">
        <f>IF(C102="","",IF(AND(フラグ管理用!K102=10,ISBLANK(L102)=FALSE),"",IF(AND(フラグ管理用!K102&lt;10,ISBLANK(L102)=TRUE),"","error")))</f>
        <v/>
      </c>
      <c r="AQ102" s="217" t="str">
        <f t="shared" si="19"/>
        <v/>
      </c>
      <c r="AR102" s="217" t="str">
        <f t="shared" si="30"/>
        <v/>
      </c>
      <c r="AS102" s="217" t="str">
        <f>IF(C102="","",IF(AND(フラグ管理用!D102=2,フラグ管理用!E102=1),IF(Q102&lt;&gt;0,"error",""),""))</f>
        <v/>
      </c>
      <c r="AT102" s="217" t="str">
        <f>IF(C102="","",IF(フラグ管理用!E102=2,IF(OR(O102&lt;&gt;0,P102&lt;&gt;0),"error",""),""))</f>
        <v/>
      </c>
      <c r="AU102" s="217" t="str">
        <f t="shared" si="31"/>
        <v/>
      </c>
      <c r="AV102" s="217" t="str">
        <f t="shared" si="32"/>
        <v/>
      </c>
      <c r="AW102" s="217" t="str">
        <f t="shared" si="20"/>
        <v/>
      </c>
      <c r="AX102" s="217" t="str">
        <f>IF(C102="","",IF(フラグ管理用!X102=2,IF(AND(フラグ管理用!C102=2,フラグ管理用!U102=1),"","error"),""))</f>
        <v/>
      </c>
      <c r="AY102" s="217" t="str">
        <f t="shared" si="21"/>
        <v/>
      </c>
      <c r="AZ102" s="217" t="str">
        <f>IF(C102="","",IF(フラグ管理用!Y102=30,"error",IF(AND(フラグ管理用!AH102="事業始期_通常",フラグ管理用!Y102&lt;18),"error",IF(AND(フラグ管理用!AH102="事業始期_補助",フラグ管理用!Y102&lt;15),"error",""))))</f>
        <v/>
      </c>
      <c r="BA102" s="217" t="str">
        <f t="shared" si="22"/>
        <v/>
      </c>
      <c r="BB102" s="217" t="str">
        <f>IF(C102="","",IF(AND(フラグ管理用!AI102="事業終期_通常",OR(フラグ管理用!Z102&lt;18,フラグ管理用!Z102&gt;29)),"error",IF(AND(フラグ管理用!AI102="事業終期_基金",フラグ管理用!Z102&lt;18),"error","")))</f>
        <v/>
      </c>
      <c r="BC102" s="217" t="str">
        <f>IF(C102="","",IF(VLOOKUP(Y102,―!$X$2:$Y$31,2,FALSE)&lt;=VLOOKUP(Z102,―!$X$2:$Y$31,2,FALSE),"","error"))</f>
        <v/>
      </c>
      <c r="BD102" s="217" t="str">
        <f t="shared" si="23"/>
        <v/>
      </c>
      <c r="BE102" s="217" t="str">
        <f t="shared" si="24"/>
        <v/>
      </c>
      <c r="BF102" s="217" t="str">
        <f>IF(C102="","",IF(AND(フラグ管理用!AJ102="予算区分_地単_通常",フラグ管理用!AE102&gt;4),"error",IF(AND(フラグ管理用!AJ102="予算区分_地単_協力金等",フラグ管理用!AE102&gt;9),"error",IF(AND(フラグ管理用!AJ102="予算区分_補助",フラグ管理用!AE102&lt;9),"error",""))))</f>
        <v/>
      </c>
      <c r="BG102" s="258" t="str">
        <f>フラグ管理用!AN102</f>
        <v/>
      </c>
    </row>
    <row r="103" spans="1:59" x14ac:dyDescent="0.15">
      <c r="A103" s="84">
        <v>85</v>
      </c>
      <c r="B103" s="87"/>
      <c r="C103" s="61"/>
      <c r="D103" s="61"/>
      <c r="E103" s="63"/>
      <c r="F103" s="62"/>
      <c r="G103" s="150" t="str">
        <f>IF(C103="補",VLOOKUP(F103,'事業名一覧 '!$A$3:$C$54,3,FALSE),"")</f>
        <v/>
      </c>
      <c r="H103" s="158"/>
      <c r="I103" s="63"/>
      <c r="J103" s="63"/>
      <c r="K103" s="63"/>
      <c r="L103" s="62"/>
      <c r="M103" s="101" t="str">
        <f t="shared" si="25"/>
        <v/>
      </c>
      <c r="N103" s="101" t="str">
        <f t="shared" si="26"/>
        <v/>
      </c>
      <c r="O103" s="64"/>
      <c r="P103" s="64"/>
      <c r="Q103" s="64"/>
      <c r="R103" s="64"/>
      <c r="S103" s="64"/>
      <c r="T103" s="62"/>
      <c r="U103" s="63"/>
      <c r="V103" s="63"/>
      <c r="W103" s="63"/>
      <c r="X103" s="61"/>
      <c r="Y103" s="61"/>
      <c r="Z103" s="61"/>
      <c r="AA103" s="241"/>
      <c r="AB103" s="241"/>
      <c r="AC103" s="62"/>
      <c r="AD103" s="62"/>
      <c r="AE103" s="169"/>
      <c r="AF103" s="294"/>
      <c r="AG103" s="236"/>
      <c r="AH103" s="246" t="str">
        <f t="shared" si="27"/>
        <v/>
      </c>
      <c r="AI103" s="251" t="str">
        <f t="shared" si="28"/>
        <v/>
      </c>
      <c r="AJ103" s="217" t="str">
        <f>IF(C103="","",IF(AND(フラグ管理用!C103=1,フラグ管理用!E103=1),"",IF(AND(フラグ管理用!C103=2,フラグ管理用!D103=1,フラグ管理用!E103=1),"",IF(AND(フラグ管理用!C103=2,フラグ管理用!D103=2),"","error"))))</f>
        <v/>
      </c>
      <c r="AK103" s="257" t="str">
        <f t="shared" si="17"/>
        <v/>
      </c>
      <c r="AL103" s="257" t="str">
        <f t="shared" si="18"/>
        <v/>
      </c>
      <c r="AM103" s="257" t="str">
        <f>IF(C103="","",IF(PRODUCT(フラグ管理用!H103:J103)=0,"error",""))</f>
        <v/>
      </c>
      <c r="AN103" s="257" t="str">
        <f t="shared" si="29"/>
        <v/>
      </c>
      <c r="AO103" s="257" t="str">
        <f>IF(C103="","",IF(AND(フラグ管理用!E103=1,フラグ管理用!K103=1),"",IF(AND(フラグ管理用!E103=2,フラグ管理用!K103&gt;1),"","error")))</f>
        <v/>
      </c>
      <c r="AP103" s="257" t="str">
        <f>IF(C103="","",IF(AND(フラグ管理用!K103=10,ISBLANK(L103)=FALSE),"",IF(AND(フラグ管理用!K103&lt;10,ISBLANK(L103)=TRUE),"","error")))</f>
        <v/>
      </c>
      <c r="AQ103" s="217" t="str">
        <f t="shared" si="19"/>
        <v/>
      </c>
      <c r="AR103" s="217" t="str">
        <f t="shared" si="30"/>
        <v/>
      </c>
      <c r="AS103" s="217" t="str">
        <f>IF(C103="","",IF(AND(フラグ管理用!D103=2,フラグ管理用!E103=1),IF(Q103&lt;&gt;0,"error",""),""))</f>
        <v/>
      </c>
      <c r="AT103" s="217" t="str">
        <f>IF(C103="","",IF(フラグ管理用!E103=2,IF(OR(O103&lt;&gt;0,P103&lt;&gt;0),"error",""),""))</f>
        <v/>
      </c>
      <c r="AU103" s="217" t="str">
        <f t="shared" si="31"/>
        <v/>
      </c>
      <c r="AV103" s="217" t="str">
        <f t="shared" si="32"/>
        <v/>
      </c>
      <c r="AW103" s="217" t="str">
        <f t="shared" si="20"/>
        <v/>
      </c>
      <c r="AX103" s="217" t="str">
        <f>IF(C103="","",IF(フラグ管理用!X103=2,IF(AND(フラグ管理用!C103=2,フラグ管理用!U103=1),"","error"),""))</f>
        <v/>
      </c>
      <c r="AY103" s="217" t="str">
        <f t="shared" si="21"/>
        <v/>
      </c>
      <c r="AZ103" s="217" t="str">
        <f>IF(C103="","",IF(フラグ管理用!Y103=30,"error",IF(AND(フラグ管理用!AH103="事業始期_通常",フラグ管理用!Y103&lt;18),"error",IF(AND(フラグ管理用!AH103="事業始期_補助",フラグ管理用!Y103&lt;15),"error",""))))</f>
        <v/>
      </c>
      <c r="BA103" s="217" t="str">
        <f t="shared" si="22"/>
        <v/>
      </c>
      <c r="BB103" s="217" t="str">
        <f>IF(C103="","",IF(AND(フラグ管理用!AI103="事業終期_通常",OR(フラグ管理用!Z103&lt;18,フラグ管理用!Z103&gt;29)),"error",IF(AND(フラグ管理用!AI103="事業終期_基金",フラグ管理用!Z103&lt;18),"error","")))</f>
        <v/>
      </c>
      <c r="BC103" s="217" t="str">
        <f>IF(C103="","",IF(VLOOKUP(Y103,―!$X$2:$Y$31,2,FALSE)&lt;=VLOOKUP(Z103,―!$X$2:$Y$31,2,FALSE),"","error"))</f>
        <v/>
      </c>
      <c r="BD103" s="217" t="str">
        <f t="shared" si="23"/>
        <v/>
      </c>
      <c r="BE103" s="217" t="str">
        <f t="shared" si="24"/>
        <v/>
      </c>
      <c r="BF103" s="217" t="str">
        <f>IF(C103="","",IF(AND(フラグ管理用!AJ103="予算区分_地単_通常",フラグ管理用!AE103&gt;4),"error",IF(AND(フラグ管理用!AJ103="予算区分_地単_協力金等",フラグ管理用!AE103&gt;9),"error",IF(AND(フラグ管理用!AJ103="予算区分_補助",フラグ管理用!AE103&lt;9),"error",""))))</f>
        <v/>
      </c>
      <c r="BG103" s="258" t="str">
        <f>フラグ管理用!AN103</f>
        <v/>
      </c>
    </row>
    <row r="104" spans="1:59" x14ac:dyDescent="0.15">
      <c r="A104" s="84">
        <v>86</v>
      </c>
      <c r="B104" s="87"/>
      <c r="C104" s="61"/>
      <c r="D104" s="61"/>
      <c r="E104" s="63"/>
      <c r="F104" s="62"/>
      <c r="G104" s="150" t="str">
        <f>IF(C104="補",VLOOKUP(F104,'事業名一覧 '!$A$3:$C$54,3,FALSE),"")</f>
        <v/>
      </c>
      <c r="H104" s="158"/>
      <c r="I104" s="63"/>
      <c r="J104" s="63"/>
      <c r="K104" s="63"/>
      <c r="L104" s="62"/>
      <c r="M104" s="101" t="str">
        <f t="shared" si="25"/>
        <v/>
      </c>
      <c r="N104" s="101" t="str">
        <f t="shared" si="26"/>
        <v/>
      </c>
      <c r="O104" s="64"/>
      <c r="P104" s="64"/>
      <c r="Q104" s="64"/>
      <c r="R104" s="64"/>
      <c r="S104" s="64"/>
      <c r="T104" s="62"/>
      <c r="U104" s="63"/>
      <c r="V104" s="63"/>
      <c r="W104" s="63"/>
      <c r="X104" s="61"/>
      <c r="Y104" s="61"/>
      <c r="Z104" s="61"/>
      <c r="AA104" s="241"/>
      <c r="AB104" s="241"/>
      <c r="AC104" s="62"/>
      <c r="AD104" s="62"/>
      <c r="AE104" s="169"/>
      <c r="AF104" s="294"/>
      <c r="AG104" s="236"/>
      <c r="AH104" s="246" t="str">
        <f t="shared" si="27"/>
        <v/>
      </c>
      <c r="AI104" s="251" t="str">
        <f t="shared" si="28"/>
        <v/>
      </c>
      <c r="AJ104" s="217" t="str">
        <f>IF(C104="","",IF(AND(フラグ管理用!C104=1,フラグ管理用!E104=1),"",IF(AND(フラグ管理用!C104=2,フラグ管理用!D104=1,フラグ管理用!E104=1),"",IF(AND(フラグ管理用!C104=2,フラグ管理用!D104=2),"","error"))))</f>
        <v/>
      </c>
      <c r="AK104" s="257" t="str">
        <f t="shared" si="17"/>
        <v/>
      </c>
      <c r="AL104" s="257" t="str">
        <f t="shared" si="18"/>
        <v/>
      </c>
      <c r="AM104" s="257" t="str">
        <f>IF(C104="","",IF(PRODUCT(フラグ管理用!H104:J104)=0,"error",""))</f>
        <v/>
      </c>
      <c r="AN104" s="257" t="str">
        <f t="shared" si="29"/>
        <v/>
      </c>
      <c r="AO104" s="257" t="str">
        <f>IF(C104="","",IF(AND(フラグ管理用!E104=1,フラグ管理用!K104=1),"",IF(AND(フラグ管理用!E104=2,フラグ管理用!K104&gt;1),"","error")))</f>
        <v/>
      </c>
      <c r="AP104" s="257" t="str">
        <f>IF(C104="","",IF(AND(フラグ管理用!K104=10,ISBLANK(L104)=FALSE),"",IF(AND(フラグ管理用!K104&lt;10,ISBLANK(L104)=TRUE),"","error")))</f>
        <v/>
      </c>
      <c r="AQ104" s="217" t="str">
        <f t="shared" si="19"/>
        <v/>
      </c>
      <c r="AR104" s="217" t="str">
        <f t="shared" si="30"/>
        <v/>
      </c>
      <c r="AS104" s="217" t="str">
        <f>IF(C104="","",IF(AND(フラグ管理用!D104=2,フラグ管理用!E104=1),IF(Q104&lt;&gt;0,"error",""),""))</f>
        <v/>
      </c>
      <c r="AT104" s="217" t="str">
        <f>IF(C104="","",IF(フラグ管理用!E104=2,IF(OR(O104&lt;&gt;0,P104&lt;&gt;0),"error",""),""))</f>
        <v/>
      </c>
      <c r="AU104" s="217" t="str">
        <f t="shared" si="31"/>
        <v/>
      </c>
      <c r="AV104" s="217" t="str">
        <f t="shared" si="32"/>
        <v/>
      </c>
      <c r="AW104" s="217" t="str">
        <f t="shared" si="20"/>
        <v/>
      </c>
      <c r="AX104" s="217" t="str">
        <f>IF(C104="","",IF(フラグ管理用!X104=2,IF(AND(フラグ管理用!C104=2,フラグ管理用!U104=1),"","error"),""))</f>
        <v/>
      </c>
      <c r="AY104" s="217" t="str">
        <f t="shared" si="21"/>
        <v/>
      </c>
      <c r="AZ104" s="217" t="str">
        <f>IF(C104="","",IF(フラグ管理用!Y104=30,"error",IF(AND(フラグ管理用!AH104="事業始期_通常",フラグ管理用!Y104&lt;18),"error",IF(AND(フラグ管理用!AH104="事業始期_補助",フラグ管理用!Y104&lt;15),"error",""))))</f>
        <v/>
      </c>
      <c r="BA104" s="217" t="str">
        <f t="shared" si="22"/>
        <v/>
      </c>
      <c r="BB104" s="217" t="str">
        <f>IF(C104="","",IF(AND(フラグ管理用!AI104="事業終期_通常",OR(フラグ管理用!Z104&lt;18,フラグ管理用!Z104&gt;29)),"error",IF(AND(フラグ管理用!AI104="事業終期_基金",フラグ管理用!Z104&lt;18),"error","")))</f>
        <v/>
      </c>
      <c r="BC104" s="217" t="str">
        <f>IF(C104="","",IF(VLOOKUP(Y104,―!$X$2:$Y$31,2,FALSE)&lt;=VLOOKUP(Z104,―!$X$2:$Y$31,2,FALSE),"","error"))</f>
        <v/>
      </c>
      <c r="BD104" s="217" t="str">
        <f t="shared" si="23"/>
        <v/>
      </c>
      <c r="BE104" s="217" t="str">
        <f t="shared" si="24"/>
        <v/>
      </c>
      <c r="BF104" s="217" t="str">
        <f>IF(C104="","",IF(AND(フラグ管理用!AJ104="予算区分_地単_通常",フラグ管理用!AE104&gt;4),"error",IF(AND(フラグ管理用!AJ104="予算区分_地単_協力金等",フラグ管理用!AE104&gt;9),"error",IF(AND(フラグ管理用!AJ104="予算区分_補助",フラグ管理用!AE104&lt;9),"error",""))))</f>
        <v/>
      </c>
      <c r="BG104" s="258" t="str">
        <f>フラグ管理用!AN104</f>
        <v/>
      </c>
    </row>
    <row r="105" spans="1:59" x14ac:dyDescent="0.15">
      <c r="A105" s="84">
        <v>87</v>
      </c>
      <c r="B105" s="87"/>
      <c r="C105" s="61"/>
      <c r="D105" s="61"/>
      <c r="E105" s="63"/>
      <c r="F105" s="62"/>
      <c r="G105" s="150" t="str">
        <f>IF(C105="補",VLOOKUP(F105,'事業名一覧 '!$A$3:$C$54,3,FALSE),"")</f>
        <v/>
      </c>
      <c r="H105" s="158"/>
      <c r="I105" s="63"/>
      <c r="J105" s="63"/>
      <c r="K105" s="63"/>
      <c r="L105" s="62"/>
      <c r="M105" s="101" t="str">
        <f t="shared" si="25"/>
        <v/>
      </c>
      <c r="N105" s="101" t="str">
        <f t="shared" si="26"/>
        <v/>
      </c>
      <c r="O105" s="64"/>
      <c r="P105" s="64"/>
      <c r="Q105" s="64"/>
      <c r="R105" s="64"/>
      <c r="S105" s="64"/>
      <c r="T105" s="62"/>
      <c r="U105" s="63"/>
      <c r="V105" s="63"/>
      <c r="W105" s="63"/>
      <c r="X105" s="61"/>
      <c r="Y105" s="61"/>
      <c r="Z105" s="61"/>
      <c r="AA105" s="241"/>
      <c r="AB105" s="241"/>
      <c r="AC105" s="62"/>
      <c r="AD105" s="62"/>
      <c r="AE105" s="169"/>
      <c r="AF105" s="294"/>
      <c r="AG105" s="236"/>
      <c r="AH105" s="246" t="str">
        <f t="shared" si="27"/>
        <v/>
      </c>
      <c r="AI105" s="251" t="str">
        <f t="shared" si="28"/>
        <v/>
      </c>
      <c r="AJ105" s="217" t="str">
        <f>IF(C105="","",IF(AND(フラグ管理用!C105=1,フラグ管理用!E105=1),"",IF(AND(フラグ管理用!C105=2,フラグ管理用!D105=1,フラグ管理用!E105=1),"",IF(AND(フラグ管理用!C105=2,フラグ管理用!D105=2),"","error"))))</f>
        <v/>
      </c>
      <c r="AK105" s="257" t="str">
        <f t="shared" si="17"/>
        <v/>
      </c>
      <c r="AL105" s="257" t="str">
        <f t="shared" si="18"/>
        <v/>
      </c>
      <c r="AM105" s="257" t="str">
        <f>IF(C105="","",IF(PRODUCT(フラグ管理用!H105:J105)=0,"error",""))</f>
        <v/>
      </c>
      <c r="AN105" s="257" t="str">
        <f t="shared" si="29"/>
        <v/>
      </c>
      <c r="AO105" s="257" t="str">
        <f>IF(C105="","",IF(AND(フラグ管理用!E105=1,フラグ管理用!K105=1),"",IF(AND(フラグ管理用!E105=2,フラグ管理用!K105&gt;1),"","error")))</f>
        <v/>
      </c>
      <c r="AP105" s="257" t="str">
        <f>IF(C105="","",IF(AND(フラグ管理用!K105=10,ISBLANK(L105)=FALSE),"",IF(AND(フラグ管理用!K105&lt;10,ISBLANK(L105)=TRUE),"","error")))</f>
        <v/>
      </c>
      <c r="AQ105" s="217" t="str">
        <f t="shared" si="19"/>
        <v/>
      </c>
      <c r="AR105" s="217" t="str">
        <f t="shared" si="30"/>
        <v/>
      </c>
      <c r="AS105" s="217" t="str">
        <f>IF(C105="","",IF(AND(フラグ管理用!D105=2,フラグ管理用!E105=1),IF(Q105&lt;&gt;0,"error",""),""))</f>
        <v/>
      </c>
      <c r="AT105" s="217" t="str">
        <f>IF(C105="","",IF(フラグ管理用!E105=2,IF(OR(O105&lt;&gt;0,P105&lt;&gt;0),"error",""),""))</f>
        <v/>
      </c>
      <c r="AU105" s="217" t="str">
        <f t="shared" si="31"/>
        <v/>
      </c>
      <c r="AV105" s="217" t="str">
        <f t="shared" si="32"/>
        <v/>
      </c>
      <c r="AW105" s="217" t="str">
        <f t="shared" si="20"/>
        <v/>
      </c>
      <c r="AX105" s="217" t="str">
        <f>IF(C105="","",IF(フラグ管理用!X105=2,IF(AND(フラグ管理用!C105=2,フラグ管理用!U105=1),"","error"),""))</f>
        <v/>
      </c>
      <c r="AY105" s="217" t="str">
        <f t="shared" si="21"/>
        <v/>
      </c>
      <c r="AZ105" s="217" t="str">
        <f>IF(C105="","",IF(フラグ管理用!Y105=30,"error",IF(AND(フラグ管理用!AH105="事業始期_通常",フラグ管理用!Y105&lt;18),"error",IF(AND(フラグ管理用!AH105="事業始期_補助",フラグ管理用!Y105&lt;15),"error",""))))</f>
        <v/>
      </c>
      <c r="BA105" s="217" t="str">
        <f t="shared" si="22"/>
        <v/>
      </c>
      <c r="BB105" s="217" t="str">
        <f>IF(C105="","",IF(AND(フラグ管理用!AI105="事業終期_通常",OR(フラグ管理用!Z105&lt;18,フラグ管理用!Z105&gt;29)),"error",IF(AND(フラグ管理用!AI105="事業終期_基金",フラグ管理用!Z105&lt;18),"error","")))</f>
        <v/>
      </c>
      <c r="BC105" s="217" t="str">
        <f>IF(C105="","",IF(VLOOKUP(Y105,―!$X$2:$Y$31,2,FALSE)&lt;=VLOOKUP(Z105,―!$X$2:$Y$31,2,FALSE),"","error"))</f>
        <v/>
      </c>
      <c r="BD105" s="217" t="str">
        <f t="shared" si="23"/>
        <v/>
      </c>
      <c r="BE105" s="217" t="str">
        <f t="shared" si="24"/>
        <v/>
      </c>
      <c r="BF105" s="217" t="str">
        <f>IF(C105="","",IF(AND(フラグ管理用!AJ105="予算区分_地単_通常",フラグ管理用!AE105&gt;4),"error",IF(AND(フラグ管理用!AJ105="予算区分_地単_協力金等",フラグ管理用!AE105&gt;9),"error",IF(AND(フラグ管理用!AJ105="予算区分_補助",フラグ管理用!AE105&lt;9),"error",""))))</f>
        <v/>
      </c>
      <c r="BG105" s="258" t="str">
        <f>フラグ管理用!AN105</f>
        <v/>
      </c>
    </row>
    <row r="106" spans="1:59" x14ac:dyDescent="0.15">
      <c r="A106" s="84">
        <v>88</v>
      </c>
      <c r="B106" s="87"/>
      <c r="C106" s="61"/>
      <c r="D106" s="61"/>
      <c r="E106" s="63"/>
      <c r="F106" s="62"/>
      <c r="G106" s="150" t="str">
        <f>IF(C106="補",VLOOKUP(F106,'事業名一覧 '!$A$3:$C$54,3,FALSE),"")</f>
        <v/>
      </c>
      <c r="H106" s="158"/>
      <c r="I106" s="63"/>
      <c r="J106" s="63"/>
      <c r="K106" s="63"/>
      <c r="L106" s="62"/>
      <c r="M106" s="101" t="str">
        <f t="shared" si="25"/>
        <v/>
      </c>
      <c r="N106" s="101" t="str">
        <f t="shared" si="26"/>
        <v/>
      </c>
      <c r="O106" s="64"/>
      <c r="P106" s="64"/>
      <c r="Q106" s="64"/>
      <c r="R106" s="64"/>
      <c r="S106" s="64"/>
      <c r="T106" s="62"/>
      <c r="U106" s="63"/>
      <c r="V106" s="63"/>
      <c r="W106" s="63"/>
      <c r="X106" s="61"/>
      <c r="Y106" s="61"/>
      <c r="Z106" s="61"/>
      <c r="AA106" s="241"/>
      <c r="AB106" s="241"/>
      <c r="AC106" s="62"/>
      <c r="AD106" s="62"/>
      <c r="AE106" s="169"/>
      <c r="AF106" s="294"/>
      <c r="AG106" s="236"/>
      <c r="AH106" s="246" t="str">
        <f t="shared" si="27"/>
        <v/>
      </c>
      <c r="AI106" s="251" t="str">
        <f t="shared" si="28"/>
        <v/>
      </c>
      <c r="AJ106" s="217" t="str">
        <f>IF(C106="","",IF(AND(フラグ管理用!C106=1,フラグ管理用!E106=1),"",IF(AND(フラグ管理用!C106=2,フラグ管理用!D106=1,フラグ管理用!E106=1),"",IF(AND(フラグ管理用!C106=2,フラグ管理用!D106=2),"","error"))))</f>
        <v/>
      </c>
      <c r="AK106" s="257" t="str">
        <f t="shared" si="17"/>
        <v/>
      </c>
      <c r="AL106" s="257" t="str">
        <f t="shared" si="18"/>
        <v/>
      </c>
      <c r="AM106" s="257" t="str">
        <f>IF(C106="","",IF(PRODUCT(フラグ管理用!H106:J106)=0,"error",""))</f>
        <v/>
      </c>
      <c r="AN106" s="257" t="str">
        <f t="shared" si="29"/>
        <v/>
      </c>
      <c r="AO106" s="257" t="str">
        <f>IF(C106="","",IF(AND(フラグ管理用!E106=1,フラグ管理用!K106=1),"",IF(AND(フラグ管理用!E106=2,フラグ管理用!K106&gt;1),"","error")))</f>
        <v/>
      </c>
      <c r="AP106" s="257" t="str">
        <f>IF(C106="","",IF(AND(フラグ管理用!K106=10,ISBLANK(L106)=FALSE),"",IF(AND(フラグ管理用!K106&lt;10,ISBLANK(L106)=TRUE),"","error")))</f>
        <v/>
      </c>
      <c r="AQ106" s="217" t="str">
        <f t="shared" si="19"/>
        <v/>
      </c>
      <c r="AR106" s="217" t="str">
        <f t="shared" si="30"/>
        <v/>
      </c>
      <c r="AS106" s="217" t="str">
        <f>IF(C106="","",IF(AND(フラグ管理用!D106=2,フラグ管理用!E106=1),IF(Q106&lt;&gt;0,"error",""),""))</f>
        <v/>
      </c>
      <c r="AT106" s="217" t="str">
        <f>IF(C106="","",IF(フラグ管理用!E106=2,IF(OR(O106&lt;&gt;0,P106&lt;&gt;0),"error",""),""))</f>
        <v/>
      </c>
      <c r="AU106" s="217" t="str">
        <f t="shared" si="31"/>
        <v/>
      </c>
      <c r="AV106" s="217" t="str">
        <f t="shared" si="32"/>
        <v/>
      </c>
      <c r="AW106" s="217" t="str">
        <f t="shared" si="20"/>
        <v/>
      </c>
      <c r="AX106" s="217" t="str">
        <f>IF(C106="","",IF(フラグ管理用!X106=2,IF(AND(フラグ管理用!C106=2,フラグ管理用!U106=1),"","error"),""))</f>
        <v/>
      </c>
      <c r="AY106" s="217" t="str">
        <f t="shared" si="21"/>
        <v/>
      </c>
      <c r="AZ106" s="217" t="str">
        <f>IF(C106="","",IF(フラグ管理用!Y106=30,"error",IF(AND(フラグ管理用!AH106="事業始期_通常",フラグ管理用!Y106&lt;18),"error",IF(AND(フラグ管理用!AH106="事業始期_補助",フラグ管理用!Y106&lt;15),"error",""))))</f>
        <v/>
      </c>
      <c r="BA106" s="217" t="str">
        <f t="shared" si="22"/>
        <v/>
      </c>
      <c r="BB106" s="217" t="str">
        <f>IF(C106="","",IF(AND(フラグ管理用!AI106="事業終期_通常",OR(フラグ管理用!Z106&lt;18,フラグ管理用!Z106&gt;29)),"error",IF(AND(フラグ管理用!AI106="事業終期_基金",フラグ管理用!Z106&lt;18),"error","")))</f>
        <v/>
      </c>
      <c r="BC106" s="217" t="str">
        <f>IF(C106="","",IF(VLOOKUP(Y106,―!$X$2:$Y$31,2,FALSE)&lt;=VLOOKUP(Z106,―!$X$2:$Y$31,2,FALSE),"","error"))</f>
        <v/>
      </c>
      <c r="BD106" s="217" t="str">
        <f t="shared" si="23"/>
        <v/>
      </c>
      <c r="BE106" s="217" t="str">
        <f t="shared" si="24"/>
        <v/>
      </c>
      <c r="BF106" s="217" t="str">
        <f>IF(C106="","",IF(AND(フラグ管理用!AJ106="予算区分_地単_通常",フラグ管理用!AE106&gt;4),"error",IF(AND(フラグ管理用!AJ106="予算区分_地単_協力金等",フラグ管理用!AE106&gt;9),"error",IF(AND(フラグ管理用!AJ106="予算区分_補助",フラグ管理用!AE106&lt;9),"error",""))))</f>
        <v/>
      </c>
      <c r="BG106" s="258" t="str">
        <f>フラグ管理用!AN106</f>
        <v/>
      </c>
    </row>
    <row r="107" spans="1:59" x14ac:dyDescent="0.15">
      <c r="A107" s="84">
        <v>89</v>
      </c>
      <c r="B107" s="87"/>
      <c r="C107" s="61"/>
      <c r="D107" s="61"/>
      <c r="E107" s="63"/>
      <c r="F107" s="62"/>
      <c r="G107" s="150" t="str">
        <f>IF(C107="補",VLOOKUP(F107,'事業名一覧 '!$A$3:$C$54,3,FALSE),"")</f>
        <v/>
      </c>
      <c r="H107" s="158"/>
      <c r="I107" s="63"/>
      <c r="J107" s="63"/>
      <c r="K107" s="63"/>
      <c r="L107" s="62"/>
      <c r="M107" s="101" t="str">
        <f t="shared" si="25"/>
        <v/>
      </c>
      <c r="N107" s="101" t="str">
        <f t="shared" si="26"/>
        <v/>
      </c>
      <c r="O107" s="64"/>
      <c r="P107" s="64"/>
      <c r="Q107" s="64"/>
      <c r="R107" s="64"/>
      <c r="S107" s="64"/>
      <c r="T107" s="62"/>
      <c r="U107" s="63"/>
      <c r="V107" s="63"/>
      <c r="W107" s="63"/>
      <c r="X107" s="61"/>
      <c r="Y107" s="61"/>
      <c r="Z107" s="61"/>
      <c r="AA107" s="241"/>
      <c r="AB107" s="241"/>
      <c r="AC107" s="62"/>
      <c r="AD107" s="62"/>
      <c r="AE107" s="169"/>
      <c r="AF107" s="294"/>
      <c r="AG107" s="236"/>
      <c r="AH107" s="246" t="str">
        <f t="shared" si="27"/>
        <v/>
      </c>
      <c r="AI107" s="251" t="str">
        <f t="shared" si="28"/>
        <v/>
      </c>
      <c r="AJ107" s="217" t="str">
        <f>IF(C107="","",IF(AND(フラグ管理用!C107=1,フラグ管理用!E107=1),"",IF(AND(フラグ管理用!C107=2,フラグ管理用!D107=1,フラグ管理用!E107=1),"",IF(AND(フラグ管理用!C107=2,フラグ管理用!D107=2),"","error"))))</f>
        <v/>
      </c>
      <c r="AK107" s="257" t="str">
        <f t="shared" si="17"/>
        <v/>
      </c>
      <c r="AL107" s="257" t="str">
        <f t="shared" si="18"/>
        <v/>
      </c>
      <c r="AM107" s="257" t="str">
        <f>IF(C107="","",IF(PRODUCT(フラグ管理用!H107:J107)=0,"error",""))</f>
        <v/>
      </c>
      <c r="AN107" s="257" t="str">
        <f t="shared" si="29"/>
        <v/>
      </c>
      <c r="AO107" s="257" t="str">
        <f>IF(C107="","",IF(AND(フラグ管理用!E107=1,フラグ管理用!K107=1),"",IF(AND(フラグ管理用!E107=2,フラグ管理用!K107&gt;1),"","error")))</f>
        <v/>
      </c>
      <c r="AP107" s="257" t="str">
        <f>IF(C107="","",IF(AND(フラグ管理用!K107=10,ISBLANK(L107)=FALSE),"",IF(AND(フラグ管理用!K107&lt;10,ISBLANK(L107)=TRUE),"","error")))</f>
        <v/>
      </c>
      <c r="AQ107" s="217" t="str">
        <f t="shared" si="19"/>
        <v/>
      </c>
      <c r="AR107" s="217" t="str">
        <f t="shared" si="30"/>
        <v/>
      </c>
      <c r="AS107" s="217" t="str">
        <f>IF(C107="","",IF(AND(フラグ管理用!D107=2,フラグ管理用!E107=1),IF(Q107&lt;&gt;0,"error",""),""))</f>
        <v/>
      </c>
      <c r="AT107" s="217" t="str">
        <f>IF(C107="","",IF(フラグ管理用!E107=2,IF(OR(O107&lt;&gt;0,P107&lt;&gt;0),"error",""),""))</f>
        <v/>
      </c>
      <c r="AU107" s="217" t="str">
        <f t="shared" si="31"/>
        <v/>
      </c>
      <c r="AV107" s="217" t="str">
        <f t="shared" si="32"/>
        <v/>
      </c>
      <c r="AW107" s="217" t="str">
        <f t="shared" si="20"/>
        <v/>
      </c>
      <c r="AX107" s="217" t="str">
        <f>IF(C107="","",IF(フラグ管理用!X107=2,IF(AND(フラグ管理用!C107=2,フラグ管理用!U107=1),"","error"),""))</f>
        <v/>
      </c>
      <c r="AY107" s="217" t="str">
        <f t="shared" si="21"/>
        <v/>
      </c>
      <c r="AZ107" s="217" t="str">
        <f>IF(C107="","",IF(フラグ管理用!Y107=30,"error",IF(AND(フラグ管理用!AH107="事業始期_通常",フラグ管理用!Y107&lt;18),"error",IF(AND(フラグ管理用!AH107="事業始期_補助",フラグ管理用!Y107&lt;15),"error",""))))</f>
        <v/>
      </c>
      <c r="BA107" s="217" t="str">
        <f t="shared" si="22"/>
        <v/>
      </c>
      <c r="BB107" s="217" t="str">
        <f>IF(C107="","",IF(AND(フラグ管理用!AI107="事業終期_通常",OR(フラグ管理用!Z107&lt;18,フラグ管理用!Z107&gt;29)),"error",IF(AND(フラグ管理用!AI107="事業終期_基金",フラグ管理用!Z107&lt;18),"error","")))</f>
        <v/>
      </c>
      <c r="BC107" s="217" t="str">
        <f>IF(C107="","",IF(VLOOKUP(Y107,―!$X$2:$Y$31,2,FALSE)&lt;=VLOOKUP(Z107,―!$X$2:$Y$31,2,FALSE),"","error"))</f>
        <v/>
      </c>
      <c r="BD107" s="217" t="str">
        <f t="shared" si="23"/>
        <v/>
      </c>
      <c r="BE107" s="217" t="str">
        <f t="shared" si="24"/>
        <v/>
      </c>
      <c r="BF107" s="217" t="str">
        <f>IF(C107="","",IF(AND(フラグ管理用!AJ107="予算区分_地単_通常",フラグ管理用!AE107&gt;4),"error",IF(AND(フラグ管理用!AJ107="予算区分_地単_協力金等",フラグ管理用!AE107&gt;9),"error",IF(AND(フラグ管理用!AJ107="予算区分_補助",フラグ管理用!AE107&lt;9),"error",""))))</f>
        <v/>
      </c>
      <c r="BG107" s="258" t="str">
        <f>フラグ管理用!AN107</f>
        <v/>
      </c>
    </row>
    <row r="108" spans="1:59" x14ac:dyDescent="0.15">
      <c r="A108" s="84">
        <v>90</v>
      </c>
      <c r="B108" s="87"/>
      <c r="C108" s="61"/>
      <c r="D108" s="61"/>
      <c r="E108" s="63"/>
      <c r="F108" s="62"/>
      <c r="G108" s="150" t="str">
        <f>IF(C108="補",VLOOKUP(F108,'事業名一覧 '!$A$3:$C$54,3,FALSE),"")</f>
        <v/>
      </c>
      <c r="H108" s="158"/>
      <c r="I108" s="63"/>
      <c r="J108" s="63"/>
      <c r="K108" s="63"/>
      <c r="L108" s="62"/>
      <c r="M108" s="101" t="str">
        <f t="shared" si="25"/>
        <v/>
      </c>
      <c r="N108" s="101" t="str">
        <f t="shared" si="26"/>
        <v/>
      </c>
      <c r="O108" s="64"/>
      <c r="P108" s="64"/>
      <c r="Q108" s="64"/>
      <c r="R108" s="64"/>
      <c r="S108" s="64"/>
      <c r="T108" s="62"/>
      <c r="U108" s="63"/>
      <c r="V108" s="63"/>
      <c r="W108" s="63"/>
      <c r="X108" s="61"/>
      <c r="Y108" s="61"/>
      <c r="Z108" s="61"/>
      <c r="AA108" s="241"/>
      <c r="AB108" s="241"/>
      <c r="AC108" s="62"/>
      <c r="AD108" s="62"/>
      <c r="AE108" s="169"/>
      <c r="AF108" s="294"/>
      <c r="AG108" s="236"/>
      <c r="AH108" s="246" t="str">
        <f t="shared" si="27"/>
        <v/>
      </c>
      <c r="AI108" s="251" t="str">
        <f t="shared" si="28"/>
        <v/>
      </c>
      <c r="AJ108" s="217" t="str">
        <f>IF(C108="","",IF(AND(フラグ管理用!C108=1,フラグ管理用!E108=1),"",IF(AND(フラグ管理用!C108=2,フラグ管理用!D108=1,フラグ管理用!E108=1),"",IF(AND(フラグ管理用!C108=2,フラグ管理用!D108=2),"","error"))))</f>
        <v/>
      </c>
      <c r="AK108" s="257" t="str">
        <f t="shared" si="17"/>
        <v/>
      </c>
      <c r="AL108" s="257" t="str">
        <f t="shared" si="18"/>
        <v/>
      </c>
      <c r="AM108" s="257" t="str">
        <f>IF(C108="","",IF(PRODUCT(フラグ管理用!H108:J108)=0,"error",""))</f>
        <v/>
      </c>
      <c r="AN108" s="257" t="str">
        <f t="shared" si="29"/>
        <v/>
      </c>
      <c r="AO108" s="257" t="str">
        <f>IF(C108="","",IF(AND(フラグ管理用!E108=1,フラグ管理用!K108=1),"",IF(AND(フラグ管理用!E108=2,フラグ管理用!K108&gt;1),"","error")))</f>
        <v/>
      </c>
      <c r="AP108" s="257" t="str">
        <f>IF(C108="","",IF(AND(フラグ管理用!K108=10,ISBLANK(L108)=FALSE),"",IF(AND(フラグ管理用!K108&lt;10,ISBLANK(L108)=TRUE),"","error")))</f>
        <v/>
      </c>
      <c r="AQ108" s="217" t="str">
        <f t="shared" si="19"/>
        <v/>
      </c>
      <c r="AR108" s="217" t="str">
        <f t="shared" si="30"/>
        <v/>
      </c>
      <c r="AS108" s="217" t="str">
        <f>IF(C108="","",IF(AND(フラグ管理用!D108=2,フラグ管理用!E108=1),IF(Q108&lt;&gt;0,"error",""),""))</f>
        <v/>
      </c>
      <c r="AT108" s="217" t="str">
        <f>IF(C108="","",IF(フラグ管理用!E108=2,IF(OR(O108&lt;&gt;0,P108&lt;&gt;0),"error",""),""))</f>
        <v/>
      </c>
      <c r="AU108" s="217" t="str">
        <f t="shared" si="31"/>
        <v/>
      </c>
      <c r="AV108" s="217" t="str">
        <f t="shared" si="32"/>
        <v/>
      </c>
      <c r="AW108" s="217" t="str">
        <f t="shared" si="20"/>
        <v/>
      </c>
      <c r="AX108" s="217" t="str">
        <f>IF(C108="","",IF(フラグ管理用!X108=2,IF(AND(フラグ管理用!C108=2,フラグ管理用!U108=1),"","error"),""))</f>
        <v/>
      </c>
      <c r="AY108" s="217" t="str">
        <f t="shared" si="21"/>
        <v/>
      </c>
      <c r="AZ108" s="217" t="str">
        <f>IF(C108="","",IF(フラグ管理用!Y108=30,"error",IF(AND(フラグ管理用!AH108="事業始期_通常",フラグ管理用!Y108&lt;18),"error",IF(AND(フラグ管理用!AH108="事業始期_補助",フラグ管理用!Y108&lt;15),"error",""))))</f>
        <v/>
      </c>
      <c r="BA108" s="217" t="str">
        <f t="shared" si="22"/>
        <v/>
      </c>
      <c r="BB108" s="217" t="str">
        <f>IF(C108="","",IF(AND(フラグ管理用!AI108="事業終期_通常",OR(フラグ管理用!Z108&lt;18,フラグ管理用!Z108&gt;29)),"error",IF(AND(フラグ管理用!AI108="事業終期_基金",フラグ管理用!Z108&lt;18),"error","")))</f>
        <v/>
      </c>
      <c r="BC108" s="217" t="str">
        <f>IF(C108="","",IF(VLOOKUP(Y108,―!$X$2:$Y$31,2,FALSE)&lt;=VLOOKUP(Z108,―!$X$2:$Y$31,2,FALSE),"","error"))</f>
        <v/>
      </c>
      <c r="BD108" s="217" t="str">
        <f t="shared" si="23"/>
        <v/>
      </c>
      <c r="BE108" s="217" t="str">
        <f t="shared" si="24"/>
        <v/>
      </c>
      <c r="BF108" s="217" t="str">
        <f>IF(C108="","",IF(AND(フラグ管理用!AJ108="予算区分_地単_通常",フラグ管理用!AE108&gt;4),"error",IF(AND(フラグ管理用!AJ108="予算区分_地単_協力金等",フラグ管理用!AE108&gt;9),"error",IF(AND(フラグ管理用!AJ108="予算区分_補助",フラグ管理用!AE108&lt;9),"error",""))))</f>
        <v/>
      </c>
      <c r="BG108" s="258" t="str">
        <f>フラグ管理用!AN108</f>
        <v/>
      </c>
    </row>
    <row r="109" spans="1:59" x14ac:dyDescent="0.15">
      <c r="A109" s="84">
        <v>91</v>
      </c>
      <c r="B109" s="87"/>
      <c r="C109" s="61"/>
      <c r="D109" s="61"/>
      <c r="E109" s="63"/>
      <c r="F109" s="62"/>
      <c r="G109" s="150" t="str">
        <f>IF(C109="補",VLOOKUP(F109,'事業名一覧 '!$A$3:$C$54,3,FALSE),"")</f>
        <v/>
      </c>
      <c r="H109" s="158"/>
      <c r="I109" s="63"/>
      <c r="J109" s="63"/>
      <c r="K109" s="63"/>
      <c r="L109" s="62"/>
      <c r="M109" s="101" t="str">
        <f t="shared" si="25"/>
        <v/>
      </c>
      <c r="N109" s="101" t="str">
        <f t="shared" si="26"/>
        <v/>
      </c>
      <c r="O109" s="64"/>
      <c r="P109" s="64"/>
      <c r="Q109" s="64"/>
      <c r="R109" s="64"/>
      <c r="S109" s="64"/>
      <c r="T109" s="62"/>
      <c r="U109" s="63"/>
      <c r="V109" s="63"/>
      <c r="W109" s="63"/>
      <c r="X109" s="61"/>
      <c r="Y109" s="61"/>
      <c r="Z109" s="61"/>
      <c r="AA109" s="241"/>
      <c r="AB109" s="241"/>
      <c r="AC109" s="62"/>
      <c r="AD109" s="62"/>
      <c r="AE109" s="169"/>
      <c r="AF109" s="294"/>
      <c r="AG109" s="236"/>
      <c r="AH109" s="246" t="str">
        <f t="shared" si="27"/>
        <v/>
      </c>
      <c r="AI109" s="251" t="str">
        <f t="shared" si="28"/>
        <v/>
      </c>
      <c r="AJ109" s="217" t="str">
        <f>IF(C109="","",IF(AND(フラグ管理用!C109=1,フラグ管理用!E109=1),"",IF(AND(フラグ管理用!C109=2,フラグ管理用!D109=1,フラグ管理用!E109=1),"",IF(AND(フラグ管理用!C109=2,フラグ管理用!D109=2),"","error"))))</f>
        <v/>
      </c>
      <c r="AK109" s="257" t="str">
        <f t="shared" si="17"/>
        <v/>
      </c>
      <c r="AL109" s="257" t="str">
        <f t="shared" si="18"/>
        <v/>
      </c>
      <c r="AM109" s="257" t="str">
        <f>IF(C109="","",IF(PRODUCT(フラグ管理用!H109:J109)=0,"error",""))</f>
        <v/>
      </c>
      <c r="AN109" s="257" t="str">
        <f t="shared" si="29"/>
        <v/>
      </c>
      <c r="AO109" s="257" t="str">
        <f>IF(C109="","",IF(AND(フラグ管理用!E109=1,フラグ管理用!K109=1),"",IF(AND(フラグ管理用!E109=2,フラグ管理用!K109&gt;1),"","error")))</f>
        <v/>
      </c>
      <c r="AP109" s="257" t="str">
        <f>IF(C109="","",IF(AND(フラグ管理用!K109=10,ISBLANK(L109)=FALSE),"",IF(AND(フラグ管理用!K109&lt;10,ISBLANK(L109)=TRUE),"","error")))</f>
        <v/>
      </c>
      <c r="AQ109" s="217" t="str">
        <f t="shared" si="19"/>
        <v/>
      </c>
      <c r="AR109" s="217" t="str">
        <f t="shared" si="30"/>
        <v/>
      </c>
      <c r="AS109" s="217" t="str">
        <f>IF(C109="","",IF(AND(フラグ管理用!D109=2,フラグ管理用!E109=1),IF(Q109&lt;&gt;0,"error",""),""))</f>
        <v/>
      </c>
      <c r="AT109" s="217" t="str">
        <f>IF(C109="","",IF(フラグ管理用!E109=2,IF(OR(O109&lt;&gt;0,P109&lt;&gt;0),"error",""),""))</f>
        <v/>
      </c>
      <c r="AU109" s="217" t="str">
        <f t="shared" si="31"/>
        <v/>
      </c>
      <c r="AV109" s="217" t="str">
        <f t="shared" si="32"/>
        <v/>
      </c>
      <c r="AW109" s="217" t="str">
        <f t="shared" si="20"/>
        <v/>
      </c>
      <c r="AX109" s="217" t="str">
        <f>IF(C109="","",IF(フラグ管理用!X109=2,IF(AND(フラグ管理用!C109=2,フラグ管理用!U109=1),"","error"),""))</f>
        <v/>
      </c>
      <c r="AY109" s="217" t="str">
        <f t="shared" si="21"/>
        <v/>
      </c>
      <c r="AZ109" s="217" t="str">
        <f>IF(C109="","",IF(フラグ管理用!Y109=30,"error",IF(AND(フラグ管理用!AH109="事業始期_通常",フラグ管理用!Y109&lt;18),"error",IF(AND(フラグ管理用!AH109="事業始期_補助",フラグ管理用!Y109&lt;15),"error",""))))</f>
        <v/>
      </c>
      <c r="BA109" s="217" t="str">
        <f t="shared" si="22"/>
        <v/>
      </c>
      <c r="BB109" s="217" t="str">
        <f>IF(C109="","",IF(AND(フラグ管理用!AI109="事業終期_通常",OR(フラグ管理用!Z109&lt;18,フラグ管理用!Z109&gt;29)),"error",IF(AND(フラグ管理用!AI109="事業終期_基金",フラグ管理用!Z109&lt;18),"error","")))</f>
        <v/>
      </c>
      <c r="BC109" s="217" t="str">
        <f>IF(C109="","",IF(VLOOKUP(Y109,―!$X$2:$Y$31,2,FALSE)&lt;=VLOOKUP(Z109,―!$X$2:$Y$31,2,FALSE),"","error"))</f>
        <v/>
      </c>
      <c r="BD109" s="217" t="str">
        <f t="shared" si="23"/>
        <v/>
      </c>
      <c r="BE109" s="217" t="str">
        <f t="shared" si="24"/>
        <v/>
      </c>
      <c r="BF109" s="217" t="str">
        <f>IF(C109="","",IF(AND(フラグ管理用!AJ109="予算区分_地単_通常",フラグ管理用!AE109&gt;4),"error",IF(AND(フラグ管理用!AJ109="予算区分_地単_協力金等",フラグ管理用!AE109&gt;9),"error",IF(AND(フラグ管理用!AJ109="予算区分_補助",フラグ管理用!AE109&lt;9),"error",""))))</f>
        <v/>
      </c>
      <c r="BG109" s="258" t="str">
        <f>フラグ管理用!AN109</f>
        <v/>
      </c>
    </row>
    <row r="110" spans="1:59" x14ac:dyDescent="0.15">
      <c r="A110" s="84">
        <v>92</v>
      </c>
      <c r="B110" s="87"/>
      <c r="C110" s="61"/>
      <c r="D110" s="61"/>
      <c r="E110" s="63"/>
      <c r="F110" s="62"/>
      <c r="G110" s="150" t="str">
        <f>IF(C110="補",VLOOKUP(F110,'事業名一覧 '!$A$3:$C$54,3,FALSE),"")</f>
        <v/>
      </c>
      <c r="H110" s="158"/>
      <c r="I110" s="63"/>
      <c r="J110" s="63"/>
      <c r="K110" s="63"/>
      <c r="L110" s="62"/>
      <c r="M110" s="101" t="str">
        <f t="shared" si="25"/>
        <v/>
      </c>
      <c r="N110" s="101" t="str">
        <f t="shared" si="26"/>
        <v/>
      </c>
      <c r="O110" s="64"/>
      <c r="P110" s="64"/>
      <c r="Q110" s="64"/>
      <c r="R110" s="64"/>
      <c r="S110" s="64"/>
      <c r="T110" s="62"/>
      <c r="U110" s="63"/>
      <c r="V110" s="63"/>
      <c r="W110" s="63"/>
      <c r="X110" s="61"/>
      <c r="Y110" s="61"/>
      <c r="Z110" s="61"/>
      <c r="AA110" s="241"/>
      <c r="AB110" s="241"/>
      <c r="AC110" s="62"/>
      <c r="AD110" s="62"/>
      <c r="AE110" s="169"/>
      <c r="AF110" s="294"/>
      <c r="AG110" s="236"/>
      <c r="AH110" s="246" t="str">
        <f t="shared" si="27"/>
        <v/>
      </c>
      <c r="AI110" s="251" t="str">
        <f t="shared" si="28"/>
        <v/>
      </c>
      <c r="AJ110" s="217" t="str">
        <f>IF(C110="","",IF(AND(フラグ管理用!C110=1,フラグ管理用!E110=1),"",IF(AND(フラグ管理用!C110=2,フラグ管理用!D110=1,フラグ管理用!E110=1),"",IF(AND(フラグ管理用!C110=2,フラグ管理用!D110=2),"","error"))))</f>
        <v/>
      </c>
      <c r="AK110" s="257" t="str">
        <f t="shared" si="17"/>
        <v/>
      </c>
      <c r="AL110" s="257" t="str">
        <f t="shared" si="18"/>
        <v/>
      </c>
      <c r="AM110" s="257" t="str">
        <f>IF(C110="","",IF(PRODUCT(フラグ管理用!H110:J110)=0,"error",""))</f>
        <v/>
      </c>
      <c r="AN110" s="257" t="str">
        <f t="shared" si="29"/>
        <v/>
      </c>
      <c r="AO110" s="257" t="str">
        <f>IF(C110="","",IF(AND(フラグ管理用!E110=1,フラグ管理用!K110=1),"",IF(AND(フラグ管理用!E110=2,フラグ管理用!K110&gt;1),"","error")))</f>
        <v/>
      </c>
      <c r="AP110" s="257" t="str">
        <f>IF(C110="","",IF(AND(フラグ管理用!K110=10,ISBLANK(L110)=FALSE),"",IF(AND(フラグ管理用!K110&lt;10,ISBLANK(L110)=TRUE),"","error")))</f>
        <v/>
      </c>
      <c r="AQ110" s="217" t="str">
        <f t="shared" si="19"/>
        <v/>
      </c>
      <c r="AR110" s="217" t="str">
        <f t="shared" si="30"/>
        <v/>
      </c>
      <c r="AS110" s="217" t="str">
        <f>IF(C110="","",IF(AND(フラグ管理用!D110=2,フラグ管理用!E110=1),IF(Q110&lt;&gt;0,"error",""),""))</f>
        <v/>
      </c>
      <c r="AT110" s="217" t="str">
        <f>IF(C110="","",IF(フラグ管理用!E110=2,IF(OR(O110&lt;&gt;0,P110&lt;&gt;0),"error",""),""))</f>
        <v/>
      </c>
      <c r="AU110" s="217" t="str">
        <f t="shared" si="31"/>
        <v/>
      </c>
      <c r="AV110" s="217" t="str">
        <f t="shared" si="32"/>
        <v/>
      </c>
      <c r="AW110" s="217" t="str">
        <f t="shared" si="20"/>
        <v/>
      </c>
      <c r="AX110" s="217" t="str">
        <f>IF(C110="","",IF(フラグ管理用!X110=2,IF(AND(フラグ管理用!C110=2,フラグ管理用!U110=1),"","error"),""))</f>
        <v/>
      </c>
      <c r="AY110" s="217" t="str">
        <f t="shared" si="21"/>
        <v/>
      </c>
      <c r="AZ110" s="217" t="str">
        <f>IF(C110="","",IF(フラグ管理用!Y110=30,"error",IF(AND(フラグ管理用!AH110="事業始期_通常",フラグ管理用!Y110&lt;18),"error",IF(AND(フラグ管理用!AH110="事業始期_補助",フラグ管理用!Y110&lt;15),"error",""))))</f>
        <v/>
      </c>
      <c r="BA110" s="217" t="str">
        <f t="shared" si="22"/>
        <v/>
      </c>
      <c r="BB110" s="217" t="str">
        <f>IF(C110="","",IF(AND(フラグ管理用!AI110="事業終期_通常",OR(フラグ管理用!Z110&lt;18,フラグ管理用!Z110&gt;29)),"error",IF(AND(フラグ管理用!AI110="事業終期_基金",フラグ管理用!Z110&lt;18),"error","")))</f>
        <v/>
      </c>
      <c r="BC110" s="217" t="str">
        <f>IF(C110="","",IF(VLOOKUP(Y110,―!$X$2:$Y$31,2,FALSE)&lt;=VLOOKUP(Z110,―!$X$2:$Y$31,2,FALSE),"","error"))</f>
        <v/>
      </c>
      <c r="BD110" s="217" t="str">
        <f t="shared" si="23"/>
        <v/>
      </c>
      <c r="BE110" s="217" t="str">
        <f t="shared" si="24"/>
        <v/>
      </c>
      <c r="BF110" s="217" t="str">
        <f>IF(C110="","",IF(AND(フラグ管理用!AJ110="予算区分_地単_通常",フラグ管理用!AE110&gt;4),"error",IF(AND(フラグ管理用!AJ110="予算区分_地単_協力金等",フラグ管理用!AE110&gt;9),"error",IF(AND(フラグ管理用!AJ110="予算区分_補助",フラグ管理用!AE110&lt;9),"error",""))))</f>
        <v/>
      </c>
      <c r="BG110" s="258" t="str">
        <f>フラグ管理用!AN110</f>
        <v/>
      </c>
    </row>
    <row r="111" spans="1:59" x14ac:dyDescent="0.15">
      <c r="A111" s="84">
        <v>93</v>
      </c>
      <c r="B111" s="87"/>
      <c r="C111" s="61"/>
      <c r="D111" s="61"/>
      <c r="E111" s="63"/>
      <c r="F111" s="62"/>
      <c r="G111" s="150" t="str">
        <f>IF(C111="補",VLOOKUP(F111,'事業名一覧 '!$A$3:$C$54,3,FALSE),"")</f>
        <v/>
      </c>
      <c r="H111" s="158"/>
      <c r="I111" s="63"/>
      <c r="J111" s="63"/>
      <c r="K111" s="63"/>
      <c r="L111" s="62"/>
      <c r="M111" s="101" t="str">
        <f t="shared" si="25"/>
        <v/>
      </c>
      <c r="N111" s="101" t="str">
        <f t="shared" si="26"/>
        <v/>
      </c>
      <c r="O111" s="64"/>
      <c r="P111" s="64"/>
      <c r="Q111" s="64"/>
      <c r="R111" s="64"/>
      <c r="S111" s="64"/>
      <c r="T111" s="62"/>
      <c r="U111" s="63"/>
      <c r="V111" s="63"/>
      <c r="W111" s="63"/>
      <c r="X111" s="61"/>
      <c r="Y111" s="61"/>
      <c r="Z111" s="61"/>
      <c r="AA111" s="241"/>
      <c r="AB111" s="241"/>
      <c r="AC111" s="62"/>
      <c r="AD111" s="62"/>
      <c r="AE111" s="169"/>
      <c r="AF111" s="294"/>
      <c r="AG111" s="236"/>
      <c r="AH111" s="246" t="str">
        <f t="shared" si="27"/>
        <v/>
      </c>
      <c r="AI111" s="251" t="str">
        <f t="shared" si="28"/>
        <v/>
      </c>
      <c r="AJ111" s="217" t="str">
        <f>IF(C111="","",IF(AND(フラグ管理用!C111=1,フラグ管理用!E111=1),"",IF(AND(フラグ管理用!C111=2,フラグ管理用!D111=1,フラグ管理用!E111=1),"",IF(AND(フラグ管理用!C111=2,フラグ管理用!D111=2),"","error"))))</f>
        <v/>
      </c>
      <c r="AK111" s="257" t="str">
        <f t="shared" si="17"/>
        <v/>
      </c>
      <c r="AL111" s="257" t="str">
        <f t="shared" si="18"/>
        <v/>
      </c>
      <c r="AM111" s="257" t="str">
        <f>IF(C111="","",IF(PRODUCT(フラグ管理用!H111:J111)=0,"error",""))</f>
        <v/>
      </c>
      <c r="AN111" s="257" t="str">
        <f t="shared" si="29"/>
        <v/>
      </c>
      <c r="AO111" s="257" t="str">
        <f>IF(C111="","",IF(AND(フラグ管理用!E111=1,フラグ管理用!K111=1),"",IF(AND(フラグ管理用!E111=2,フラグ管理用!K111&gt;1),"","error")))</f>
        <v/>
      </c>
      <c r="AP111" s="257" t="str">
        <f>IF(C111="","",IF(AND(フラグ管理用!K111=10,ISBLANK(L111)=FALSE),"",IF(AND(フラグ管理用!K111&lt;10,ISBLANK(L111)=TRUE),"","error")))</f>
        <v/>
      </c>
      <c r="AQ111" s="217" t="str">
        <f t="shared" si="19"/>
        <v/>
      </c>
      <c r="AR111" s="217" t="str">
        <f t="shared" si="30"/>
        <v/>
      </c>
      <c r="AS111" s="217" t="str">
        <f>IF(C111="","",IF(AND(フラグ管理用!D111=2,フラグ管理用!E111=1),IF(Q111&lt;&gt;0,"error",""),""))</f>
        <v/>
      </c>
      <c r="AT111" s="217" t="str">
        <f>IF(C111="","",IF(フラグ管理用!E111=2,IF(OR(O111&lt;&gt;0,P111&lt;&gt;0),"error",""),""))</f>
        <v/>
      </c>
      <c r="AU111" s="217" t="str">
        <f t="shared" si="31"/>
        <v/>
      </c>
      <c r="AV111" s="217" t="str">
        <f t="shared" si="32"/>
        <v/>
      </c>
      <c r="AW111" s="217" t="str">
        <f t="shared" si="20"/>
        <v/>
      </c>
      <c r="AX111" s="217" t="str">
        <f>IF(C111="","",IF(フラグ管理用!X111=2,IF(AND(フラグ管理用!C111=2,フラグ管理用!U111=1),"","error"),""))</f>
        <v/>
      </c>
      <c r="AY111" s="217" t="str">
        <f t="shared" si="21"/>
        <v/>
      </c>
      <c r="AZ111" s="217" t="str">
        <f>IF(C111="","",IF(フラグ管理用!Y111=30,"error",IF(AND(フラグ管理用!AH111="事業始期_通常",フラグ管理用!Y111&lt;18),"error",IF(AND(フラグ管理用!AH111="事業始期_補助",フラグ管理用!Y111&lt;15),"error",""))))</f>
        <v/>
      </c>
      <c r="BA111" s="217" t="str">
        <f t="shared" si="22"/>
        <v/>
      </c>
      <c r="BB111" s="217" t="str">
        <f>IF(C111="","",IF(AND(フラグ管理用!AI111="事業終期_通常",OR(フラグ管理用!Z111&lt;18,フラグ管理用!Z111&gt;29)),"error",IF(AND(フラグ管理用!AI111="事業終期_基金",フラグ管理用!Z111&lt;18),"error","")))</f>
        <v/>
      </c>
      <c r="BC111" s="217" t="str">
        <f>IF(C111="","",IF(VLOOKUP(Y111,―!$X$2:$Y$31,2,FALSE)&lt;=VLOOKUP(Z111,―!$X$2:$Y$31,2,FALSE),"","error"))</f>
        <v/>
      </c>
      <c r="BD111" s="217" t="str">
        <f t="shared" si="23"/>
        <v/>
      </c>
      <c r="BE111" s="217" t="str">
        <f t="shared" si="24"/>
        <v/>
      </c>
      <c r="BF111" s="217" t="str">
        <f>IF(C111="","",IF(AND(フラグ管理用!AJ111="予算区分_地単_通常",フラグ管理用!AE111&gt;4),"error",IF(AND(フラグ管理用!AJ111="予算区分_地単_協力金等",フラグ管理用!AE111&gt;9),"error",IF(AND(フラグ管理用!AJ111="予算区分_補助",フラグ管理用!AE111&lt;9),"error",""))))</f>
        <v/>
      </c>
      <c r="BG111" s="258" t="str">
        <f>フラグ管理用!AN111</f>
        <v/>
      </c>
    </row>
    <row r="112" spans="1:59" x14ac:dyDescent="0.15">
      <c r="A112" s="84">
        <v>94</v>
      </c>
      <c r="B112" s="87"/>
      <c r="C112" s="61"/>
      <c r="D112" s="61"/>
      <c r="E112" s="63"/>
      <c r="F112" s="62"/>
      <c r="G112" s="150" t="str">
        <f>IF(C112="補",VLOOKUP(F112,'事業名一覧 '!$A$3:$C$54,3,FALSE),"")</f>
        <v/>
      </c>
      <c r="H112" s="158"/>
      <c r="I112" s="63"/>
      <c r="J112" s="63"/>
      <c r="K112" s="63"/>
      <c r="L112" s="62"/>
      <c r="M112" s="101" t="str">
        <f t="shared" si="25"/>
        <v/>
      </c>
      <c r="N112" s="101" t="str">
        <f t="shared" si="26"/>
        <v/>
      </c>
      <c r="O112" s="64"/>
      <c r="P112" s="64"/>
      <c r="Q112" s="64"/>
      <c r="R112" s="64"/>
      <c r="S112" s="64"/>
      <c r="T112" s="62"/>
      <c r="U112" s="63"/>
      <c r="V112" s="63"/>
      <c r="W112" s="63"/>
      <c r="X112" s="61"/>
      <c r="Y112" s="61"/>
      <c r="Z112" s="61"/>
      <c r="AA112" s="241"/>
      <c r="AB112" s="241"/>
      <c r="AC112" s="62"/>
      <c r="AD112" s="62"/>
      <c r="AE112" s="169"/>
      <c r="AF112" s="294"/>
      <c r="AG112" s="236"/>
      <c r="AH112" s="246" t="str">
        <f t="shared" si="27"/>
        <v/>
      </c>
      <c r="AI112" s="251" t="str">
        <f t="shared" si="28"/>
        <v/>
      </c>
      <c r="AJ112" s="217" t="str">
        <f>IF(C112="","",IF(AND(フラグ管理用!C112=1,フラグ管理用!E112=1),"",IF(AND(フラグ管理用!C112=2,フラグ管理用!D112=1,フラグ管理用!E112=1),"",IF(AND(フラグ管理用!C112=2,フラグ管理用!D112=2),"","error"))))</f>
        <v/>
      </c>
      <c r="AK112" s="257" t="str">
        <f t="shared" si="17"/>
        <v/>
      </c>
      <c r="AL112" s="257" t="str">
        <f t="shared" si="18"/>
        <v/>
      </c>
      <c r="AM112" s="257" t="str">
        <f>IF(C112="","",IF(PRODUCT(フラグ管理用!H112:J112)=0,"error",""))</f>
        <v/>
      </c>
      <c r="AN112" s="257" t="str">
        <f t="shared" si="29"/>
        <v/>
      </c>
      <c r="AO112" s="257" t="str">
        <f>IF(C112="","",IF(AND(フラグ管理用!E112=1,フラグ管理用!K112=1),"",IF(AND(フラグ管理用!E112=2,フラグ管理用!K112&gt;1),"","error")))</f>
        <v/>
      </c>
      <c r="AP112" s="257" t="str">
        <f>IF(C112="","",IF(AND(フラグ管理用!K112=10,ISBLANK(L112)=FALSE),"",IF(AND(フラグ管理用!K112&lt;10,ISBLANK(L112)=TRUE),"","error")))</f>
        <v/>
      </c>
      <c r="AQ112" s="217" t="str">
        <f t="shared" si="19"/>
        <v/>
      </c>
      <c r="AR112" s="217" t="str">
        <f t="shared" si="30"/>
        <v/>
      </c>
      <c r="AS112" s="217" t="str">
        <f>IF(C112="","",IF(AND(フラグ管理用!D112=2,フラグ管理用!E112=1),IF(Q112&lt;&gt;0,"error",""),""))</f>
        <v/>
      </c>
      <c r="AT112" s="217" t="str">
        <f>IF(C112="","",IF(フラグ管理用!E112=2,IF(OR(O112&lt;&gt;0,P112&lt;&gt;0),"error",""),""))</f>
        <v/>
      </c>
      <c r="AU112" s="217" t="str">
        <f t="shared" si="31"/>
        <v/>
      </c>
      <c r="AV112" s="217" t="str">
        <f t="shared" si="32"/>
        <v/>
      </c>
      <c r="AW112" s="217" t="str">
        <f t="shared" si="20"/>
        <v/>
      </c>
      <c r="AX112" s="217" t="str">
        <f>IF(C112="","",IF(フラグ管理用!X112=2,IF(AND(フラグ管理用!C112=2,フラグ管理用!U112=1),"","error"),""))</f>
        <v/>
      </c>
      <c r="AY112" s="217" t="str">
        <f t="shared" si="21"/>
        <v/>
      </c>
      <c r="AZ112" s="217" t="str">
        <f>IF(C112="","",IF(フラグ管理用!Y112=30,"error",IF(AND(フラグ管理用!AH112="事業始期_通常",フラグ管理用!Y112&lt;18),"error",IF(AND(フラグ管理用!AH112="事業始期_補助",フラグ管理用!Y112&lt;15),"error",""))))</f>
        <v/>
      </c>
      <c r="BA112" s="217" t="str">
        <f t="shared" si="22"/>
        <v/>
      </c>
      <c r="BB112" s="217" t="str">
        <f>IF(C112="","",IF(AND(フラグ管理用!AI112="事業終期_通常",OR(フラグ管理用!Z112&lt;18,フラグ管理用!Z112&gt;29)),"error",IF(AND(フラグ管理用!AI112="事業終期_基金",フラグ管理用!Z112&lt;18),"error","")))</f>
        <v/>
      </c>
      <c r="BC112" s="217" t="str">
        <f>IF(C112="","",IF(VLOOKUP(Y112,―!$X$2:$Y$31,2,FALSE)&lt;=VLOOKUP(Z112,―!$X$2:$Y$31,2,FALSE),"","error"))</f>
        <v/>
      </c>
      <c r="BD112" s="217" t="str">
        <f t="shared" si="23"/>
        <v/>
      </c>
      <c r="BE112" s="217" t="str">
        <f t="shared" si="24"/>
        <v/>
      </c>
      <c r="BF112" s="217" t="str">
        <f>IF(C112="","",IF(AND(フラグ管理用!AJ112="予算区分_地単_通常",フラグ管理用!AE112&gt;4),"error",IF(AND(フラグ管理用!AJ112="予算区分_地単_協力金等",フラグ管理用!AE112&gt;9),"error",IF(AND(フラグ管理用!AJ112="予算区分_補助",フラグ管理用!AE112&lt;9),"error",""))))</f>
        <v/>
      </c>
      <c r="BG112" s="258" t="str">
        <f>フラグ管理用!AN112</f>
        <v/>
      </c>
    </row>
    <row r="113" spans="1:59" x14ac:dyDescent="0.15">
      <c r="A113" s="84">
        <v>95</v>
      </c>
      <c r="B113" s="87"/>
      <c r="C113" s="61"/>
      <c r="D113" s="61"/>
      <c r="E113" s="63"/>
      <c r="F113" s="62"/>
      <c r="G113" s="150" t="str">
        <f>IF(C113="補",VLOOKUP(F113,'事業名一覧 '!$A$3:$C$54,3,FALSE),"")</f>
        <v/>
      </c>
      <c r="H113" s="158"/>
      <c r="I113" s="63"/>
      <c r="J113" s="63"/>
      <c r="K113" s="63"/>
      <c r="L113" s="62"/>
      <c r="M113" s="101" t="str">
        <f t="shared" si="25"/>
        <v/>
      </c>
      <c r="N113" s="101" t="str">
        <f t="shared" si="26"/>
        <v/>
      </c>
      <c r="O113" s="64"/>
      <c r="P113" s="64"/>
      <c r="Q113" s="64"/>
      <c r="R113" s="64"/>
      <c r="S113" s="64"/>
      <c r="T113" s="62"/>
      <c r="U113" s="63"/>
      <c r="V113" s="63"/>
      <c r="W113" s="63"/>
      <c r="X113" s="61"/>
      <c r="Y113" s="61"/>
      <c r="Z113" s="61"/>
      <c r="AA113" s="241"/>
      <c r="AB113" s="241"/>
      <c r="AC113" s="62"/>
      <c r="AD113" s="62"/>
      <c r="AE113" s="169"/>
      <c r="AF113" s="294"/>
      <c r="AG113" s="236"/>
      <c r="AH113" s="246" t="str">
        <f t="shared" si="27"/>
        <v/>
      </c>
      <c r="AI113" s="251" t="str">
        <f t="shared" si="28"/>
        <v/>
      </c>
      <c r="AJ113" s="217" t="str">
        <f>IF(C113="","",IF(AND(フラグ管理用!C113=1,フラグ管理用!E113=1),"",IF(AND(フラグ管理用!C113=2,フラグ管理用!D113=1,フラグ管理用!E113=1),"",IF(AND(フラグ管理用!C113=2,フラグ管理用!D113=2),"","error"))))</f>
        <v/>
      </c>
      <c r="AK113" s="257" t="str">
        <f t="shared" si="17"/>
        <v/>
      </c>
      <c r="AL113" s="257" t="str">
        <f t="shared" si="18"/>
        <v/>
      </c>
      <c r="AM113" s="257" t="str">
        <f>IF(C113="","",IF(PRODUCT(フラグ管理用!H113:J113)=0,"error",""))</f>
        <v/>
      </c>
      <c r="AN113" s="257" t="str">
        <f t="shared" si="29"/>
        <v/>
      </c>
      <c r="AO113" s="257" t="str">
        <f>IF(C113="","",IF(AND(フラグ管理用!E113=1,フラグ管理用!K113=1),"",IF(AND(フラグ管理用!E113=2,フラグ管理用!K113&gt;1),"","error")))</f>
        <v/>
      </c>
      <c r="AP113" s="257" t="str">
        <f>IF(C113="","",IF(AND(フラグ管理用!K113=10,ISBLANK(L113)=FALSE),"",IF(AND(フラグ管理用!K113&lt;10,ISBLANK(L113)=TRUE),"","error")))</f>
        <v/>
      </c>
      <c r="AQ113" s="217" t="str">
        <f t="shared" si="19"/>
        <v/>
      </c>
      <c r="AR113" s="217" t="str">
        <f t="shared" si="30"/>
        <v/>
      </c>
      <c r="AS113" s="217" t="str">
        <f>IF(C113="","",IF(AND(フラグ管理用!D113=2,フラグ管理用!E113=1),IF(Q113&lt;&gt;0,"error",""),""))</f>
        <v/>
      </c>
      <c r="AT113" s="217" t="str">
        <f>IF(C113="","",IF(フラグ管理用!E113=2,IF(OR(O113&lt;&gt;0,P113&lt;&gt;0),"error",""),""))</f>
        <v/>
      </c>
      <c r="AU113" s="217" t="str">
        <f t="shared" si="31"/>
        <v/>
      </c>
      <c r="AV113" s="217" t="str">
        <f t="shared" si="32"/>
        <v/>
      </c>
      <c r="AW113" s="217" t="str">
        <f t="shared" si="20"/>
        <v/>
      </c>
      <c r="AX113" s="217" t="str">
        <f>IF(C113="","",IF(フラグ管理用!X113=2,IF(AND(フラグ管理用!C113=2,フラグ管理用!U113=1),"","error"),""))</f>
        <v/>
      </c>
      <c r="AY113" s="217" t="str">
        <f t="shared" si="21"/>
        <v/>
      </c>
      <c r="AZ113" s="217" t="str">
        <f>IF(C113="","",IF(フラグ管理用!Y113=30,"error",IF(AND(フラグ管理用!AH113="事業始期_通常",フラグ管理用!Y113&lt;18),"error",IF(AND(フラグ管理用!AH113="事業始期_補助",フラグ管理用!Y113&lt;15),"error",""))))</f>
        <v/>
      </c>
      <c r="BA113" s="217" t="str">
        <f t="shared" si="22"/>
        <v/>
      </c>
      <c r="BB113" s="217" t="str">
        <f>IF(C113="","",IF(AND(フラグ管理用!AI113="事業終期_通常",OR(フラグ管理用!Z113&lt;18,フラグ管理用!Z113&gt;29)),"error",IF(AND(フラグ管理用!AI113="事業終期_基金",フラグ管理用!Z113&lt;18),"error","")))</f>
        <v/>
      </c>
      <c r="BC113" s="217" t="str">
        <f>IF(C113="","",IF(VLOOKUP(Y113,―!$X$2:$Y$31,2,FALSE)&lt;=VLOOKUP(Z113,―!$X$2:$Y$31,2,FALSE),"","error"))</f>
        <v/>
      </c>
      <c r="BD113" s="217" t="str">
        <f t="shared" si="23"/>
        <v/>
      </c>
      <c r="BE113" s="217" t="str">
        <f t="shared" si="24"/>
        <v/>
      </c>
      <c r="BF113" s="217" t="str">
        <f>IF(C113="","",IF(AND(フラグ管理用!AJ113="予算区分_地単_通常",フラグ管理用!AE113&gt;4),"error",IF(AND(フラグ管理用!AJ113="予算区分_地単_協力金等",フラグ管理用!AE113&gt;9),"error",IF(AND(フラグ管理用!AJ113="予算区分_補助",フラグ管理用!AE113&lt;9),"error",""))))</f>
        <v/>
      </c>
      <c r="BG113" s="258" t="str">
        <f>フラグ管理用!AN113</f>
        <v/>
      </c>
    </row>
    <row r="114" spans="1:59" x14ac:dyDescent="0.15">
      <c r="A114" s="84">
        <v>96</v>
      </c>
      <c r="B114" s="87"/>
      <c r="C114" s="61"/>
      <c r="D114" s="61"/>
      <c r="E114" s="63"/>
      <c r="F114" s="62"/>
      <c r="G114" s="150" t="str">
        <f>IF(C114="補",VLOOKUP(F114,'事業名一覧 '!$A$3:$C$54,3,FALSE),"")</f>
        <v/>
      </c>
      <c r="H114" s="158"/>
      <c r="I114" s="63"/>
      <c r="J114" s="63"/>
      <c r="K114" s="63"/>
      <c r="L114" s="62"/>
      <c r="M114" s="101" t="str">
        <f t="shared" si="25"/>
        <v/>
      </c>
      <c r="N114" s="101" t="str">
        <f t="shared" si="26"/>
        <v/>
      </c>
      <c r="O114" s="64"/>
      <c r="P114" s="64"/>
      <c r="Q114" s="64"/>
      <c r="R114" s="64"/>
      <c r="S114" s="64"/>
      <c r="T114" s="62"/>
      <c r="U114" s="63"/>
      <c r="V114" s="63"/>
      <c r="W114" s="63"/>
      <c r="X114" s="61"/>
      <c r="Y114" s="61"/>
      <c r="Z114" s="61"/>
      <c r="AA114" s="241"/>
      <c r="AB114" s="241"/>
      <c r="AC114" s="62"/>
      <c r="AD114" s="62"/>
      <c r="AE114" s="169"/>
      <c r="AF114" s="294"/>
      <c r="AG114" s="236"/>
      <c r="AH114" s="246" t="str">
        <f t="shared" si="27"/>
        <v/>
      </c>
      <c r="AI114" s="251" t="str">
        <f t="shared" si="28"/>
        <v/>
      </c>
      <c r="AJ114" s="217" t="str">
        <f>IF(C114="","",IF(AND(フラグ管理用!C114=1,フラグ管理用!E114=1),"",IF(AND(フラグ管理用!C114=2,フラグ管理用!D114=1,フラグ管理用!E114=1),"",IF(AND(フラグ管理用!C114=2,フラグ管理用!D114=2),"","error"))))</f>
        <v/>
      </c>
      <c r="AK114" s="257" t="str">
        <f t="shared" si="17"/>
        <v/>
      </c>
      <c r="AL114" s="257" t="str">
        <f t="shared" si="18"/>
        <v/>
      </c>
      <c r="AM114" s="257" t="str">
        <f>IF(C114="","",IF(PRODUCT(フラグ管理用!H114:J114)=0,"error",""))</f>
        <v/>
      </c>
      <c r="AN114" s="257" t="str">
        <f t="shared" si="29"/>
        <v/>
      </c>
      <c r="AO114" s="257" t="str">
        <f>IF(C114="","",IF(AND(フラグ管理用!E114=1,フラグ管理用!K114=1),"",IF(AND(フラグ管理用!E114=2,フラグ管理用!K114&gt;1),"","error")))</f>
        <v/>
      </c>
      <c r="AP114" s="257" t="str">
        <f>IF(C114="","",IF(AND(フラグ管理用!K114=10,ISBLANK(L114)=FALSE),"",IF(AND(フラグ管理用!K114&lt;10,ISBLANK(L114)=TRUE),"","error")))</f>
        <v/>
      </c>
      <c r="AQ114" s="217" t="str">
        <f t="shared" si="19"/>
        <v/>
      </c>
      <c r="AR114" s="217" t="str">
        <f t="shared" si="30"/>
        <v/>
      </c>
      <c r="AS114" s="217" t="str">
        <f>IF(C114="","",IF(AND(フラグ管理用!D114=2,フラグ管理用!E114=1),IF(Q114&lt;&gt;0,"error",""),""))</f>
        <v/>
      </c>
      <c r="AT114" s="217" t="str">
        <f>IF(C114="","",IF(フラグ管理用!E114=2,IF(OR(O114&lt;&gt;0,P114&lt;&gt;0),"error",""),""))</f>
        <v/>
      </c>
      <c r="AU114" s="217" t="str">
        <f t="shared" si="31"/>
        <v/>
      </c>
      <c r="AV114" s="217" t="str">
        <f t="shared" si="32"/>
        <v/>
      </c>
      <c r="AW114" s="217" t="str">
        <f t="shared" si="20"/>
        <v/>
      </c>
      <c r="AX114" s="217" t="str">
        <f>IF(C114="","",IF(フラグ管理用!X114=2,IF(AND(フラグ管理用!C114=2,フラグ管理用!U114=1),"","error"),""))</f>
        <v/>
      </c>
      <c r="AY114" s="217" t="str">
        <f t="shared" si="21"/>
        <v/>
      </c>
      <c r="AZ114" s="217" t="str">
        <f>IF(C114="","",IF(フラグ管理用!Y114=30,"error",IF(AND(フラグ管理用!AH114="事業始期_通常",フラグ管理用!Y114&lt;18),"error",IF(AND(フラグ管理用!AH114="事業始期_補助",フラグ管理用!Y114&lt;15),"error",""))))</f>
        <v/>
      </c>
      <c r="BA114" s="217" t="str">
        <f t="shared" si="22"/>
        <v/>
      </c>
      <c r="BB114" s="217" t="str">
        <f>IF(C114="","",IF(AND(フラグ管理用!AI114="事業終期_通常",OR(フラグ管理用!Z114&lt;18,フラグ管理用!Z114&gt;29)),"error",IF(AND(フラグ管理用!AI114="事業終期_基金",フラグ管理用!Z114&lt;18),"error","")))</f>
        <v/>
      </c>
      <c r="BC114" s="217" t="str">
        <f>IF(C114="","",IF(VLOOKUP(Y114,―!$X$2:$Y$31,2,FALSE)&lt;=VLOOKUP(Z114,―!$X$2:$Y$31,2,FALSE),"","error"))</f>
        <v/>
      </c>
      <c r="BD114" s="217" t="str">
        <f t="shared" si="23"/>
        <v/>
      </c>
      <c r="BE114" s="217" t="str">
        <f t="shared" si="24"/>
        <v/>
      </c>
      <c r="BF114" s="217" t="str">
        <f>IF(C114="","",IF(AND(フラグ管理用!AJ114="予算区分_地単_通常",フラグ管理用!AE114&gt;4),"error",IF(AND(フラグ管理用!AJ114="予算区分_地単_協力金等",フラグ管理用!AE114&gt;9),"error",IF(AND(フラグ管理用!AJ114="予算区分_補助",フラグ管理用!AE114&lt;9),"error",""))))</f>
        <v/>
      </c>
      <c r="BG114" s="258" t="str">
        <f>フラグ管理用!AN114</f>
        <v/>
      </c>
    </row>
    <row r="115" spans="1:59" x14ac:dyDescent="0.15">
      <c r="A115" s="84">
        <v>97</v>
      </c>
      <c r="B115" s="87"/>
      <c r="C115" s="61"/>
      <c r="D115" s="61"/>
      <c r="E115" s="63"/>
      <c r="F115" s="62"/>
      <c r="G115" s="150" t="str">
        <f>IF(C115="補",VLOOKUP(F115,'事業名一覧 '!$A$3:$C$54,3,FALSE),"")</f>
        <v/>
      </c>
      <c r="H115" s="158"/>
      <c r="I115" s="63"/>
      <c r="J115" s="63"/>
      <c r="K115" s="63"/>
      <c r="L115" s="62"/>
      <c r="M115" s="101" t="str">
        <f t="shared" si="25"/>
        <v/>
      </c>
      <c r="N115" s="101" t="str">
        <f t="shared" si="26"/>
        <v/>
      </c>
      <c r="O115" s="64"/>
      <c r="P115" s="64"/>
      <c r="Q115" s="64"/>
      <c r="R115" s="64"/>
      <c r="S115" s="64"/>
      <c r="T115" s="62"/>
      <c r="U115" s="63"/>
      <c r="V115" s="63"/>
      <c r="W115" s="63"/>
      <c r="X115" s="61"/>
      <c r="Y115" s="61"/>
      <c r="Z115" s="61"/>
      <c r="AA115" s="241"/>
      <c r="AB115" s="241"/>
      <c r="AC115" s="62"/>
      <c r="AD115" s="62"/>
      <c r="AE115" s="169"/>
      <c r="AF115" s="294"/>
      <c r="AG115" s="236"/>
      <c r="AH115" s="246" t="str">
        <f t="shared" si="27"/>
        <v/>
      </c>
      <c r="AI115" s="251" t="str">
        <f t="shared" si="28"/>
        <v/>
      </c>
      <c r="AJ115" s="217" t="str">
        <f>IF(C115="","",IF(AND(フラグ管理用!C115=1,フラグ管理用!E115=1),"",IF(AND(フラグ管理用!C115=2,フラグ管理用!D115=1,フラグ管理用!E115=1),"",IF(AND(フラグ管理用!C115=2,フラグ管理用!D115=2),"","error"))))</f>
        <v/>
      </c>
      <c r="AK115" s="257" t="str">
        <f t="shared" si="17"/>
        <v/>
      </c>
      <c r="AL115" s="257" t="str">
        <f t="shared" si="18"/>
        <v/>
      </c>
      <c r="AM115" s="257" t="str">
        <f>IF(C115="","",IF(PRODUCT(フラグ管理用!H115:J115)=0,"error",""))</f>
        <v/>
      </c>
      <c r="AN115" s="257" t="str">
        <f t="shared" si="29"/>
        <v/>
      </c>
      <c r="AO115" s="257" t="str">
        <f>IF(C115="","",IF(AND(フラグ管理用!E115=1,フラグ管理用!K115=1),"",IF(AND(フラグ管理用!E115=2,フラグ管理用!K115&gt;1),"","error")))</f>
        <v/>
      </c>
      <c r="AP115" s="257" t="str">
        <f>IF(C115="","",IF(AND(フラグ管理用!K115=10,ISBLANK(L115)=FALSE),"",IF(AND(フラグ管理用!K115&lt;10,ISBLANK(L115)=TRUE),"","error")))</f>
        <v/>
      </c>
      <c r="AQ115" s="217" t="str">
        <f t="shared" si="19"/>
        <v/>
      </c>
      <c r="AR115" s="217" t="str">
        <f t="shared" si="30"/>
        <v/>
      </c>
      <c r="AS115" s="217" t="str">
        <f>IF(C115="","",IF(AND(フラグ管理用!D115=2,フラグ管理用!E115=1),IF(Q115&lt;&gt;0,"error",""),""))</f>
        <v/>
      </c>
      <c r="AT115" s="217" t="str">
        <f>IF(C115="","",IF(フラグ管理用!E115=2,IF(OR(O115&lt;&gt;0,P115&lt;&gt;0),"error",""),""))</f>
        <v/>
      </c>
      <c r="AU115" s="217" t="str">
        <f t="shared" si="31"/>
        <v/>
      </c>
      <c r="AV115" s="217" t="str">
        <f t="shared" si="32"/>
        <v/>
      </c>
      <c r="AW115" s="217" t="str">
        <f t="shared" si="20"/>
        <v/>
      </c>
      <c r="AX115" s="217" t="str">
        <f>IF(C115="","",IF(フラグ管理用!X115=2,IF(AND(フラグ管理用!C115=2,フラグ管理用!U115=1),"","error"),""))</f>
        <v/>
      </c>
      <c r="AY115" s="217" t="str">
        <f t="shared" si="21"/>
        <v/>
      </c>
      <c r="AZ115" s="217" t="str">
        <f>IF(C115="","",IF(フラグ管理用!Y115=30,"error",IF(AND(フラグ管理用!AH115="事業始期_通常",フラグ管理用!Y115&lt;18),"error",IF(AND(フラグ管理用!AH115="事業始期_補助",フラグ管理用!Y115&lt;15),"error",""))))</f>
        <v/>
      </c>
      <c r="BA115" s="217" t="str">
        <f t="shared" si="22"/>
        <v/>
      </c>
      <c r="BB115" s="217" t="str">
        <f>IF(C115="","",IF(AND(フラグ管理用!AI115="事業終期_通常",OR(フラグ管理用!Z115&lt;18,フラグ管理用!Z115&gt;29)),"error",IF(AND(フラグ管理用!AI115="事業終期_基金",フラグ管理用!Z115&lt;18),"error","")))</f>
        <v/>
      </c>
      <c r="BC115" s="217" t="str">
        <f>IF(C115="","",IF(VLOOKUP(Y115,―!$X$2:$Y$31,2,FALSE)&lt;=VLOOKUP(Z115,―!$X$2:$Y$31,2,FALSE),"","error"))</f>
        <v/>
      </c>
      <c r="BD115" s="217" t="str">
        <f t="shared" si="23"/>
        <v/>
      </c>
      <c r="BE115" s="217" t="str">
        <f t="shared" si="24"/>
        <v/>
      </c>
      <c r="BF115" s="217" t="str">
        <f>IF(C115="","",IF(AND(フラグ管理用!AJ115="予算区分_地単_通常",フラグ管理用!AE115&gt;4),"error",IF(AND(フラグ管理用!AJ115="予算区分_地単_協力金等",フラグ管理用!AE115&gt;9),"error",IF(AND(フラグ管理用!AJ115="予算区分_補助",フラグ管理用!AE115&lt;9),"error",""))))</f>
        <v/>
      </c>
      <c r="BG115" s="258" t="str">
        <f>フラグ管理用!AN115</f>
        <v/>
      </c>
    </row>
    <row r="116" spans="1:59" x14ac:dyDescent="0.15">
      <c r="A116" s="84">
        <v>98</v>
      </c>
      <c r="B116" s="87"/>
      <c r="C116" s="61"/>
      <c r="D116" s="61"/>
      <c r="E116" s="63"/>
      <c r="F116" s="62"/>
      <c r="G116" s="150" t="str">
        <f>IF(C116="補",VLOOKUP(F116,'事業名一覧 '!$A$3:$C$54,3,FALSE),"")</f>
        <v/>
      </c>
      <c r="H116" s="158"/>
      <c r="I116" s="63"/>
      <c r="J116" s="63"/>
      <c r="K116" s="63"/>
      <c r="L116" s="62"/>
      <c r="M116" s="101" t="str">
        <f t="shared" si="25"/>
        <v/>
      </c>
      <c r="N116" s="101" t="str">
        <f t="shared" si="26"/>
        <v/>
      </c>
      <c r="O116" s="64"/>
      <c r="P116" s="64"/>
      <c r="Q116" s="64"/>
      <c r="R116" s="64"/>
      <c r="S116" s="64"/>
      <c r="T116" s="62"/>
      <c r="U116" s="63"/>
      <c r="V116" s="63"/>
      <c r="W116" s="63"/>
      <c r="X116" s="61"/>
      <c r="Y116" s="61"/>
      <c r="Z116" s="61"/>
      <c r="AA116" s="241"/>
      <c r="AB116" s="241"/>
      <c r="AC116" s="62"/>
      <c r="AD116" s="62"/>
      <c r="AE116" s="169"/>
      <c r="AF116" s="294"/>
      <c r="AG116" s="236"/>
      <c r="AH116" s="246" t="str">
        <f t="shared" si="27"/>
        <v/>
      </c>
      <c r="AI116" s="251" t="str">
        <f t="shared" si="28"/>
        <v/>
      </c>
      <c r="AJ116" s="217" t="str">
        <f>IF(C116="","",IF(AND(フラグ管理用!C116=1,フラグ管理用!E116=1),"",IF(AND(フラグ管理用!C116=2,フラグ管理用!D116=1,フラグ管理用!E116=1),"",IF(AND(フラグ管理用!C116=2,フラグ管理用!D116=2),"","error"))))</f>
        <v/>
      </c>
      <c r="AK116" s="257" t="str">
        <f t="shared" si="17"/>
        <v/>
      </c>
      <c r="AL116" s="257" t="str">
        <f t="shared" si="18"/>
        <v/>
      </c>
      <c r="AM116" s="257" t="str">
        <f>IF(C116="","",IF(PRODUCT(フラグ管理用!H116:J116)=0,"error",""))</f>
        <v/>
      </c>
      <c r="AN116" s="257" t="str">
        <f t="shared" si="29"/>
        <v/>
      </c>
      <c r="AO116" s="257" t="str">
        <f>IF(C116="","",IF(AND(フラグ管理用!E116=1,フラグ管理用!K116=1),"",IF(AND(フラグ管理用!E116=2,フラグ管理用!K116&gt;1),"","error")))</f>
        <v/>
      </c>
      <c r="AP116" s="257" t="str">
        <f>IF(C116="","",IF(AND(フラグ管理用!K116=10,ISBLANK(L116)=FALSE),"",IF(AND(フラグ管理用!K116&lt;10,ISBLANK(L116)=TRUE),"","error")))</f>
        <v/>
      </c>
      <c r="AQ116" s="217" t="str">
        <f t="shared" si="19"/>
        <v/>
      </c>
      <c r="AR116" s="217" t="str">
        <f t="shared" si="30"/>
        <v/>
      </c>
      <c r="AS116" s="217" t="str">
        <f>IF(C116="","",IF(AND(フラグ管理用!D116=2,フラグ管理用!E116=1),IF(Q116&lt;&gt;0,"error",""),""))</f>
        <v/>
      </c>
      <c r="AT116" s="217" t="str">
        <f>IF(C116="","",IF(フラグ管理用!E116=2,IF(OR(O116&lt;&gt;0,P116&lt;&gt;0),"error",""),""))</f>
        <v/>
      </c>
      <c r="AU116" s="217" t="str">
        <f t="shared" si="31"/>
        <v/>
      </c>
      <c r="AV116" s="217" t="str">
        <f t="shared" si="32"/>
        <v/>
      </c>
      <c r="AW116" s="217" t="str">
        <f t="shared" si="20"/>
        <v/>
      </c>
      <c r="AX116" s="217" t="str">
        <f>IF(C116="","",IF(フラグ管理用!X116=2,IF(AND(フラグ管理用!C116=2,フラグ管理用!U116=1),"","error"),""))</f>
        <v/>
      </c>
      <c r="AY116" s="217" t="str">
        <f t="shared" si="21"/>
        <v/>
      </c>
      <c r="AZ116" s="217" t="str">
        <f>IF(C116="","",IF(フラグ管理用!Y116=30,"error",IF(AND(フラグ管理用!AH116="事業始期_通常",フラグ管理用!Y116&lt;18),"error",IF(AND(フラグ管理用!AH116="事業始期_補助",フラグ管理用!Y116&lt;15),"error",""))))</f>
        <v/>
      </c>
      <c r="BA116" s="217" t="str">
        <f t="shared" si="22"/>
        <v/>
      </c>
      <c r="BB116" s="217" t="str">
        <f>IF(C116="","",IF(AND(フラグ管理用!AI116="事業終期_通常",OR(フラグ管理用!Z116&lt;18,フラグ管理用!Z116&gt;29)),"error",IF(AND(フラグ管理用!AI116="事業終期_基金",フラグ管理用!Z116&lt;18),"error","")))</f>
        <v/>
      </c>
      <c r="BC116" s="217" t="str">
        <f>IF(C116="","",IF(VLOOKUP(Y116,―!$X$2:$Y$31,2,FALSE)&lt;=VLOOKUP(Z116,―!$X$2:$Y$31,2,FALSE),"","error"))</f>
        <v/>
      </c>
      <c r="BD116" s="217" t="str">
        <f t="shared" si="23"/>
        <v/>
      </c>
      <c r="BE116" s="217" t="str">
        <f t="shared" si="24"/>
        <v/>
      </c>
      <c r="BF116" s="217" t="str">
        <f>IF(C116="","",IF(AND(フラグ管理用!AJ116="予算区分_地単_通常",フラグ管理用!AE116&gt;4),"error",IF(AND(フラグ管理用!AJ116="予算区分_地単_協力金等",フラグ管理用!AE116&gt;9),"error",IF(AND(フラグ管理用!AJ116="予算区分_補助",フラグ管理用!AE116&lt;9),"error",""))))</f>
        <v/>
      </c>
      <c r="BG116" s="258" t="str">
        <f>フラグ管理用!AN116</f>
        <v/>
      </c>
    </row>
    <row r="117" spans="1:59" x14ac:dyDescent="0.15">
      <c r="A117" s="84">
        <v>99</v>
      </c>
      <c r="B117" s="87"/>
      <c r="C117" s="61"/>
      <c r="D117" s="61"/>
      <c r="E117" s="63"/>
      <c r="F117" s="62"/>
      <c r="G117" s="150" t="str">
        <f>IF(C117="補",VLOOKUP(F117,'事業名一覧 '!$A$3:$C$54,3,FALSE),"")</f>
        <v/>
      </c>
      <c r="H117" s="158"/>
      <c r="I117" s="63"/>
      <c r="J117" s="63"/>
      <c r="K117" s="63"/>
      <c r="L117" s="62"/>
      <c r="M117" s="101" t="str">
        <f t="shared" si="25"/>
        <v/>
      </c>
      <c r="N117" s="101" t="str">
        <f t="shared" si="26"/>
        <v/>
      </c>
      <c r="O117" s="64"/>
      <c r="P117" s="64"/>
      <c r="Q117" s="64"/>
      <c r="R117" s="64"/>
      <c r="S117" s="64"/>
      <c r="T117" s="62"/>
      <c r="U117" s="63"/>
      <c r="V117" s="63"/>
      <c r="W117" s="63"/>
      <c r="X117" s="61"/>
      <c r="Y117" s="61"/>
      <c r="Z117" s="61"/>
      <c r="AA117" s="241"/>
      <c r="AB117" s="241"/>
      <c r="AC117" s="62"/>
      <c r="AD117" s="62"/>
      <c r="AE117" s="169"/>
      <c r="AF117" s="294"/>
      <c r="AG117" s="236"/>
      <c r="AH117" s="246" t="str">
        <f t="shared" si="27"/>
        <v/>
      </c>
      <c r="AI117" s="251" t="str">
        <f t="shared" si="28"/>
        <v/>
      </c>
      <c r="AJ117" s="217" t="str">
        <f>IF(C117="","",IF(AND(フラグ管理用!C117=1,フラグ管理用!E117=1),"",IF(AND(フラグ管理用!C117=2,フラグ管理用!D117=1,フラグ管理用!E117=1),"",IF(AND(フラグ管理用!C117=2,フラグ管理用!D117=2),"","error"))))</f>
        <v/>
      </c>
      <c r="AK117" s="257" t="str">
        <f t="shared" si="17"/>
        <v/>
      </c>
      <c r="AL117" s="257" t="str">
        <f t="shared" si="18"/>
        <v/>
      </c>
      <c r="AM117" s="257" t="str">
        <f>IF(C117="","",IF(PRODUCT(フラグ管理用!H117:J117)=0,"error",""))</f>
        <v/>
      </c>
      <c r="AN117" s="257" t="str">
        <f t="shared" si="29"/>
        <v/>
      </c>
      <c r="AO117" s="257" t="str">
        <f>IF(C117="","",IF(AND(フラグ管理用!E117=1,フラグ管理用!K117=1),"",IF(AND(フラグ管理用!E117=2,フラグ管理用!K117&gt;1),"","error")))</f>
        <v/>
      </c>
      <c r="AP117" s="257" t="str">
        <f>IF(C117="","",IF(AND(フラグ管理用!K117=10,ISBLANK(L117)=FALSE),"",IF(AND(フラグ管理用!K117&lt;10,ISBLANK(L117)=TRUE),"","error")))</f>
        <v/>
      </c>
      <c r="AQ117" s="217" t="str">
        <f t="shared" si="19"/>
        <v/>
      </c>
      <c r="AR117" s="217" t="str">
        <f t="shared" si="30"/>
        <v/>
      </c>
      <c r="AS117" s="217" t="str">
        <f>IF(C117="","",IF(AND(フラグ管理用!D117=2,フラグ管理用!E117=1),IF(Q117&lt;&gt;0,"error",""),""))</f>
        <v/>
      </c>
      <c r="AT117" s="217" t="str">
        <f>IF(C117="","",IF(フラグ管理用!E117=2,IF(OR(O117&lt;&gt;0,P117&lt;&gt;0),"error",""),""))</f>
        <v/>
      </c>
      <c r="AU117" s="217" t="str">
        <f t="shared" si="31"/>
        <v/>
      </c>
      <c r="AV117" s="217" t="str">
        <f t="shared" si="32"/>
        <v/>
      </c>
      <c r="AW117" s="217" t="str">
        <f t="shared" si="20"/>
        <v/>
      </c>
      <c r="AX117" s="217" t="str">
        <f>IF(C117="","",IF(フラグ管理用!X117=2,IF(AND(フラグ管理用!C117=2,フラグ管理用!U117=1),"","error"),""))</f>
        <v/>
      </c>
      <c r="AY117" s="217" t="str">
        <f t="shared" si="21"/>
        <v/>
      </c>
      <c r="AZ117" s="217" t="str">
        <f>IF(C117="","",IF(フラグ管理用!Y117=30,"error",IF(AND(フラグ管理用!AH117="事業始期_通常",フラグ管理用!Y117&lt;18),"error",IF(AND(フラグ管理用!AH117="事業始期_補助",フラグ管理用!Y117&lt;15),"error",""))))</f>
        <v/>
      </c>
      <c r="BA117" s="217" t="str">
        <f t="shared" si="22"/>
        <v/>
      </c>
      <c r="BB117" s="217" t="str">
        <f>IF(C117="","",IF(AND(フラグ管理用!AI117="事業終期_通常",OR(フラグ管理用!Z117&lt;18,フラグ管理用!Z117&gt;29)),"error",IF(AND(フラグ管理用!AI117="事業終期_基金",フラグ管理用!Z117&lt;18),"error","")))</f>
        <v/>
      </c>
      <c r="BC117" s="217" t="str">
        <f>IF(C117="","",IF(VLOOKUP(Y117,―!$X$2:$Y$31,2,FALSE)&lt;=VLOOKUP(Z117,―!$X$2:$Y$31,2,FALSE),"","error"))</f>
        <v/>
      </c>
      <c r="BD117" s="217" t="str">
        <f t="shared" si="23"/>
        <v/>
      </c>
      <c r="BE117" s="217" t="str">
        <f t="shared" si="24"/>
        <v/>
      </c>
      <c r="BF117" s="217" t="str">
        <f>IF(C117="","",IF(AND(フラグ管理用!AJ117="予算区分_地単_通常",フラグ管理用!AE117&gt;4),"error",IF(AND(フラグ管理用!AJ117="予算区分_地単_協力金等",フラグ管理用!AE117&gt;9),"error",IF(AND(フラグ管理用!AJ117="予算区分_補助",フラグ管理用!AE117&lt;9),"error",""))))</f>
        <v/>
      </c>
      <c r="BG117" s="258" t="str">
        <f>フラグ管理用!AN117</f>
        <v/>
      </c>
    </row>
    <row r="118" spans="1:59" x14ac:dyDescent="0.15">
      <c r="A118" s="84">
        <v>100</v>
      </c>
      <c r="B118" s="87"/>
      <c r="C118" s="61"/>
      <c r="D118" s="61"/>
      <c r="E118" s="63"/>
      <c r="F118" s="62"/>
      <c r="G118" s="150" t="str">
        <f>IF(C118="補",VLOOKUP(F118,'事業名一覧 '!$A$3:$C$54,3,FALSE),"")</f>
        <v/>
      </c>
      <c r="H118" s="158"/>
      <c r="I118" s="63"/>
      <c r="J118" s="63"/>
      <c r="K118" s="63"/>
      <c r="L118" s="62"/>
      <c r="M118" s="101" t="str">
        <f t="shared" si="25"/>
        <v/>
      </c>
      <c r="N118" s="101" t="str">
        <f t="shared" si="26"/>
        <v/>
      </c>
      <c r="O118" s="64"/>
      <c r="P118" s="64"/>
      <c r="Q118" s="64"/>
      <c r="R118" s="64"/>
      <c r="S118" s="64"/>
      <c r="T118" s="62"/>
      <c r="U118" s="63"/>
      <c r="V118" s="63"/>
      <c r="W118" s="63"/>
      <c r="X118" s="61"/>
      <c r="Y118" s="61"/>
      <c r="Z118" s="61"/>
      <c r="AA118" s="241"/>
      <c r="AB118" s="241"/>
      <c r="AC118" s="62"/>
      <c r="AD118" s="62"/>
      <c r="AE118" s="169"/>
      <c r="AF118" s="294"/>
      <c r="AG118" s="236"/>
      <c r="AH118" s="246" t="str">
        <f t="shared" si="27"/>
        <v/>
      </c>
      <c r="AI118" s="251" t="str">
        <f t="shared" si="28"/>
        <v/>
      </c>
      <c r="AJ118" s="217" t="str">
        <f>IF(C118="","",IF(AND(フラグ管理用!C118=1,フラグ管理用!E118=1),"",IF(AND(フラグ管理用!C118=2,フラグ管理用!D118=1,フラグ管理用!E118=1),"",IF(AND(フラグ管理用!C118=2,フラグ管理用!D118=2),"","error"))))</f>
        <v/>
      </c>
      <c r="AK118" s="257" t="str">
        <f t="shared" si="17"/>
        <v/>
      </c>
      <c r="AL118" s="257" t="str">
        <f t="shared" si="18"/>
        <v/>
      </c>
      <c r="AM118" s="257" t="str">
        <f>IF(C118="","",IF(PRODUCT(フラグ管理用!H118:J118)=0,"error",""))</f>
        <v/>
      </c>
      <c r="AN118" s="257" t="str">
        <f t="shared" si="29"/>
        <v/>
      </c>
      <c r="AO118" s="257" t="str">
        <f>IF(C118="","",IF(AND(フラグ管理用!E118=1,フラグ管理用!K118=1),"",IF(AND(フラグ管理用!E118=2,フラグ管理用!K118&gt;1),"","error")))</f>
        <v/>
      </c>
      <c r="AP118" s="257" t="str">
        <f>IF(C118="","",IF(AND(フラグ管理用!K118=10,ISBLANK(L118)=FALSE),"",IF(AND(フラグ管理用!K118&lt;10,ISBLANK(L118)=TRUE),"","error")))</f>
        <v/>
      </c>
      <c r="AQ118" s="217" t="str">
        <f t="shared" si="19"/>
        <v/>
      </c>
      <c r="AR118" s="217" t="str">
        <f t="shared" si="30"/>
        <v/>
      </c>
      <c r="AS118" s="217" t="str">
        <f>IF(C118="","",IF(AND(フラグ管理用!D118=2,フラグ管理用!E118=1),IF(Q118&lt;&gt;0,"error",""),""))</f>
        <v/>
      </c>
      <c r="AT118" s="217" t="str">
        <f>IF(C118="","",IF(フラグ管理用!E118=2,IF(OR(O118&lt;&gt;0,P118&lt;&gt;0),"error",""),""))</f>
        <v/>
      </c>
      <c r="AU118" s="217" t="str">
        <f t="shared" si="31"/>
        <v/>
      </c>
      <c r="AV118" s="217" t="str">
        <f t="shared" si="32"/>
        <v/>
      </c>
      <c r="AW118" s="217" t="str">
        <f t="shared" si="20"/>
        <v/>
      </c>
      <c r="AX118" s="217" t="str">
        <f>IF(C118="","",IF(フラグ管理用!X118=2,IF(AND(フラグ管理用!C118=2,フラグ管理用!U118=1),"","error"),""))</f>
        <v/>
      </c>
      <c r="AY118" s="217" t="str">
        <f t="shared" si="21"/>
        <v/>
      </c>
      <c r="AZ118" s="217" t="str">
        <f>IF(C118="","",IF(フラグ管理用!Y118=30,"error",IF(AND(フラグ管理用!AH118="事業始期_通常",フラグ管理用!Y118&lt;18),"error",IF(AND(フラグ管理用!AH118="事業始期_補助",フラグ管理用!Y118&lt;15),"error",""))))</f>
        <v/>
      </c>
      <c r="BA118" s="217" t="str">
        <f t="shared" si="22"/>
        <v/>
      </c>
      <c r="BB118" s="217" t="str">
        <f>IF(C118="","",IF(AND(フラグ管理用!AI118="事業終期_通常",OR(フラグ管理用!Z118&lt;18,フラグ管理用!Z118&gt;29)),"error",IF(AND(フラグ管理用!AI118="事業終期_基金",フラグ管理用!Z118&lt;18),"error","")))</f>
        <v/>
      </c>
      <c r="BC118" s="217" t="str">
        <f>IF(C118="","",IF(VLOOKUP(Y118,―!$X$2:$Y$31,2,FALSE)&lt;=VLOOKUP(Z118,―!$X$2:$Y$31,2,FALSE),"","error"))</f>
        <v/>
      </c>
      <c r="BD118" s="217" t="str">
        <f t="shared" si="23"/>
        <v/>
      </c>
      <c r="BE118" s="217" t="str">
        <f t="shared" si="24"/>
        <v/>
      </c>
      <c r="BF118" s="217" t="str">
        <f>IF(C118="","",IF(AND(フラグ管理用!AJ118="予算区分_地単_通常",フラグ管理用!AE118&gt;4),"error",IF(AND(フラグ管理用!AJ118="予算区分_地単_協力金等",フラグ管理用!AE118&gt;9),"error",IF(AND(フラグ管理用!AJ118="予算区分_補助",フラグ管理用!AE118&lt;9),"error",""))))</f>
        <v/>
      </c>
      <c r="BG118" s="258" t="str">
        <f>フラグ管理用!AN118</f>
        <v/>
      </c>
    </row>
    <row r="119" spans="1:59" x14ac:dyDescent="0.15">
      <c r="A119" s="84">
        <v>101</v>
      </c>
      <c r="B119" s="87"/>
      <c r="C119" s="61"/>
      <c r="D119" s="61"/>
      <c r="E119" s="63"/>
      <c r="F119" s="62"/>
      <c r="G119" s="150" t="str">
        <f>IF(C119="補",VLOOKUP(F119,'事業名一覧 '!$A$3:$C$54,3,FALSE),"")</f>
        <v/>
      </c>
      <c r="H119" s="158"/>
      <c r="I119" s="63"/>
      <c r="J119" s="63"/>
      <c r="K119" s="63"/>
      <c r="L119" s="62"/>
      <c r="M119" s="101" t="str">
        <f t="shared" si="25"/>
        <v/>
      </c>
      <c r="N119" s="101" t="str">
        <f t="shared" si="26"/>
        <v/>
      </c>
      <c r="O119" s="64"/>
      <c r="P119" s="64"/>
      <c r="Q119" s="64"/>
      <c r="R119" s="64"/>
      <c r="S119" s="64"/>
      <c r="T119" s="62"/>
      <c r="U119" s="63"/>
      <c r="V119" s="63"/>
      <c r="W119" s="63"/>
      <c r="X119" s="61"/>
      <c r="Y119" s="61"/>
      <c r="Z119" s="61"/>
      <c r="AA119" s="241"/>
      <c r="AB119" s="241"/>
      <c r="AC119" s="62"/>
      <c r="AD119" s="62"/>
      <c r="AE119" s="169"/>
      <c r="AF119" s="294"/>
      <c r="AG119" s="236"/>
      <c r="AH119" s="246" t="str">
        <f t="shared" si="27"/>
        <v/>
      </c>
      <c r="AI119" s="251" t="str">
        <f t="shared" si="28"/>
        <v/>
      </c>
      <c r="AJ119" s="217" t="str">
        <f>IF(C119="","",IF(AND(フラグ管理用!C119=1,フラグ管理用!E119=1),"",IF(AND(フラグ管理用!C119=2,フラグ管理用!D119=1,フラグ管理用!E119=1),"",IF(AND(フラグ管理用!C119=2,フラグ管理用!D119=2),"","error"))))</f>
        <v/>
      </c>
      <c r="AK119" s="257" t="str">
        <f t="shared" si="17"/>
        <v/>
      </c>
      <c r="AL119" s="257" t="str">
        <f t="shared" si="18"/>
        <v/>
      </c>
      <c r="AM119" s="257" t="str">
        <f>IF(C119="","",IF(PRODUCT(フラグ管理用!H119:J119)=0,"error",""))</f>
        <v/>
      </c>
      <c r="AN119" s="257" t="str">
        <f t="shared" si="29"/>
        <v/>
      </c>
      <c r="AO119" s="257" t="str">
        <f>IF(C119="","",IF(AND(フラグ管理用!E119=1,フラグ管理用!K119=1),"",IF(AND(フラグ管理用!E119=2,フラグ管理用!K119&gt;1),"","error")))</f>
        <v/>
      </c>
      <c r="AP119" s="257" t="str">
        <f>IF(C119="","",IF(AND(フラグ管理用!K119=10,ISBLANK(L119)=FALSE),"",IF(AND(フラグ管理用!K119&lt;10,ISBLANK(L119)=TRUE),"","error")))</f>
        <v/>
      </c>
      <c r="AQ119" s="217" t="str">
        <f t="shared" si="19"/>
        <v/>
      </c>
      <c r="AR119" s="217" t="str">
        <f t="shared" si="30"/>
        <v/>
      </c>
      <c r="AS119" s="217" t="str">
        <f>IF(C119="","",IF(AND(フラグ管理用!D119=2,フラグ管理用!E119=1),IF(Q119&lt;&gt;0,"error",""),""))</f>
        <v/>
      </c>
      <c r="AT119" s="217" t="str">
        <f>IF(C119="","",IF(フラグ管理用!E119=2,IF(OR(O119&lt;&gt;0,P119&lt;&gt;0),"error",""),""))</f>
        <v/>
      </c>
      <c r="AU119" s="217" t="str">
        <f t="shared" si="31"/>
        <v/>
      </c>
      <c r="AV119" s="217" t="str">
        <f t="shared" si="32"/>
        <v/>
      </c>
      <c r="AW119" s="217" t="str">
        <f t="shared" si="20"/>
        <v/>
      </c>
      <c r="AX119" s="217" t="str">
        <f>IF(C119="","",IF(フラグ管理用!X119=2,IF(AND(フラグ管理用!C119=2,フラグ管理用!U119=1),"","error"),""))</f>
        <v/>
      </c>
      <c r="AY119" s="217" t="str">
        <f t="shared" si="21"/>
        <v/>
      </c>
      <c r="AZ119" s="217" t="str">
        <f>IF(C119="","",IF(フラグ管理用!Y119=30,"error",IF(AND(フラグ管理用!AH119="事業始期_通常",フラグ管理用!Y119&lt;18),"error",IF(AND(フラグ管理用!AH119="事業始期_補助",フラグ管理用!Y119&lt;15),"error",""))))</f>
        <v/>
      </c>
      <c r="BA119" s="217" t="str">
        <f t="shared" si="22"/>
        <v/>
      </c>
      <c r="BB119" s="217" t="str">
        <f>IF(C119="","",IF(AND(フラグ管理用!AI119="事業終期_通常",OR(フラグ管理用!Z119&lt;18,フラグ管理用!Z119&gt;29)),"error",IF(AND(フラグ管理用!AI119="事業終期_基金",フラグ管理用!Z119&lt;18),"error","")))</f>
        <v/>
      </c>
      <c r="BC119" s="217" t="str">
        <f>IF(C119="","",IF(VLOOKUP(Y119,―!$X$2:$Y$31,2,FALSE)&lt;=VLOOKUP(Z119,―!$X$2:$Y$31,2,FALSE),"","error"))</f>
        <v/>
      </c>
      <c r="BD119" s="217" t="str">
        <f t="shared" si="23"/>
        <v/>
      </c>
      <c r="BE119" s="217" t="str">
        <f t="shared" si="24"/>
        <v/>
      </c>
      <c r="BF119" s="217" t="str">
        <f>IF(C119="","",IF(AND(フラグ管理用!AJ119="予算区分_地単_通常",フラグ管理用!AE119&gt;4),"error",IF(AND(フラグ管理用!AJ119="予算区分_地単_協力金等",フラグ管理用!AE119&gt;9),"error",IF(AND(フラグ管理用!AJ119="予算区分_補助",フラグ管理用!AE119&lt;9),"error",""))))</f>
        <v/>
      </c>
      <c r="BG119" s="258" t="str">
        <f>フラグ管理用!AN119</f>
        <v/>
      </c>
    </row>
    <row r="120" spans="1:59" x14ac:dyDescent="0.15">
      <c r="A120" s="84">
        <v>102</v>
      </c>
      <c r="B120" s="87"/>
      <c r="C120" s="61"/>
      <c r="D120" s="61"/>
      <c r="E120" s="63"/>
      <c r="F120" s="62"/>
      <c r="G120" s="150" t="str">
        <f>IF(C120="補",VLOOKUP(F120,'事業名一覧 '!$A$3:$C$54,3,FALSE),"")</f>
        <v/>
      </c>
      <c r="H120" s="158"/>
      <c r="I120" s="63"/>
      <c r="J120" s="63"/>
      <c r="K120" s="63"/>
      <c r="L120" s="62"/>
      <c r="M120" s="101" t="str">
        <f t="shared" si="25"/>
        <v/>
      </c>
      <c r="N120" s="101" t="str">
        <f t="shared" si="26"/>
        <v/>
      </c>
      <c r="O120" s="64"/>
      <c r="P120" s="64"/>
      <c r="Q120" s="64"/>
      <c r="R120" s="64"/>
      <c r="S120" s="64"/>
      <c r="T120" s="62"/>
      <c r="U120" s="63"/>
      <c r="V120" s="63"/>
      <c r="W120" s="63"/>
      <c r="X120" s="61"/>
      <c r="Y120" s="61"/>
      <c r="Z120" s="61"/>
      <c r="AA120" s="241"/>
      <c r="AB120" s="241"/>
      <c r="AC120" s="62"/>
      <c r="AD120" s="62"/>
      <c r="AE120" s="169"/>
      <c r="AF120" s="294"/>
      <c r="AG120" s="236"/>
      <c r="AH120" s="246" t="str">
        <f t="shared" si="27"/>
        <v/>
      </c>
      <c r="AI120" s="251" t="str">
        <f t="shared" si="28"/>
        <v/>
      </c>
      <c r="AJ120" s="217" t="str">
        <f>IF(C120="","",IF(AND(フラグ管理用!C120=1,フラグ管理用!E120=1),"",IF(AND(フラグ管理用!C120=2,フラグ管理用!D120=1,フラグ管理用!E120=1),"",IF(AND(フラグ管理用!C120=2,フラグ管理用!D120=2),"","error"))))</f>
        <v/>
      </c>
      <c r="AK120" s="257" t="str">
        <f t="shared" si="17"/>
        <v/>
      </c>
      <c r="AL120" s="257" t="str">
        <f t="shared" si="18"/>
        <v/>
      </c>
      <c r="AM120" s="257" t="str">
        <f>IF(C120="","",IF(PRODUCT(フラグ管理用!H120:J120)=0,"error",""))</f>
        <v/>
      </c>
      <c r="AN120" s="257" t="str">
        <f t="shared" si="29"/>
        <v/>
      </c>
      <c r="AO120" s="257" t="str">
        <f>IF(C120="","",IF(AND(フラグ管理用!E120=1,フラグ管理用!K120=1),"",IF(AND(フラグ管理用!E120=2,フラグ管理用!K120&gt;1),"","error")))</f>
        <v/>
      </c>
      <c r="AP120" s="257" t="str">
        <f>IF(C120="","",IF(AND(フラグ管理用!K120=10,ISBLANK(L120)=FALSE),"",IF(AND(フラグ管理用!K120&lt;10,ISBLANK(L120)=TRUE),"","error")))</f>
        <v/>
      </c>
      <c r="AQ120" s="217" t="str">
        <f t="shared" si="19"/>
        <v/>
      </c>
      <c r="AR120" s="217" t="str">
        <f t="shared" si="30"/>
        <v/>
      </c>
      <c r="AS120" s="217" t="str">
        <f>IF(C120="","",IF(AND(フラグ管理用!D120=2,フラグ管理用!E120=1),IF(Q120&lt;&gt;0,"error",""),""))</f>
        <v/>
      </c>
      <c r="AT120" s="217" t="str">
        <f>IF(C120="","",IF(フラグ管理用!E120=2,IF(OR(O120&lt;&gt;0,P120&lt;&gt;0),"error",""),""))</f>
        <v/>
      </c>
      <c r="AU120" s="217" t="str">
        <f t="shared" si="31"/>
        <v/>
      </c>
      <c r="AV120" s="217" t="str">
        <f t="shared" si="32"/>
        <v/>
      </c>
      <c r="AW120" s="217" t="str">
        <f t="shared" si="20"/>
        <v/>
      </c>
      <c r="AX120" s="217" t="str">
        <f>IF(C120="","",IF(フラグ管理用!X120=2,IF(AND(フラグ管理用!C120=2,フラグ管理用!U120=1),"","error"),""))</f>
        <v/>
      </c>
      <c r="AY120" s="217" t="str">
        <f t="shared" si="21"/>
        <v/>
      </c>
      <c r="AZ120" s="217" t="str">
        <f>IF(C120="","",IF(フラグ管理用!Y120=30,"error",IF(AND(フラグ管理用!AH120="事業始期_通常",フラグ管理用!Y120&lt;18),"error",IF(AND(フラグ管理用!AH120="事業始期_補助",フラグ管理用!Y120&lt;15),"error",""))))</f>
        <v/>
      </c>
      <c r="BA120" s="217" t="str">
        <f t="shared" si="22"/>
        <v/>
      </c>
      <c r="BB120" s="217" t="str">
        <f>IF(C120="","",IF(AND(フラグ管理用!AI120="事業終期_通常",OR(フラグ管理用!Z120&lt;18,フラグ管理用!Z120&gt;29)),"error",IF(AND(フラグ管理用!AI120="事業終期_基金",フラグ管理用!Z120&lt;18),"error","")))</f>
        <v/>
      </c>
      <c r="BC120" s="217" t="str">
        <f>IF(C120="","",IF(VLOOKUP(Y120,―!$X$2:$Y$31,2,FALSE)&lt;=VLOOKUP(Z120,―!$X$2:$Y$31,2,FALSE),"","error"))</f>
        <v/>
      </c>
      <c r="BD120" s="217" t="str">
        <f t="shared" si="23"/>
        <v/>
      </c>
      <c r="BE120" s="217" t="str">
        <f t="shared" si="24"/>
        <v/>
      </c>
      <c r="BF120" s="217" t="str">
        <f>IF(C120="","",IF(AND(フラグ管理用!AJ120="予算区分_地単_通常",フラグ管理用!AE120&gt;4),"error",IF(AND(フラグ管理用!AJ120="予算区分_地単_協力金等",フラグ管理用!AE120&gt;9),"error",IF(AND(フラグ管理用!AJ120="予算区分_補助",フラグ管理用!AE120&lt;9),"error",""))))</f>
        <v/>
      </c>
      <c r="BG120" s="258" t="str">
        <f>フラグ管理用!AN120</f>
        <v/>
      </c>
    </row>
    <row r="121" spans="1:59" x14ac:dyDescent="0.15">
      <c r="A121" s="84">
        <v>103</v>
      </c>
      <c r="B121" s="87"/>
      <c r="C121" s="61"/>
      <c r="D121" s="61"/>
      <c r="E121" s="63"/>
      <c r="F121" s="62"/>
      <c r="G121" s="150" t="str">
        <f>IF(C121="補",VLOOKUP(F121,'事業名一覧 '!$A$3:$C$54,3,FALSE),"")</f>
        <v/>
      </c>
      <c r="H121" s="158"/>
      <c r="I121" s="63"/>
      <c r="J121" s="63"/>
      <c r="K121" s="63"/>
      <c r="L121" s="62"/>
      <c r="M121" s="101" t="str">
        <f t="shared" si="25"/>
        <v/>
      </c>
      <c r="N121" s="101" t="str">
        <f t="shared" si="26"/>
        <v/>
      </c>
      <c r="O121" s="64"/>
      <c r="P121" s="64"/>
      <c r="Q121" s="64"/>
      <c r="R121" s="64"/>
      <c r="S121" s="64"/>
      <c r="T121" s="62"/>
      <c r="U121" s="63"/>
      <c r="V121" s="63"/>
      <c r="W121" s="63"/>
      <c r="X121" s="61"/>
      <c r="Y121" s="61"/>
      <c r="Z121" s="61"/>
      <c r="AA121" s="241"/>
      <c r="AB121" s="241"/>
      <c r="AC121" s="62"/>
      <c r="AD121" s="62"/>
      <c r="AE121" s="169"/>
      <c r="AF121" s="294"/>
      <c r="AG121" s="236"/>
      <c r="AH121" s="246" t="str">
        <f t="shared" si="27"/>
        <v/>
      </c>
      <c r="AI121" s="251" t="str">
        <f t="shared" si="28"/>
        <v/>
      </c>
      <c r="AJ121" s="217" t="str">
        <f>IF(C121="","",IF(AND(フラグ管理用!C121=1,フラグ管理用!E121=1),"",IF(AND(フラグ管理用!C121=2,フラグ管理用!D121=1,フラグ管理用!E121=1),"",IF(AND(フラグ管理用!C121=2,フラグ管理用!D121=2),"","error"))))</f>
        <v/>
      </c>
      <c r="AK121" s="257" t="str">
        <f t="shared" si="17"/>
        <v/>
      </c>
      <c r="AL121" s="257" t="str">
        <f t="shared" si="18"/>
        <v/>
      </c>
      <c r="AM121" s="257" t="str">
        <f>IF(C121="","",IF(PRODUCT(フラグ管理用!H121:J121)=0,"error",""))</f>
        <v/>
      </c>
      <c r="AN121" s="257" t="str">
        <f t="shared" si="29"/>
        <v/>
      </c>
      <c r="AO121" s="257" t="str">
        <f>IF(C121="","",IF(AND(フラグ管理用!E121=1,フラグ管理用!K121=1),"",IF(AND(フラグ管理用!E121=2,フラグ管理用!K121&gt;1),"","error")))</f>
        <v/>
      </c>
      <c r="AP121" s="257" t="str">
        <f>IF(C121="","",IF(AND(フラグ管理用!K121=10,ISBLANK(L121)=FALSE),"",IF(AND(フラグ管理用!K121&lt;10,ISBLANK(L121)=TRUE),"","error")))</f>
        <v/>
      </c>
      <c r="AQ121" s="217" t="str">
        <f t="shared" si="19"/>
        <v/>
      </c>
      <c r="AR121" s="217" t="str">
        <f t="shared" si="30"/>
        <v/>
      </c>
      <c r="AS121" s="217" t="str">
        <f>IF(C121="","",IF(AND(フラグ管理用!D121=2,フラグ管理用!E121=1),IF(Q121&lt;&gt;0,"error",""),""))</f>
        <v/>
      </c>
      <c r="AT121" s="217" t="str">
        <f>IF(C121="","",IF(フラグ管理用!E121=2,IF(OR(O121&lt;&gt;0,P121&lt;&gt;0),"error",""),""))</f>
        <v/>
      </c>
      <c r="AU121" s="217" t="str">
        <f t="shared" si="31"/>
        <v/>
      </c>
      <c r="AV121" s="217" t="str">
        <f t="shared" si="32"/>
        <v/>
      </c>
      <c r="AW121" s="217" t="str">
        <f t="shared" si="20"/>
        <v/>
      </c>
      <c r="AX121" s="217" t="str">
        <f>IF(C121="","",IF(フラグ管理用!X121=2,IF(AND(フラグ管理用!C121=2,フラグ管理用!U121=1),"","error"),""))</f>
        <v/>
      </c>
      <c r="AY121" s="217" t="str">
        <f t="shared" si="21"/>
        <v/>
      </c>
      <c r="AZ121" s="217" t="str">
        <f>IF(C121="","",IF(フラグ管理用!Y121=30,"error",IF(AND(フラグ管理用!AH121="事業始期_通常",フラグ管理用!Y121&lt;18),"error",IF(AND(フラグ管理用!AH121="事業始期_補助",フラグ管理用!Y121&lt;15),"error",""))))</f>
        <v/>
      </c>
      <c r="BA121" s="217" t="str">
        <f t="shared" si="22"/>
        <v/>
      </c>
      <c r="BB121" s="217" t="str">
        <f>IF(C121="","",IF(AND(フラグ管理用!AI121="事業終期_通常",OR(フラグ管理用!Z121&lt;18,フラグ管理用!Z121&gt;29)),"error",IF(AND(フラグ管理用!AI121="事業終期_基金",フラグ管理用!Z121&lt;18),"error","")))</f>
        <v/>
      </c>
      <c r="BC121" s="217" t="str">
        <f>IF(C121="","",IF(VLOOKUP(Y121,―!$X$2:$Y$31,2,FALSE)&lt;=VLOOKUP(Z121,―!$X$2:$Y$31,2,FALSE),"","error"))</f>
        <v/>
      </c>
      <c r="BD121" s="217" t="str">
        <f t="shared" si="23"/>
        <v/>
      </c>
      <c r="BE121" s="217" t="str">
        <f t="shared" si="24"/>
        <v/>
      </c>
      <c r="BF121" s="217" t="str">
        <f>IF(C121="","",IF(AND(フラグ管理用!AJ121="予算区分_地単_通常",フラグ管理用!AE121&gt;4),"error",IF(AND(フラグ管理用!AJ121="予算区分_地単_協力金等",フラグ管理用!AE121&gt;9),"error",IF(AND(フラグ管理用!AJ121="予算区分_補助",フラグ管理用!AE121&lt;9),"error",""))))</f>
        <v/>
      </c>
      <c r="BG121" s="258" t="str">
        <f>フラグ管理用!AN121</f>
        <v/>
      </c>
    </row>
    <row r="122" spans="1:59" x14ac:dyDescent="0.15">
      <c r="A122" s="84">
        <v>104</v>
      </c>
      <c r="B122" s="87"/>
      <c r="C122" s="61"/>
      <c r="D122" s="61"/>
      <c r="E122" s="63"/>
      <c r="F122" s="62"/>
      <c r="G122" s="150" t="str">
        <f>IF(C122="補",VLOOKUP(F122,'事業名一覧 '!$A$3:$C$54,3,FALSE),"")</f>
        <v/>
      </c>
      <c r="H122" s="158"/>
      <c r="I122" s="63"/>
      <c r="J122" s="63"/>
      <c r="K122" s="63"/>
      <c r="L122" s="62"/>
      <c r="M122" s="101" t="str">
        <f t="shared" si="25"/>
        <v/>
      </c>
      <c r="N122" s="101" t="str">
        <f t="shared" si="26"/>
        <v/>
      </c>
      <c r="O122" s="64"/>
      <c r="P122" s="64"/>
      <c r="Q122" s="64"/>
      <c r="R122" s="64"/>
      <c r="S122" s="64"/>
      <c r="T122" s="62"/>
      <c r="U122" s="63"/>
      <c r="V122" s="63"/>
      <c r="W122" s="63"/>
      <c r="X122" s="61"/>
      <c r="Y122" s="61"/>
      <c r="Z122" s="61"/>
      <c r="AA122" s="241"/>
      <c r="AB122" s="241"/>
      <c r="AC122" s="62"/>
      <c r="AD122" s="62"/>
      <c r="AE122" s="169"/>
      <c r="AF122" s="294"/>
      <c r="AG122" s="236"/>
      <c r="AH122" s="246" t="str">
        <f t="shared" si="27"/>
        <v/>
      </c>
      <c r="AI122" s="251" t="str">
        <f t="shared" si="28"/>
        <v/>
      </c>
      <c r="AJ122" s="217" t="str">
        <f>IF(C122="","",IF(AND(フラグ管理用!C122=1,フラグ管理用!E122=1),"",IF(AND(フラグ管理用!C122=2,フラグ管理用!D122=1,フラグ管理用!E122=1),"",IF(AND(フラグ管理用!C122=2,フラグ管理用!D122=2),"","error"))))</f>
        <v/>
      </c>
      <c r="AK122" s="257" t="str">
        <f t="shared" si="17"/>
        <v/>
      </c>
      <c r="AL122" s="257" t="str">
        <f t="shared" si="18"/>
        <v/>
      </c>
      <c r="AM122" s="257" t="str">
        <f>IF(C122="","",IF(PRODUCT(フラグ管理用!H122:J122)=0,"error",""))</f>
        <v/>
      </c>
      <c r="AN122" s="257" t="str">
        <f t="shared" si="29"/>
        <v/>
      </c>
      <c r="AO122" s="257" t="str">
        <f>IF(C122="","",IF(AND(フラグ管理用!E122=1,フラグ管理用!K122=1),"",IF(AND(フラグ管理用!E122=2,フラグ管理用!K122&gt;1),"","error")))</f>
        <v/>
      </c>
      <c r="AP122" s="257" t="str">
        <f>IF(C122="","",IF(AND(フラグ管理用!K122=10,ISBLANK(L122)=FALSE),"",IF(AND(フラグ管理用!K122&lt;10,ISBLANK(L122)=TRUE),"","error")))</f>
        <v/>
      </c>
      <c r="AQ122" s="217" t="str">
        <f t="shared" si="19"/>
        <v/>
      </c>
      <c r="AR122" s="217" t="str">
        <f t="shared" si="30"/>
        <v/>
      </c>
      <c r="AS122" s="217" t="str">
        <f>IF(C122="","",IF(AND(フラグ管理用!D122=2,フラグ管理用!E122=1),IF(Q122&lt;&gt;0,"error",""),""))</f>
        <v/>
      </c>
      <c r="AT122" s="217" t="str">
        <f>IF(C122="","",IF(フラグ管理用!E122=2,IF(OR(O122&lt;&gt;0,P122&lt;&gt;0),"error",""),""))</f>
        <v/>
      </c>
      <c r="AU122" s="217" t="str">
        <f t="shared" si="31"/>
        <v/>
      </c>
      <c r="AV122" s="217" t="str">
        <f t="shared" si="32"/>
        <v/>
      </c>
      <c r="AW122" s="217" t="str">
        <f t="shared" si="20"/>
        <v/>
      </c>
      <c r="AX122" s="217" t="str">
        <f>IF(C122="","",IF(フラグ管理用!X122=2,IF(AND(フラグ管理用!C122=2,フラグ管理用!U122=1),"","error"),""))</f>
        <v/>
      </c>
      <c r="AY122" s="217" t="str">
        <f t="shared" si="21"/>
        <v/>
      </c>
      <c r="AZ122" s="217" t="str">
        <f>IF(C122="","",IF(フラグ管理用!Y122=30,"error",IF(AND(フラグ管理用!AH122="事業始期_通常",フラグ管理用!Y122&lt;18),"error",IF(AND(フラグ管理用!AH122="事業始期_補助",フラグ管理用!Y122&lt;15),"error",""))))</f>
        <v/>
      </c>
      <c r="BA122" s="217" t="str">
        <f t="shared" si="22"/>
        <v/>
      </c>
      <c r="BB122" s="217" t="str">
        <f>IF(C122="","",IF(AND(フラグ管理用!AI122="事業終期_通常",OR(フラグ管理用!Z122&lt;18,フラグ管理用!Z122&gt;29)),"error",IF(AND(フラグ管理用!AI122="事業終期_基金",フラグ管理用!Z122&lt;18),"error","")))</f>
        <v/>
      </c>
      <c r="BC122" s="217" t="str">
        <f>IF(C122="","",IF(VLOOKUP(Y122,―!$X$2:$Y$31,2,FALSE)&lt;=VLOOKUP(Z122,―!$X$2:$Y$31,2,FALSE),"","error"))</f>
        <v/>
      </c>
      <c r="BD122" s="217" t="str">
        <f t="shared" si="23"/>
        <v/>
      </c>
      <c r="BE122" s="217" t="str">
        <f t="shared" si="24"/>
        <v/>
      </c>
      <c r="BF122" s="217" t="str">
        <f>IF(C122="","",IF(AND(フラグ管理用!AJ122="予算区分_地単_通常",フラグ管理用!AE122&gt;4),"error",IF(AND(フラグ管理用!AJ122="予算区分_地単_協力金等",フラグ管理用!AE122&gt;9),"error",IF(AND(フラグ管理用!AJ122="予算区分_補助",フラグ管理用!AE122&lt;9),"error",""))))</f>
        <v/>
      </c>
      <c r="BG122" s="258" t="str">
        <f>フラグ管理用!AN122</f>
        <v/>
      </c>
    </row>
    <row r="123" spans="1:59" x14ac:dyDescent="0.15">
      <c r="A123" s="84">
        <v>105</v>
      </c>
      <c r="B123" s="87"/>
      <c r="C123" s="61"/>
      <c r="D123" s="61"/>
      <c r="E123" s="63"/>
      <c r="F123" s="62"/>
      <c r="G123" s="150" t="str">
        <f>IF(C123="補",VLOOKUP(F123,'事業名一覧 '!$A$3:$C$54,3,FALSE),"")</f>
        <v/>
      </c>
      <c r="H123" s="158"/>
      <c r="I123" s="63"/>
      <c r="J123" s="63"/>
      <c r="K123" s="63"/>
      <c r="L123" s="62"/>
      <c r="M123" s="101" t="str">
        <f t="shared" si="25"/>
        <v/>
      </c>
      <c r="N123" s="101" t="str">
        <f t="shared" si="26"/>
        <v/>
      </c>
      <c r="O123" s="64"/>
      <c r="P123" s="64"/>
      <c r="Q123" s="64"/>
      <c r="R123" s="64"/>
      <c r="S123" s="64"/>
      <c r="T123" s="62"/>
      <c r="U123" s="63"/>
      <c r="V123" s="63"/>
      <c r="W123" s="63"/>
      <c r="X123" s="61"/>
      <c r="Y123" s="61"/>
      <c r="Z123" s="61"/>
      <c r="AA123" s="241"/>
      <c r="AB123" s="241"/>
      <c r="AC123" s="62"/>
      <c r="AD123" s="62"/>
      <c r="AE123" s="169"/>
      <c r="AF123" s="294"/>
      <c r="AG123" s="236"/>
      <c r="AH123" s="246" t="str">
        <f t="shared" si="27"/>
        <v/>
      </c>
      <c r="AI123" s="251" t="str">
        <f t="shared" si="28"/>
        <v/>
      </c>
      <c r="AJ123" s="217" t="str">
        <f>IF(C123="","",IF(AND(フラグ管理用!C123=1,フラグ管理用!E123=1),"",IF(AND(フラグ管理用!C123=2,フラグ管理用!D123=1,フラグ管理用!E123=1),"",IF(AND(フラグ管理用!C123=2,フラグ管理用!D123=2),"","error"))))</f>
        <v/>
      </c>
      <c r="AK123" s="257" t="str">
        <f t="shared" si="17"/>
        <v/>
      </c>
      <c r="AL123" s="257" t="str">
        <f t="shared" si="18"/>
        <v/>
      </c>
      <c r="AM123" s="257" t="str">
        <f>IF(C123="","",IF(PRODUCT(フラグ管理用!H123:J123)=0,"error",""))</f>
        <v/>
      </c>
      <c r="AN123" s="257" t="str">
        <f t="shared" si="29"/>
        <v/>
      </c>
      <c r="AO123" s="257" t="str">
        <f>IF(C123="","",IF(AND(フラグ管理用!E123=1,フラグ管理用!K123=1),"",IF(AND(フラグ管理用!E123=2,フラグ管理用!K123&gt;1),"","error")))</f>
        <v/>
      </c>
      <c r="AP123" s="257" t="str">
        <f>IF(C123="","",IF(AND(フラグ管理用!K123=10,ISBLANK(L123)=FALSE),"",IF(AND(フラグ管理用!K123&lt;10,ISBLANK(L123)=TRUE),"","error")))</f>
        <v/>
      </c>
      <c r="AQ123" s="217" t="str">
        <f t="shared" si="19"/>
        <v/>
      </c>
      <c r="AR123" s="217" t="str">
        <f t="shared" si="30"/>
        <v/>
      </c>
      <c r="AS123" s="217" t="str">
        <f>IF(C123="","",IF(AND(フラグ管理用!D123=2,フラグ管理用!E123=1),IF(Q123&lt;&gt;0,"error",""),""))</f>
        <v/>
      </c>
      <c r="AT123" s="217" t="str">
        <f>IF(C123="","",IF(フラグ管理用!E123=2,IF(OR(O123&lt;&gt;0,P123&lt;&gt;0),"error",""),""))</f>
        <v/>
      </c>
      <c r="AU123" s="217" t="str">
        <f t="shared" si="31"/>
        <v/>
      </c>
      <c r="AV123" s="217" t="str">
        <f t="shared" si="32"/>
        <v/>
      </c>
      <c r="AW123" s="217" t="str">
        <f t="shared" si="20"/>
        <v/>
      </c>
      <c r="AX123" s="217" t="str">
        <f>IF(C123="","",IF(フラグ管理用!X123=2,IF(AND(フラグ管理用!C123=2,フラグ管理用!U123=1),"","error"),""))</f>
        <v/>
      </c>
      <c r="AY123" s="217" t="str">
        <f t="shared" si="21"/>
        <v/>
      </c>
      <c r="AZ123" s="217" t="str">
        <f>IF(C123="","",IF(フラグ管理用!Y123=30,"error",IF(AND(フラグ管理用!AH123="事業始期_通常",フラグ管理用!Y123&lt;18),"error",IF(AND(フラグ管理用!AH123="事業始期_補助",フラグ管理用!Y123&lt;15),"error",""))))</f>
        <v/>
      </c>
      <c r="BA123" s="217" t="str">
        <f t="shared" si="22"/>
        <v/>
      </c>
      <c r="BB123" s="217" t="str">
        <f>IF(C123="","",IF(AND(フラグ管理用!AI123="事業終期_通常",OR(フラグ管理用!Z123&lt;18,フラグ管理用!Z123&gt;29)),"error",IF(AND(フラグ管理用!AI123="事業終期_基金",フラグ管理用!Z123&lt;18),"error","")))</f>
        <v/>
      </c>
      <c r="BC123" s="217" t="str">
        <f>IF(C123="","",IF(VLOOKUP(Y123,―!$X$2:$Y$31,2,FALSE)&lt;=VLOOKUP(Z123,―!$X$2:$Y$31,2,FALSE),"","error"))</f>
        <v/>
      </c>
      <c r="BD123" s="217" t="str">
        <f t="shared" si="23"/>
        <v/>
      </c>
      <c r="BE123" s="217" t="str">
        <f t="shared" si="24"/>
        <v/>
      </c>
      <c r="BF123" s="217" t="str">
        <f>IF(C123="","",IF(AND(フラグ管理用!AJ123="予算区分_地単_通常",フラグ管理用!AE123&gt;4),"error",IF(AND(フラグ管理用!AJ123="予算区分_地単_協力金等",フラグ管理用!AE123&gt;9),"error",IF(AND(フラグ管理用!AJ123="予算区分_補助",フラグ管理用!AE123&lt;9),"error",""))))</f>
        <v/>
      </c>
      <c r="BG123" s="258" t="str">
        <f>フラグ管理用!AN123</f>
        <v/>
      </c>
    </row>
    <row r="124" spans="1:59" x14ac:dyDescent="0.15">
      <c r="A124" s="84">
        <v>106</v>
      </c>
      <c r="B124" s="87"/>
      <c r="C124" s="61"/>
      <c r="D124" s="61"/>
      <c r="E124" s="63"/>
      <c r="F124" s="62"/>
      <c r="G124" s="150" t="str">
        <f>IF(C124="補",VLOOKUP(F124,'事業名一覧 '!$A$3:$C$54,3,FALSE),"")</f>
        <v/>
      </c>
      <c r="H124" s="158"/>
      <c r="I124" s="63"/>
      <c r="J124" s="63"/>
      <c r="K124" s="63"/>
      <c r="L124" s="62"/>
      <c r="M124" s="101" t="str">
        <f t="shared" si="25"/>
        <v/>
      </c>
      <c r="N124" s="101" t="str">
        <f t="shared" si="26"/>
        <v/>
      </c>
      <c r="O124" s="64"/>
      <c r="P124" s="64"/>
      <c r="Q124" s="64"/>
      <c r="R124" s="64"/>
      <c r="S124" s="64"/>
      <c r="T124" s="62"/>
      <c r="U124" s="63"/>
      <c r="V124" s="63"/>
      <c r="W124" s="63"/>
      <c r="X124" s="61"/>
      <c r="Y124" s="61"/>
      <c r="Z124" s="61"/>
      <c r="AA124" s="241"/>
      <c r="AB124" s="241"/>
      <c r="AC124" s="62"/>
      <c r="AD124" s="62"/>
      <c r="AE124" s="169"/>
      <c r="AF124" s="294"/>
      <c r="AG124" s="236"/>
      <c r="AH124" s="246" t="str">
        <f t="shared" si="27"/>
        <v/>
      </c>
      <c r="AI124" s="251" t="str">
        <f t="shared" si="28"/>
        <v/>
      </c>
      <c r="AJ124" s="217" t="str">
        <f>IF(C124="","",IF(AND(フラグ管理用!C124=1,フラグ管理用!E124=1),"",IF(AND(フラグ管理用!C124=2,フラグ管理用!D124=1,フラグ管理用!E124=1),"",IF(AND(フラグ管理用!C124=2,フラグ管理用!D124=2),"","error"))))</f>
        <v/>
      </c>
      <c r="AK124" s="257" t="str">
        <f t="shared" si="17"/>
        <v/>
      </c>
      <c r="AL124" s="257" t="str">
        <f t="shared" si="18"/>
        <v/>
      </c>
      <c r="AM124" s="257" t="str">
        <f>IF(C124="","",IF(PRODUCT(フラグ管理用!H124:J124)=0,"error",""))</f>
        <v/>
      </c>
      <c r="AN124" s="257" t="str">
        <f t="shared" si="29"/>
        <v/>
      </c>
      <c r="AO124" s="257" t="str">
        <f>IF(C124="","",IF(AND(フラグ管理用!E124=1,フラグ管理用!K124=1),"",IF(AND(フラグ管理用!E124=2,フラグ管理用!K124&gt;1),"","error")))</f>
        <v/>
      </c>
      <c r="AP124" s="257" t="str">
        <f>IF(C124="","",IF(AND(フラグ管理用!K124=10,ISBLANK(L124)=FALSE),"",IF(AND(フラグ管理用!K124&lt;10,ISBLANK(L124)=TRUE),"","error")))</f>
        <v/>
      </c>
      <c r="AQ124" s="217" t="str">
        <f t="shared" si="19"/>
        <v/>
      </c>
      <c r="AR124" s="217" t="str">
        <f t="shared" si="30"/>
        <v/>
      </c>
      <c r="AS124" s="217" t="str">
        <f>IF(C124="","",IF(AND(フラグ管理用!D124=2,フラグ管理用!E124=1),IF(Q124&lt;&gt;0,"error",""),""))</f>
        <v/>
      </c>
      <c r="AT124" s="217" t="str">
        <f>IF(C124="","",IF(フラグ管理用!E124=2,IF(OR(O124&lt;&gt;0,P124&lt;&gt;0),"error",""),""))</f>
        <v/>
      </c>
      <c r="AU124" s="217" t="str">
        <f t="shared" si="31"/>
        <v/>
      </c>
      <c r="AV124" s="217" t="str">
        <f t="shared" si="32"/>
        <v/>
      </c>
      <c r="AW124" s="217" t="str">
        <f t="shared" si="20"/>
        <v/>
      </c>
      <c r="AX124" s="217" t="str">
        <f>IF(C124="","",IF(フラグ管理用!X124=2,IF(AND(フラグ管理用!C124=2,フラグ管理用!U124=1),"","error"),""))</f>
        <v/>
      </c>
      <c r="AY124" s="217" t="str">
        <f t="shared" si="21"/>
        <v/>
      </c>
      <c r="AZ124" s="217" t="str">
        <f>IF(C124="","",IF(フラグ管理用!Y124=30,"error",IF(AND(フラグ管理用!AH124="事業始期_通常",フラグ管理用!Y124&lt;18),"error",IF(AND(フラグ管理用!AH124="事業始期_補助",フラグ管理用!Y124&lt;15),"error",""))))</f>
        <v/>
      </c>
      <c r="BA124" s="217" t="str">
        <f t="shared" si="22"/>
        <v/>
      </c>
      <c r="BB124" s="217" t="str">
        <f>IF(C124="","",IF(AND(フラグ管理用!AI124="事業終期_通常",OR(フラグ管理用!Z124&lt;18,フラグ管理用!Z124&gt;29)),"error",IF(AND(フラグ管理用!AI124="事業終期_基金",フラグ管理用!Z124&lt;18),"error","")))</f>
        <v/>
      </c>
      <c r="BC124" s="217" t="str">
        <f>IF(C124="","",IF(VLOOKUP(Y124,―!$X$2:$Y$31,2,FALSE)&lt;=VLOOKUP(Z124,―!$X$2:$Y$31,2,FALSE),"","error"))</f>
        <v/>
      </c>
      <c r="BD124" s="217" t="str">
        <f t="shared" si="23"/>
        <v/>
      </c>
      <c r="BE124" s="217" t="str">
        <f t="shared" si="24"/>
        <v/>
      </c>
      <c r="BF124" s="217" t="str">
        <f>IF(C124="","",IF(AND(フラグ管理用!AJ124="予算区分_地単_通常",フラグ管理用!AE124&gt;4),"error",IF(AND(フラグ管理用!AJ124="予算区分_地単_協力金等",フラグ管理用!AE124&gt;9),"error",IF(AND(フラグ管理用!AJ124="予算区分_補助",フラグ管理用!AE124&lt;9),"error",""))))</f>
        <v/>
      </c>
      <c r="BG124" s="258" t="str">
        <f>フラグ管理用!AN124</f>
        <v/>
      </c>
    </row>
    <row r="125" spans="1:59" x14ac:dyDescent="0.15">
      <c r="A125" s="84">
        <v>107</v>
      </c>
      <c r="B125" s="87"/>
      <c r="C125" s="61"/>
      <c r="D125" s="61"/>
      <c r="E125" s="63"/>
      <c r="F125" s="62"/>
      <c r="G125" s="150" t="str">
        <f>IF(C125="補",VLOOKUP(F125,'事業名一覧 '!$A$3:$C$54,3,FALSE),"")</f>
        <v/>
      </c>
      <c r="H125" s="158"/>
      <c r="I125" s="63"/>
      <c r="J125" s="63"/>
      <c r="K125" s="63"/>
      <c r="L125" s="62"/>
      <c r="M125" s="101" t="str">
        <f t="shared" si="25"/>
        <v/>
      </c>
      <c r="N125" s="101" t="str">
        <f t="shared" si="26"/>
        <v/>
      </c>
      <c r="O125" s="64"/>
      <c r="P125" s="64"/>
      <c r="Q125" s="64"/>
      <c r="R125" s="64"/>
      <c r="S125" s="64"/>
      <c r="T125" s="62"/>
      <c r="U125" s="63"/>
      <c r="V125" s="63"/>
      <c r="W125" s="63"/>
      <c r="X125" s="61"/>
      <c r="Y125" s="61"/>
      <c r="Z125" s="61"/>
      <c r="AA125" s="241"/>
      <c r="AB125" s="241"/>
      <c r="AC125" s="62"/>
      <c r="AD125" s="62"/>
      <c r="AE125" s="169"/>
      <c r="AF125" s="294"/>
      <c r="AG125" s="236"/>
      <c r="AH125" s="246" t="str">
        <f t="shared" si="27"/>
        <v/>
      </c>
      <c r="AI125" s="251" t="str">
        <f t="shared" si="28"/>
        <v/>
      </c>
      <c r="AJ125" s="217" t="str">
        <f>IF(C125="","",IF(AND(フラグ管理用!C125=1,フラグ管理用!E125=1),"",IF(AND(フラグ管理用!C125=2,フラグ管理用!D125=1,フラグ管理用!E125=1),"",IF(AND(フラグ管理用!C125=2,フラグ管理用!D125=2),"","error"))))</f>
        <v/>
      </c>
      <c r="AK125" s="257" t="str">
        <f t="shared" si="17"/>
        <v/>
      </c>
      <c r="AL125" s="257" t="str">
        <f t="shared" si="18"/>
        <v/>
      </c>
      <c r="AM125" s="257" t="str">
        <f>IF(C125="","",IF(PRODUCT(フラグ管理用!H125:J125)=0,"error",""))</f>
        <v/>
      </c>
      <c r="AN125" s="257" t="str">
        <f t="shared" si="29"/>
        <v/>
      </c>
      <c r="AO125" s="257" t="str">
        <f>IF(C125="","",IF(AND(フラグ管理用!E125=1,フラグ管理用!K125=1),"",IF(AND(フラグ管理用!E125=2,フラグ管理用!K125&gt;1),"","error")))</f>
        <v/>
      </c>
      <c r="AP125" s="257" t="str">
        <f>IF(C125="","",IF(AND(フラグ管理用!K125=10,ISBLANK(L125)=FALSE),"",IF(AND(フラグ管理用!K125&lt;10,ISBLANK(L125)=TRUE),"","error")))</f>
        <v/>
      </c>
      <c r="AQ125" s="217" t="str">
        <f t="shared" si="19"/>
        <v/>
      </c>
      <c r="AR125" s="217" t="str">
        <f t="shared" si="30"/>
        <v/>
      </c>
      <c r="AS125" s="217" t="str">
        <f>IF(C125="","",IF(AND(フラグ管理用!D125=2,フラグ管理用!E125=1),IF(Q125&lt;&gt;0,"error",""),""))</f>
        <v/>
      </c>
      <c r="AT125" s="217" t="str">
        <f>IF(C125="","",IF(フラグ管理用!E125=2,IF(OR(O125&lt;&gt;0,P125&lt;&gt;0),"error",""),""))</f>
        <v/>
      </c>
      <c r="AU125" s="217" t="str">
        <f t="shared" si="31"/>
        <v/>
      </c>
      <c r="AV125" s="217" t="str">
        <f t="shared" si="32"/>
        <v/>
      </c>
      <c r="AW125" s="217" t="str">
        <f t="shared" si="20"/>
        <v/>
      </c>
      <c r="AX125" s="217" t="str">
        <f>IF(C125="","",IF(フラグ管理用!X125=2,IF(AND(フラグ管理用!C125=2,フラグ管理用!U125=1),"","error"),""))</f>
        <v/>
      </c>
      <c r="AY125" s="217" t="str">
        <f t="shared" si="21"/>
        <v/>
      </c>
      <c r="AZ125" s="217" t="str">
        <f>IF(C125="","",IF(フラグ管理用!Y125=30,"error",IF(AND(フラグ管理用!AH125="事業始期_通常",フラグ管理用!Y125&lt;18),"error",IF(AND(フラグ管理用!AH125="事業始期_補助",フラグ管理用!Y125&lt;15),"error",""))))</f>
        <v/>
      </c>
      <c r="BA125" s="217" t="str">
        <f t="shared" si="22"/>
        <v/>
      </c>
      <c r="BB125" s="217" t="str">
        <f>IF(C125="","",IF(AND(フラグ管理用!AI125="事業終期_通常",OR(フラグ管理用!Z125&lt;18,フラグ管理用!Z125&gt;29)),"error",IF(AND(フラグ管理用!AI125="事業終期_基金",フラグ管理用!Z125&lt;18),"error","")))</f>
        <v/>
      </c>
      <c r="BC125" s="217" t="str">
        <f>IF(C125="","",IF(VLOOKUP(Y125,―!$X$2:$Y$31,2,FALSE)&lt;=VLOOKUP(Z125,―!$X$2:$Y$31,2,FALSE),"","error"))</f>
        <v/>
      </c>
      <c r="BD125" s="217" t="str">
        <f t="shared" si="23"/>
        <v/>
      </c>
      <c r="BE125" s="217" t="str">
        <f t="shared" si="24"/>
        <v/>
      </c>
      <c r="BF125" s="217" t="str">
        <f>IF(C125="","",IF(AND(フラグ管理用!AJ125="予算区分_地単_通常",フラグ管理用!AE125&gt;4),"error",IF(AND(フラグ管理用!AJ125="予算区分_地単_協力金等",フラグ管理用!AE125&gt;9),"error",IF(AND(フラグ管理用!AJ125="予算区分_補助",フラグ管理用!AE125&lt;9),"error",""))))</f>
        <v/>
      </c>
      <c r="BG125" s="258" t="str">
        <f>フラグ管理用!AN125</f>
        <v/>
      </c>
    </row>
    <row r="126" spans="1:59" x14ac:dyDescent="0.15">
      <c r="A126" s="84">
        <v>108</v>
      </c>
      <c r="B126" s="87"/>
      <c r="C126" s="61"/>
      <c r="D126" s="61"/>
      <c r="E126" s="63"/>
      <c r="F126" s="62"/>
      <c r="G126" s="150" t="str">
        <f>IF(C126="補",VLOOKUP(F126,'事業名一覧 '!$A$3:$C$54,3,FALSE),"")</f>
        <v/>
      </c>
      <c r="H126" s="158"/>
      <c r="I126" s="63"/>
      <c r="J126" s="63"/>
      <c r="K126" s="63"/>
      <c r="L126" s="62"/>
      <c r="M126" s="101" t="str">
        <f t="shared" si="25"/>
        <v/>
      </c>
      <c r="N126" s="101" t="str">
        <f t="shared" si="26"/>
        <v/>
      </c>
      <c r="O126" s="64"/>
      <c r="P126" s="64"/>
      <c r="Q126" s="64"/>
      <c r="R126" s="64"/>
      <c r="S126" s="64"/>
      <c r="T126" s="62"/>
      <c r="U126" s="63"/>
      <c r="V126" s="63"/>
      <c r="W126" s="63"/>
      <c r="X126" s="61"/>
      <c r="Y126" s="61"/>
      <c r="Z126" s="61"/>
      <c r="AA126" s="241"/>
      <c r="AB126" s="241"/>
      <c r="AC126" s="62"/>
      <c r="AD126" s="62"/>
      <c r="AE126" s="169"/>
      <c r="AF126" s="294"/>
      <c r="AG126" s="236"/>
      <c r="AH126" s="246" t="str">
        <f t="shared" si="27"/>
        <v/>
      </c>
      <c r="AI126" s="251" t="str">
        <f t="shared" si="28"/>
        <v/>
      </c>
      <c r="AJ126" s="217" t="str">
        <f>IF(C126="","",IF(AND(フラグ管理用!C126=1,フラグ管理用!E126=1),"",IF(AND(フラグ管理用!C126=2,フラグ管理用!D126=1,フラグ管理用!E126=1),"",IF(AND(フラグ管理用!C126=2,フラグ管理用!D126=2),"","error"))))</f>
        <v/>
      </c>
      <c r="AK126" s="257" t="str">
        <f t="shared" si="17"/>
        <v/>
      </c>
      <c r="AL126" s="257" t="str">
        <f t="shared" si="18"/>
        <v/>
      </c>
      <c r="AM126" s="257" t="str">
        <f>IF(C126="","",IF(PRODUCT(フラグ管理用!H126:J126)=0,"error",""))</f>
        <v/>
      </c>
      <c r="AN126" s="257" t="str">
        <f t="shared" si="29"/>
        <v/>
      </c>
      <c r="AO126" s="257" t="str">
        <f>IF(C126="","",IF(AND(フラグ管理用!E126=1,フラグ管理用!K126=1),"",IF(AND(フラグ管理用!E126=2,フラグ管理用!K126&gt;1),"","error")))</f>
        <v/>
      </c>
      <c r="AP126" s="257" t="str">
        <f>IF(C126="","",IF(AND(フラグ管理用!K126=10,ISBLANK(L126)=FALSE),"",IF(AND(フラグ管理用!K126&lt;10,ISBLANK(L126)=TRUE),"","error")))</f>
        <v/>
      </c>
      <c r="AQ126" s="217" t="str">
        <f t="shared" si="19"/>
        <v/>
      </c>
      <c r="AR126" s="217" t="str">
        <f t="shared" si="30"/>
        <v/>
      </c>
      <c r="AS126" s="217" t="str">
        <f>IF(C126="","",IF(AND(フラグ管理用!D126=2,フラグ管理用!E126=1),IF(Q126&lt;&gt;0,"error",""),""))</f>
        <v/>
      </c>
      <c r="AT126" s="217" t="str">
        <f>IF(C126="","",IF(フラグ管理用!E126=2,IF(OR(O126&lt;&gt;0,P126&lt;&gt;0),"error",""),""))</f>
        <v/>
      </c>
      <c r="AU126" s="217" t="str">
        <f t="shared" si="31"/>
        <v/>
      </c>
      <c r="AV126" s="217" t="str">
        <f t="shared" si="32"/>
        <v/>
      </c>
      <c r="AW126" s="217" t="str">
        <f t="shared" si="20"/>
        <v/>
      </c>
      <c r="AX126" s="217" t="str">
        <f>IF(C126="","",IF(フラグ管理用!X126=2,IF(AND(フラグ管理用!C126=2,フラグ管理用!U126=1),"","error"),""))</f>
        <v/>
      </c>
      <c r="AY126" s="217" t="str">
        <f t="shared" si="21"/>
        <v/>
      </c>
      <c r="AZ126" s="217" t="str">
        <f>IF(C126="","",IF(フラグ管理用!Y126=30,"error",IF(AND(フラグ管理用!AH126="事業始期_通常",フラグ管理用!Y126&lt;18),"error",IF(AND(フラグ管理用!AH126="事業始期_補助",フラグ管理用!Y126&lt;15),"error",""))))</f>
        <v/>
      </c>
      <c r="BA126" s="217" t="str">
        <f t="shared" si="22"/>
        <v/>
      </c>
      <c r="BB126" s="217" t="str">
        <f>IF(C126="","",IF(AND(フラグ管理用!AI126="事業終期_通常",OR(フラグ管理用!Z126&lt;18,フラグ管理用!Z126&gt;29)),"error",IF(AND(フラグ管理用!AI126="事業終期_基金",フラグ管理用!Z126&lt;18),"error","")))</f>
        <v/>
      </c>
      <c r="BC126" s="217" t="str">
        <f>IF(C126="","",IF(VLOOKUP(Y126,―!$X$2:$Y$31,2,FALSE)&lt;=VLOOKUP(Z126,―!$X$2:$Y$31,2,FALSE),"","error"))</f>
        <v/>
      </c>
      <c r="BD126" s="217" t="str">
        <f t="shared" si="23"/>
        <v/>
      </c>
      <c r="BE126" s="217" t="str">
        <f t="shared" si="24"/>
        <v/>
      </c>
      <c r="BF126" s="217" t="str">
        <f>IF(C126="","",IF(AND(フラグ管理用!AJ126="予算区分_地単_通常",フラグ管理用!AE126&gt;4),"error",IF(AND(フラグ管理用!AJ126="予算区分_地単_協力金等",フラグ管理用!AE126&gt;9),"error",IF(AND(フラグ管理用!AJ126="予算区分_補助",フラグ管理用!AE126&lt;9),"error",""))))</f>
        <v/>
      </c>
      <c r="BG126" s="258" t="str">
        <f>フラグ管理用!AN126</f>
        <v/>
      </c>
    </row>
    <row r="127" spans="1:59" x14ac:dyDescent="0.15">
      <c r="A127" s="84">
        <v>109</v>
      </c>
      <c r="B127" s="87"/>
      <c r="C127" s="61"/>
      <c r="D127" s="61"/>
      <c r="E127" s="63"/>
      <c r="F127" s="62"/>
      <c r="G127" s="150" t="str">
        <f>IF(C127="補",VLOOKUP(F127,'事業名一覧 '!$A$3:$C$54,3,FALSE),"")</f>
        <v/>
      </c>
      <c r="H127" s="158"/>
      <c r="I127" s="63"/>
      <c r="J127" s="63"/>
      <c r="K127" s="63"/>
      <c r="L127" s="62"/>
      <c r="M127" s="101" t="str">
        <f t="shared" si="25"/>
        <v/>
      </c>
      <c r="N127" s="101" t="str">
        <f t="shared" si="26"/>
        <v/>
      </c>
      <c r="O127" s="64"/>
      <c r="P127" s="64"/>
      <c r="Q127" s="64"/>
      <c r="R127" s="64"/>
      <c r="S127" s="64"/>
      <c r="T127" s="62"/>
      <c r="U127" s="63"/>
      <c r="V127" s="63"/>
      <c r="W127" s="63"/>
      <c r="X127" s="61"/>
      <c r="Y127" s="61"/>
      <c r="Z127" s="61"/>
      <c r="AA127" s="241"/>
      <c r="AB127" s="241"/>
      <c r="AC127" s="62"/>
      <c r="AD127" s="62"/>
      <c r="AE127" s="169"/>
      <c r="AF127" s="294"/>
      <c r="AG127" s="236"/>
      <c r="AH127" s="246" t="str">
        <f t="shared" si="27"/>
        <v/>
      </c>
      <c r="AI127" s="251" t="str">
        <f t="shared" si="28"/>
        <v/>
      </c>
      <c r="AJ127" s="217" t="str">
        <f>IF(C127="","",IF(AND(フラグ管理用!C127=1,フラグ管理用!E127=1),"",IF(AND(フラグ管理用!C127=2,フラグ管理用!D127=1,フラグ管理用!E127=1),"",IF(AND(フラグ管理用!C127=2,フラグ管理用!D127=2),"","error"))))</f>
        <v/>
      </c>
      <c r="AK127" s="257" t="str">
        <f t="shared" si="17"/>
        <v/>
      </c>
      <c r="AL127" s="257" t="str">
        <f t="shared" si="18"/>
        <v/>
      </c>
      <c r="AM127" s="257" t="str">
        <f>IF(C127="","",IF(PRODUCT(フラグ管理用!H127:J127)=0,"error",""))</f>
        <v/>
      </c>
      <c r="AN127" s="257" t="str">
        <f t="shared" si="29"/>
        <v/>
      </c>
      <c r="AO127" s="257" t="str">
        <f>IF(C127="","",IF(AND(フラグ管理用!E127=1,フラグ管理用!K127=1),"",IF(AND(フラグ管理用!E127=2,フラグ管理用!K127&gt;1),"","error")))</f>
        <v/>
      </c>
      <c r="AP127" s="257" t="str">
        <f>IF(C127="","",IF(AND(フラグ管理用!K127=10,ISBLANK(L127)=FALSE),"",IF(AND(フラグ管理用!K127&lt;10,ISBLANK(L127)=TRUE),"","error")))</f>
        <v/>
      </c>
      <c r="AQ127" s="217" t="str">
        <f t="shared" si="19"/>
        <v/>
      </c>
      <c r="AR127" s="217" t="str">
        <f t="shared" si="30"/>
        <v/>
      </c>
      <c r="AS127" s="217" t="str">
        <f>IF(C127="","",IF(AND(フラグ管理用!D127=2,フラグ管理用!E127=1),IF(Q127&lt;&gt;0,"error",""),""))</f>
        <v/>
      </c>
      <c r="AT127" s="217" t="str">
        <f>IF(C127="","",IF(フラグ管理用!E127=2,IF(OR(O127&lt;&gt;0,P127&lt;&gt;0),"error",""),""))</f>
        <v/>
      </c>
      <c r="AU127" s="217" t="str">
        <f t="shared" si="31"/>
        <v/>
      </c>
      <c r="AV127" s="217" t="str">
        <f t="shared" si="32"/>
        <v/>
      </c>
      <c r="AW127" s="217" t="str">
        <f t="shared" si="20"/>
        <v/>
      </c>
      <c r="AX127" s="217" t="str">
        <f>IF(C127="","",IF(フラグ管理用!X127=2,IF(AND(フラグ管理用!C127=2,フラグ管理用!U127=1),"","error"),""))</f>
        <v/>
      </c>
      <c r="AY127" s="217" t="str">
        <f t="shared" si="21"/>
        <v/>
      </c>
      <c r="AZ127" s="217" t="str">
        <f>IF(C127="","",IF(フラグ管理用!Y127=30,"error",IF(AND(フラグ管理用!AH127="事業始期_通常",フラグ管理用!Y127&lt;18),"error",IF(AND(フラグ管理用!AH127="事業始期_補助",フラグ管理用!Y127&lt;15),"error",""))))</f>
        <v/>
      </c>
      <c r="BA127" s="217" t="str">
        <f t="shared" si="22"/>
        <v/>
      </c>
      <c r="BB127" s="217" t="str">
        <f>IF(C127="","",IF(AND(フラグ管理用!AI127="事業終期_通常",OR(フラグ管理用!Z127&lt;18,フラグ管理用!Z127&gt;29)),"error",IF(AND(フラグ管理用!AI127="事業終期_基金",フラグ管理用!Z127&lt;18),"error","")))</f>
        <v/>
      </c>
      <c r="BC127" s="217" t="str">
        <f>IF(C127="","",IF(VLOOKUP(Y127,―!$X$2:$Y$31,2,FALSE)&lt;=VLOOKUP(Z127,―!$X$2:$Y$31,2,FALSE),"","error"))</f>
        <v/>
      </c>
      <c r="BD127" s="217" t="str">
        <f t="shared" si="23"/>
        <v/>
      </c>
      <c r="BE127" s="217" t="str">
        <f t="shared" si="24"/>
        <v/>
      </c>
      <c r="BF127" s="217" t="str">
        <f>IF(C127="","",IF(AND(フラグ管理用!AJ127="予算区分_地単_通常",フラグ管理用!AE127&gt;4),"error",IF(AND(フラグ管理用!AJ127="予算区分_地単_協力金等",フラグ管理用!AE127&gt;9),"error",IF(AND(フラグ管理用!AJ127="予算区分_補助",フラグ管理用!AE127&lt;9),"error",""))))</f>
        <v/>
      </c>
      <c r="BG127" s="258" t="str">
        <f>フラグ管理用!AN127</f>
        <v/>
      </c>
    </row>
    <row r="128" spans="1:59" x14ac:dyDescent="0.15">
      <c r="A128" s="84">
        <v>110</v>
      </c>
      <c r="B128" s="87"/>
      <c r="C128" s="61"/>
      <c r="D128" s="61"/>
      <c r="E128" s="63"/>
      <c r="F128" s="62"/>
      <c r="G128" s="150" t="str">
        <f>IF(C128="補",VLOOKUP(F128,'事業名一覧 '!$A$3:$C$54,3,FALSE),"")</f>
        <v/>
      </c>
      <c r="H128" s="158"/>
      <c r="I128" s="63"/>
      <c r="J128" s="63"/>
      <c r="K128" s="63"/>
      <c r="L128" s="62"/>
      <c r="M128" s="101" t="str">
        <f t="shared" si="25"/>
        <v/>
      </c>
      <c r="N128" s="101" t="str">
        <f t="shared" si="26"/>
        <v/>
      </c>
      <c r="O128" s="64"/>
      <c r="P128" s="64"/>
      <c r="Q128" s="64"/>
      <c r="R128" s="64"/>
      <c r="S128" s="64"/>
      <c r="T128" s="62"/>
      <c r="U128" s="63"/>
      <c r="V128" s="63"/>
      <c r="W128" s="63"/>
      <c r="X128" s="61"/>
      <c r="Y128" s="61"/>
      <c r="Z128" s="61"/>
      <c r="AA128" s="241"/>
      <c r="AB128" s="241"/>
      <c r="AC128" s="62"/>
      <c r="AD128" s="62"/>
      <c r="AE128" s="169"/>
      <c r="AF128" s="294"/>
      <c r="AG128" s="236"/>
      <c r="AH128" s="246" t="str">
        <f t="shared" si="27"/>
        <v/>
      </c>
      <c r="AI128" s="251" t="str">
        <f t="shared" si="28"/>
        <v/>
      </c>
      <c r="AJ128" s="217" t="str">
        <f>IF(C128="","",IF(AND(フラグ管理用!C128=1,フラグ管理用!E128=1),"",IF(AND(フラグ管理用!C128=2,フラグ管理用!D128=1,フラグ管理用!E128=1),"",IF(AND(フラグ管理用!C128=2,フラグ管理用!D128=2),"","error"))))</f>
        <v/>
      </c>
      <c r="AK128" s="257" t="str">
        <f t="shared" si="17"/>
        <v/>
      </c>
      <c r="AL128" s="257" t="str">
        <f t="shared" si="18"/>
        <v/>
      </c>
      <c r="AM128" s="257" t="str">
        <f>IF(C128="","",IF(PRODUCT(フラグ管理用!H128:J128)=0,"error",""))</f>
        <v/>
      </c>
      <c r="AN128" s="257" t="str">
        <f t="shared" si="29"/>
        <v/>
      </c>
      <c r="AO128" s="257" t="str">
        <f>IF(C128="","",IF(AND(フラグ管理用!E128=1,フラグ管理用!K128=1),"",IF(AND(フラグ管理用!E128=2,フラグ管理用!K128&gt;1),"","error")))</f>
        <v/>
      </c>
      <c r="AP128" s="257" t="str">
        <f>IF(C128="","",IF(AND(フラグ管理用!K128=10,ISBLANK(L128)=FALSE),"",IF(AND(フラグ管理用!K128&lt;10,ISBLANK(L128)=TRUE),"","error")))</f>
        <v/>
      </c>
      <c r="AQ128" s="217" t="str">
        <f t="shared" si="19"/>
        <v/>
      </c>
      <c r="AR128" s="217" t="str">
        <f t="shared" si="30"/>
        <v/>
      </c>
      <c r="AS128" s="217" t="str">
        <f>IF(C128="","",IF(AND(フラグ管理用!D128=2,フラグ管理用!E128=1),IF(Q128&lt;&gt;0,"error",""),""))</f>
        <v/>
      </c>
      <c r="AT128" s="217" t="str">
        <f>IF(C128="","",IF(フラグ管理用!E128=2,IF(OR(O128&lt;&gt;0,P128&lt;&gt;0),"error",""),""))</f>
        <v/>
      </c>
      <c r="AU128" s="217" t="str">
        <f t="shared" si="31"/>
        <v/>
      </c>
      <c r="AV128" s="217" t="str">
        <f t="shared" si="32"/>
        <v/>
      </c>
      <c r="AW128" s="217" t="str">
        <f t="shared" si="20"/>
        <v/>
      </c>
      <c r="AX128" s="217" t="str">
        <f>IF(C128="","",IF(フラグ管理用!X128=2,IF(AND(フラグ管理用!C128=2,フラグ管理用!U128=1),"","error"),""))</f>
        <v/>
      </c>
      <c r="AY128" s="217" t="str">
        <f t="shared" si="21"/>
        <v/>
      </c>
      <c r="AZ128" s="217" t="str">
        <f>IF(C128="","",IF(フラグ管理用!Y128=30,"error",IF(AND(フラグ管理用!AH128="事業始期_通常",フラグ管理用!Y128&lt;18),"error",IF(AND(フラグ管理用!AH128="事業始期_補助",フラグ管理用!Y128&lt;15),"error",""))))</f>
        <v/>
      </c>
      <c r="BA128" s="217" t="str">
        <f t="shared" si="22"/>
        <v/>
      </c>
      <c r="BB128" s="217" t="str">
        <f>IF(C128="","",IF(AND(フラグ管理用!AI128="事業終期_通常",OR(フラグ管理用!Z128&lt;18,フラグ管理用!Z128&gt;29)),"error",IF(AND(フラグ管理用!AI128="事業終期_基金",フラグ管理用!Z128&lt;18),"error","")))</f>
        <v/>
      </c>
      <c r="BC128" s="217" t="str">
        <f>IF(C128="","",IF(VLOOKUP(Y128,―!$X$2:$Y$31,2,FALSE)&lt;=VLOOKUP(Z128,―!$X$2:$Y$31,2,FALSE),"","error"))</f>
        <v/>
      </c>
      <c r="BD128" s="217" t="str">
        <f t="shared" si="23"/>
        <v/>
      </c>
      <c r="BE128" s="217" t="str">
        <f t="shared" si="24"/>
        <v/>
      </c>
      <c r="BF128" s="217" t="str">
        <f>IF(C128="","",IF(AND(フラグ管理用!AJ128="予算区分_地単_通常",フラグ管理用!AE128&gt;4),"error",IF(AND(フラグ管理用!AJ128="予算区分_地単_協力金等",フラグ管理用!AE128&gt;9),"error",IF(AND(フラグ管理用!AJ128="予算区分_補助",フラグ管理用!AE128&lt;9),"error",""))))</f>
        <v/>
      </c>
      <c r="BG128" s="258" t="str">
        <f>フラグ管理用!AN128</f>
        <v/>
      </c>
    </row>
    <row r="129" spans="1:59" x14ac:dyDescent="0.15">
      <c r="A129" s="84">
        <v>111</v>
      </c>
      <c r="B129" s="87"/>
      <c r="C129" s="61"/>
      <c r="D129" s="61"/>
      <c r="E129" s="63"/>
      <c r="F129" s="62"/>
      <c r="G129" s="150" t="str">
        <f>IF(C129="補",VLOOKUP(F129,'事業名一覧 '!$A$3:$C$54,3,FALSE),"")</f>
        <v/>
      </c>
      <c r="H129" s="158"/>
      <c r="I129" s="63"/>
      <c r="J129" s="63"/>
      <c r="K129" s="63"/>
      <c r="L129" s="62"/>
      <c r="M129" s="101" t="str">
        <f t="shared" si="25"/>
        <v/>
      </c>
      <c r="N129" s="101" t="str">
        <f t="shared" si="26"/>
        <v/>
      </c>
      <c r="O129" s="64"/>
      <c r="P129" s="64"/>
      <c r="Q129" s="64"/>
      <c r="R129" s="64"/>
      <c r="S129" s="64"/>
      <c r="T129" s="62"/>
      <c r="U129" s="63"/>
      <c r="V129" s="63"/>
      <c r="W129" s="63"/>
      <c r="X129" s="61"/>
      <c r="Y129" s="61"/>
      <c r="Z129" s="61"/>
      <c r="AA129" s="241"/>
      <c r="AB129" s="241"/>
      <c r="AC129" s="62"/>
      <c r="AD129" s="62"/>
      <c r="AE129" s="169"/>
      <c r="AF129" s="294"/>
      <c r="AG129" s="236"/>
      <c r="AH129" s="246" t="str">
        <f t="shared" si="27"/>
        <v/>
      </c>
      <c r="AI129" s="251" t="str">
        <f t="shared" si="28"/>
        <v/>
      </c>
      <c r="AJ129" s="217" t="str">
        <f>IF(C129="","",IF(AND(フラグ管理用!C129=1,フラグ管理用!E129=1),"",IF(AND(フラグ管理用!C129=2,フラグ管理用!D129=1,フラグ管理用!E129=1),"",IF(AND(フラグ管理用!C129=2,フラグ管理用!D129=2),"","error"))))</f>
        <v/>
      </c>
      <c r="AK129" s="257" t="str">
        <f t="shared" si="17"/>
        <v/>
      </c>
      <c r="AL129" s="257" t="str">
        <f t="shared" si="18"/>
        <v/>
      </c>
      <c r="AM129" s="257" t="str">
        <f>IF(C129="","",IF(PRODUCT(フラグ管理用!H129:J129)=0,"error",""))</f>
        <v/>
      </c>
      <c r="AN129" s="257" t="str">
        <f t="shared" si="29"/>
        <v/>
      </c>
      <c r="AO129" s="257" t="str">
        <f>IF(C129="","",IF(AND(フラグ管理用!E129=1,フラグ管理用!K129=1),"",IF(AND(フラグ管理用!E129=2,フラグ管理用!K129&gt;1),"","error")))</f>
        <v/>
      </c>
      <c r="AP129" s="257" t="str">
        <f>IF(C129="","",IF(AND(フラグ管理用!K129=10,ISBLANK(L129)=FALSE),"",IF(AND(フラグ管理用!K129&lt;10,ISBLANK(L129)=TRUE),"","error")))</f>
        <v/>
      </c>
      <c r="AQ129" s="217" t="str">
        <f t="shared" si="19"/>
        <v/>
      </c>
      <c r="AR129" s="217" t="str">
        <f t="shared" si="30"/>
        <v/>
      </c>
      <c r="AS129" s="217" t="str">
        <f>IF(C129="","",IF(AND(フラグ管理用!D129=2,フラグ管理用!E129=1),IF(Q129&lt;&gt;0,"error",""),""))</f>
        <v/>
      </c>
      <c r="AT129" s="217" t="str">
        <f>IF(C129="","",IF(フラグ管理用!E129=2,IF(OR(O129&lt;&gt;0,P129&lt;&gt;0),"error",""),""))</f>
        <v/>
      </c>
      <c r="AU129" s="217" t="str">
        <f t="shared" si="31"/>
        <v/>
      </c>
      <c r="AV129" s="217" t="str">
        <f t="shared" si="32"/>
        <v/>
      </c>
      <c r="AW129" s="217" t="str">
        <f t="shared" si="20"/>
        <v/>
      </c>
      <c r="AX129" s="217" t="str">
        <f>IF(C129="","",IF(フラグ管理用!X129=2,IF(AND(フラグ管理用!C129=2,フラグ管理用!U129=1),"","error"),""))</f>
        <v/>
      </c>
      <c r="AY129" s="217" t="str">
        <f t="shared" si="21"/>
        <v/>
      </c>
      <c r="AZ129" s="217" t="str">
        <f>IF(C129="","",IF(フラグ管理用!Y129=30,"error",IF(AND(フラグ管理用!AH129="事業始期_通常",フラグ管理用!Y129&lt;18),"error",IF(AND(フラグ管理用!AH129="事業始期_補助",フラグ管理用!Y129&lt;15),"error",""))))</f>
        <v/>
      </c>
      <c r="BA129" s="217" t="str">
        <f t="shared" si="22"/>
        <v/>
      </c>
      <c r="BB129" s="217" t="str">
        <f>IF(C129="","",IF(AND(フラグ管理用!AI129="事業終期_通常",OR(フラグ管理用!Z129&lt;18,フラグ管理用!Z129&gt;29)),"error",IF(AND(フラグ管理用!AI129="事業終期_基金",フラグ管理用!Z129&lt;18),"error","")))</f>
        <v/>
      </c>
      <c r="BC129" s="217" t="str">
        <f>IF(C129="","",IF(VLOOKUP(Y129,―!$X$2:$Y$31,2,FALSE)&lt;=VLOOKUP(Z129,―!$X$2:$Y$31,2,FALSE),"","error"))</f>
        <v/>
      </c>
      <c r="BD129" s="217" t="str">
        <f t="shared" si="23"/>
        <v/>
      </c>
      <c r="BE129" s="217" t="str">
        <f t="shared" si="24"/>
        <v/>
      </c>
      <c r="BF129" s="217" t="str">
        <f>IF(C129="","",IF(AND(フラグ管理用!AJ129="予算区分_地単_通常",フラグ管理用!AE129&gt;4),"error",IF(AND(フラグ管理用!AJ129="予算区分_地単_協力金等",フラグ管理用!AE129&gt;9),"error",IF(AND(フラグ管理用!AJ129="予算区分_補助",フラグ管理用!AE129&lt;9),"error",""))))</f>
        <v/>
      </c>
      <c r="BG129" s="258" t="str">
        <f>フラグ管理用!AN129</f>
        <v/>
      </c>
    </row>
    <row r="130" spans="1:59" x14ac:dyDescent="0.15">
      <c r="A130" s="84">
        <v>112</v>
      </c>
      <c r="B130" s="87"/>
      <c r="C130" s="61"/>
      <c r="D130" s="61"/>
      <c r="E130" s="63"/>
      <c r="F130" s="62"/>
      <c r="G130" s="150" t="str">
        <f>IF(C130="補",VLOOKUP(F130,'事業名一覧 '!$A$3:$C$54,3,FALSE),"")</f>
        <v/>
      </c>
      <c r="H130" s="158"/>
      <c r="I130" s="63"/>
      <c r="J130" s="63"/>
      <c r="K130" s="63"/>
      <c r="L130" s="62"/>
      <c r="M130" s="101" t="str">
        <f t="shared" si="25"/>
        <v/>
      </c>
      <c r="N130" s="101" t="str">
        <f t="shared" si="26"/>
        <v/>
      </c>
      <c r="O130" s="64"/>
      <c r="P130" s="64"/>
      <c r="Q130" s="64"/>
      <c r="R130" s="64"/>
      <c r="S130" s="64"/>
      <c r="T130" s="62"/>
      <c r="U130" s="63"/>
      <c r="V130" s="63"/>
      <c r="W130" s="63"/>
      <c r="X130" s="61"/>
      <c r="Y130" s="61"/>
      <c r="Z130" s="61"/>
      <c r="AA130" s="241"/>
      <c r="AB130" s="241"/>
      <c r="AC130" s="62"/>
      <c r="AD130" s="62"/>
      <c r="AE130" s="169"/>
      <c r="AF130" s="294"/>
      <c r="AG130" s="236"/>
      <c r="AH130" s="246" t="str">
        <f t="shared" si="27"/>
        <v/>
      </c>
      <c r="AI130" s="251" t="str">
        <f t="shared" si="28"/>
        <v/>
      </c>
      <c r="AJ130" s="217" t="str">
        <f>IF(C130="","",IF(AND(フラグ管理用!C130=1,フラグ管理用!E130=1),"",IF(AND(フラグ管理用!C130=2,フラグ管理用!D130=1,フラグ管理用!E130=1),"",IF(AND(フラグ管理用!C130=2,フラグ管理用!D130=2),"","error"))))</f>
        <v/>
      </c>
      <c r="AK130" s="257" t="str">
        <f t="shared" si="17"/>
        <v/>
      </c>
      <c r="AL130" s="257" t="str">
        <f t="shared" si="18"/>
        <v/>
      </c>
      <c r="AM130" s="257" t="str">
        <f>IF(C130="","",IF(PRODUCT(フラグ管理用!H130:J130)=0,"error",""))</f>
        <v/>
      </c>
      <c r="AN130" s="257" t="str">
        <f t="shared" si="29"/>
        <v/>
      </c>
      <c r="AO130" s="257" t="str">
        <f>IF(C130="","",IF(AND(フラグ管理用!E130=1,フラグ管理用!K130=1),"",IF(AND(フラグ管理用!E130=2,フラグ管理用!K130&gt;1),"","error")))</f>
        <v/>
      </c>
      <c r="AP130" s="257" t="str">
        <f>IF(C130="","",IF(AND(フラグ管理用!K130=10,ISBLANK(L130)=FALSE),"",IF(AND(フラグ管理用!K130&lt;10,ISBLANK(L130)=TRUE),"","error")))</f>
        <v/>
      </c>
      <c r="AQ130" s="217" t="str">
        <f t="shared" si="19"/>
        <v/>
      </c>
      <c r="AR130" s="217" t="str">
        <f t="shared" si="30"/>
        <v/>
      </c>
      <c r="AS130" s="217" t="str">
        <f>IF(C130="","",IF(AND(フラグ管理用!D130=2,フラグ管理用!E130=1),IF(Q130&lt;&gt;0,"error",""),""))</f>
        <v/>
      </c>
      <c r="AT130" s="217" t="str">
        <f>IF(C130="","",IF(フラグ管理用!E130=2,IF(OR(O130&lt;&gt;0,P130&lt;&gt;0),"error",""),""))</f>
        <v/>
      </c>
      <c r="AU130" s="217" t="str">
        <f t="shared" si="31"/>
        <v/>
      </c>
      <c r="AV130" s="217" t="str">
        <f t="shared" si="32"/>
        <v/>
      </c>
      <c r="AW130" s="217" t="str">
        <f t="shared" si="20"/>
        <v/>
      </c>
      <c r="AX130" s="217" t="str">
        <f>IF(C130="","",IF(フラグ管理用!X130=2,IF(AND(フラグ管理用!C130=2,フラグ管理用!U130=1),"","error"),""))</f>
        <v/>
      </c>
      <c r="AY130" s="217" t="str">
        <f t="shared" si="21"/>
        <v/>
      </c>
      <c r="AZ130" s="217" t="str">
        <f>IF(C130="","",IF(フラグ管理用!Y130=30,"error",IF(AND(フラグ管理用!AH130="事業始期_通常",フラグ管理用!Y130&lt;18),"error",IF(AND(フラグ管理用!AH130="事業始期_補助",フラグ管理用!Y130&lt;15),"error",""))))</f>
        <v/>
      </c>
      <c r="BA130" s="217" t="str">
        <f t="shared" si="22"/>
        <v/>
      </c>
      <c r="BB130" s="217" t="str">
        <f>IF(C130="","",IF(AND(フラグ管理用!AI130="事業終期_通常",OR(フラグ管理用!Z130&lt;18,フラグ管理用!Z130&gt;29)),"error",IF(AND(フラグ管理用!AI130="事業終期_基金",フラグ管理用!Z130&lt;18),"error","")))</f>
        <v/>
      </c>
      <c r="BC130" s="217" t="str">
        <f>IF(C130="","",IF(VLOOKUP(Y130,―!$X$2:$Y$31,2,FALSE)&lt;=VLOOKUP(Z130,―!$X$2:$Y$31,2,FALSE),"","error"))</f>
        <v/>
      </c>
      <c r="BD130" s="217" t="str">
        <f t="shared" si="23"/>
        <v/>
      </c>
      <c r="BE130" s="217" t="str">
        <f t="shared" si="24"/>
        <v/>
      </c>
      <c r="BF130" s="217" t="str">
        <f>IF(C130="","",IF(AND(フラグ管理用!AJ130="予算区分_地単_通常",フラグ管理用!AE130&gt;4),"error",IF(AND(フラグ管理用!AJ130="予算区分_地単_協力金等",フラグ管理用!AE130&gt;9),"error",IF(AND(フラグ管理用!AJ130="予算区分_補助",フラグ管理用!AE130&lt;9),"error",""))))</f>
        <v/>
      </c>
      <c r="BG130" s="258" t="str">
        <f>フラグ管理用!AN130</f>
        <v/>
      </c>
    </row>
    <row r="131" spans="1:59" x14ac:dyDescent="0.15">
      <c r="A131" s="84">
        <v>113</v>
      </c>
      <c r="B131" s="87"/>
      <c r="C131" s="61"/>
      <c r="D131" s="61"/>
      <c r="E131" s="63"/>
      <c r="F131" s="62"/>
      <c r="G131" s="150" t="str">
        <f>IF(C131="補",VLOOKUP(F131,'事業名一覧 '!$A$3:$C$54,3,FALSE),"")</f>
        <v/>
      </c>
      <c r="H131" s="158"/>
      <c r="I131" s="63"/>
      <c r="J131" s="63"/>
      <c r="K131" s="63"/>
      <c r="L131" s="62"/>
      <c r="M131" s="101" t="str">
        <f t="shared" si="25"/>
        <v/>
      </c>
      <c r="N131" s="101" t="str">
        <f t="shared" si="26"/>
        <v/>
      </c>
      <c r="O131" s="64"/>
      <c r="P131" s="64"/>
      <c r="Q131" s="64"/>
      <c r="R131" s="64"/>
      <c r="S131" s="64"/>
      <c r="T131" s="62"/>
      <c r="U131" s="63"/>
      <c r="V131" s="63"/>
      <c r="W131" s="63"/>
      <c r="X131" s="61"/>
      <c r="Y131" s="61"/>
      <c r="Z131" s="61"/>
      <c r="AA131" s="241"/>
      <c r="AB131" s="241"/>
      <c r="AC131" s="62"/>
      <c r="AD131" s="62"/>
      <c r="AE131" s="169"/>
      <c r="AF131" s="294"/>
      <c r="AG131" s="236"/>
      <c r="AH131" s="246" t="str">
        <f t="shared" si="27"/>
        <v/>
      </c>
      <c r="AI131" s="251" t="str">
        <f t="shared" si="28"/>
        <v/>
      </c>
      <c r="AJ131" s="217" t="str">
        <f>IF(C131="","",IF(AND(フラグ管理用!C131=1,フラグ管理用!E131=1),"",IF(AND(フラグ管理用!C131=2,フラグ管理用!D131=1,フラグ管理用!E131=1),"",IF(AND(フラグ管理用!C131=2,フラグ管理用!D131=2),"","error"))))</f>
        <v/>
      </c>
      <c r="AK131" s="257" t="str">
        <f t="shared" si="17"/>
        <v/>
      </c>
      <c r="AL131" s="257" t="str">
        <f t="shared" si="18"/>
        <v/>
      </c>
      <c r="AM131" s="257" t="str">
        <f>IF(C131="","",IF(PRODUCT(フラグ管理用!H131:J131)=0,"error",""))</f>
        <v/>
      </c>
      <c r="AN131" s="257" t="str">
        <f t="shared" si="29"/>
        <v/>
      </c>
      <c r="AO131" s="257" t="str">
        <f>IF(C131="","",IF(AND(フラグ管理用!E131=1,フラグ管理用!K131=1),"",IF(AND(フラグ管理用!E131=2,フラグ管理用!K131&gt;1),"","error")))</f>
        <v/>
      </c>
      <c r="AP131" s="257" t="str">
        <f>IF(C131="","",IF(AND(フラグ管理用!K131=10,ISBLANK(L131)=FALSE),"",IF(AND(フラグ管理用!K131&lt;10,ISBLANK(L131)=TRUE),"","error")))</f>
        <v/>
      </c>
      <c r="AQ131" s="217" t="str">
        <f t="shared" si="19"/>
        <v/>
      </c>
      <c r="AR131" s="217" t="str">
        <f t="shared" si="30"/>
        <v/>
      </c>
      <c r="AS131" s="217" t="str">
        <f>IF(C131="","",IF(AND(フラグ管理用!D131=2,フラグ管理用!E131=1),IF(Q131&lt;&gt;0,"error",""),""))</f>
        <v/>
      </c>
      <c r="AT131" s="217" t="str">
        <f>IF(C131="","",IF(フラグ管理用!E131=2,IF(OR(O131&lt;&gt;0,P131&lt;&gt;0),"error",""),""))</f>
        <v/>
      </c>
      <c r="AU131" s="217" t="str">
        <f t="shared" si="31"/>
        <v/>
      </c>
      <c r="AV131" s="217" t="str">
        <f t="shared" si="32"/>
        <v/>
      </c>
      <c r="AW131" s="217" t="str">
        <f t="shared" si="20"/>
        <v/>
      </c>
      <c r="AX131" s="217" t="str">
        <f>IF(C131="","",IF(フラグ管理用!X131=2,IF(AND(フラグ管理用!C131=2,フラグ管理用!U131=1),"","error"),""))</f>
        <v/>
      </c>
      <c r="AY131" s="217" t="str">
        <f t="shared" si="21"/>
        <v/>
      </c>
      <c r="AZ131" s="217" t="str">
        <f>IF(C131="","",IF(フラグ管理用!Y131=30,"error",IF(AND(フラグ管理用!AH131="事業始期_通常",フラグ管理用!Y131&lt;18),"error",IF(AND(フラグ管理用!AH131="事業始期_補助",フラグ管理用!Y131&lt;15),"error",""))))</f>
        <v/>
      </c>
      <c r="BA131" s="217" t="str">
        <f t="shared" si="22"/>
        <v/>
      </c>
      <c r="BB131" s="217" t="str">
        <f>IF(C131="","",IF(AND(フラグ管理用!AI131="事業終期_通常",OR(フラグ管理用!Z131&lt;18,フラグ管理用!Z131&gt;29)),"error",IF(AND(フラグ管理用!AI131="事業終期_基金",フラグ管理用!Z131&lt;18),"error","")))</f>
        <v/>
      </c>
      <c r="BC131" s="217" t="str">
        <f>IF(C131="","",IF(VLOOKUP(Y131,―!$X$2:$Y$31,2,FALSE)&lt;=VLOOKUP(Z131,―!$X$2:$Y$31,2,FALSE),"","error"))</f>
        <v/>
      </c>
      <c r="BD131" s="217" t="str">
        <f t="shared" si="23"/>
        <v/>
      </c>
      <c r="BE131" s="217" t="str">
        <f t="shared" si="24"/>
        <v/>
      </c>
      <c r="BF131" s="217" t="str">
        <f>IF(C131="","",IF(AND(フラグ管理用!AJ131="予算区分_地単_通常",フラグ管理用!AE131&gt;4),"error",IF(AND(フラグ管理用!AJ131="予算区分_地単_協力金等",フラグ管理用!AE131&gt;9),"error",IF(AND(フラグ管理用!AJ131="予算区分_補助",フラグ管理用!AE131&lt;9),"error",""))))</f>
        <v/>
      </c>
      <c r="BG131" s="258" t="str">
        <f>フラグ管理用!AN131</f>
        <v/>
      </c>
    </row>
    <row r="132" spans="1:59" x14ac:dyDescent="0.15">
      <c r="A132" s="84">
        <v>114</v>
      </c>
      <c r="B132" s="87"/>
      <c r="C132" s="61"/>
      <c r="D132" s="61"/>
      <c r="E132" s="63"/>
      <c r="F132" s="62"/>
      <c r="G132" s="150" t="str">
        <f>IF(C132="補",VLOOKUP(F132,'事業名一覧 '!$A$3:$C$54,3,FALSE),"")</f>
        <v/>
      </c>
      <c r="H132" s="158"/>
      <c r="I132" s="63"/>
      <c r="J132" s="63"/>
      <c r="K132" s="63"/>
      <c r="L132" s="62"/>
      <c r="M132" s="101" t="str">
        <f t="shared" si="25"/>
        <v/>
      </c>
      <c r="N132" s="101" t="str">
        <f t="shared" si="26"/>
        <v/>
      </c>
      <c r="O132" s="64"/>
      <c r="P132" s="64"/>
      <c r="Q132" s="64"/>
      <c r="R132" s="64"/>
      <c r="S132" s="64"/>
      <c r="T132" s="62"/>
      <c r="U132" s="63"/>
      <c r="V132" s="63"/>
      <c r="W132" s="63"/>
      <c r="X132" s="61"/>
      <c r="Y132" s="61"/>
      <c r="Z132" s="61"/>
      <c r="AA132" s="241"/>
      <c r="AB132" s="241"/>
      <c r="AC132" s="62"/>
      <c r="AD132" s="62"/>
      <c r="AE132" s="169"/>
      <c r="AF132" s="294"/>
      <c r="AG132" s="236"/>
      <c r="AH132" s="246" t="str">
        <f t="shared" si="27"/>
        <v/>
      </c>
      <c r="AI132" s="251" t="str">
        <f t="shared" si="28"/>
        <v/>
      </c>
      <c r="AJ132" s="217" t="str">
        <f>IF(C132="","",IF(AND(フラグ管理用!C132=1,フラグ管理用!E132=1),"",IF(AND(フラグ管理用!C132=2,フラグ管理用!D132=1,フラグ管理用!E132=1),"",IF(AND(フラグ管理用!C132=2,フラグ管理用!D132=2),"","error"))))</f>
        <v/>
      </c>
      <c r="AK132" s="257" t="str">
        <f t="shared" si="17"/>
        <v/>
      </c>
      <c r="AL132" s="257" t="str">
        <f t="shared" si="18"/>
        <v/>
      </c>
      <c r="AM132" s="257" t="str">
        <f>IF(C132="","",IF(PRODUCT(フラグ管理用!H132:J132)=0,"error",""))</f>
        <v/>
      </c>
      <c r="AN132" s="257" t="str">
        <f t="shared" si="29"/>
        <v/>
      </c>
      <c r="AO132" s="257" t="str">
        <f>IF(C132="","",IF(AND(フラグ管理用!E132=1,フラグ管理用!K132=1),"",IF(AND(フラグ管理用!E132=2,フラグ管理用!K132&gt;1),"","error")))</f>
        <v/>
      </c>
      <c r="AP132" s="257" t="str">
        <f>IF(C132="","",IF(AND(フラグ管理用!K132=10,ISBLANK(L132)=FALSE),"",IF(AND(フラグ管理用!K132&lt;10,ISBLANK(L132)=TRUE),"","error")))</f>
        <v/>
      </c>
      <c r="AQ132" s="217" t="str">
        <f t="shared" si="19"/>
        <v/>
      </c>
      <c r="AR132" s="217" t="str">
        <f t="shared" si="30"/>
        <v/>
      </c>
      <c r="AS132" s="217" t="str">
        <f>IF(C132="","",IF(AND(フラグ管理用!D132=2,フラグ管理用!E132=1),IF(Q132&lt;&gt;0,"error",""),""))</f>
        <v/>
      </c>
      <c r="AT132" s="217" t="str">
        <f>IF(C132="","",IF(フラグ管理用!E132=2,IF(OR(O132&lt;&gt;0,P132&lt;&gt;0),"error",""),""))</f>
        <v/>
      </c>
      <c r="AU132" s="217" t="str">
        <f t="shared" si="31"/>
        <v/>
      </c>
      <c r="AV132" s="217" t="str">
        <f t="shared" si="32"/>
        <v/>
      </c>
      <c r="AW132" s="217" t="str">
        <f t="shared" si="20"/>
        <v/>
      </c>
      <c r="AX132" s="217" t="str">
        <f>IF(C132="","",IF(フラグ管理用!X132=2,IF(AND(フラグ管理用!C132=2,フラグ管理用!U132=1),"","error"),""))</f>
        <v/>
      </c>
      <c r="AY132" s="217" t="str">
        <f t="shared" si="21"/>
        <v/>
      </c>
      <c r="AZ132" s="217" t="str">
        <f>IF(C132="","",IF(フラグ管理用!Y132=30,"error",IF(AND(フラグ管理用!AH132="事業始期_通常",フラグ管理用!Y132&lt;18),"error",IF(AND(フラグ管理用!AH132="事業始期_補助",フラグ管理用!Y132&lt;15),"error",""))))</f>
        <v/>
      </c>
      <c r="BA132" s="217" t="str">
        <f t="shared" si="22"/>
        <v/>
      </c>
      <c r="BB132" s="217" t="str">
        <f>IF(C132="","",IF(AND(フラグ管理用!AI132="事業終期_通常",OR(フラグ管理用!Z132&lt;18,フラグ管理用!Z132&gt;29)),"error",IF(AND(フラグ管理用!AI132="事業終期_基金",フラグ管理用!Z132&lt;18),"error","")))</f>
        <v/>
      </c>
      <c r="BC132" s="217" t="str">
        <f>IF(C132="","",IF(VLOOKUP(Y132,―!$X$2:$Y$31,2,FALSE)&lt;=VLOOKUP(Z132,―!$X$2:$Y$31,2,FALSE),"","error"))</f>
        <v/>
      </c>
      <c r="BD132" s="217" t="str">
        <f t="shared" si="23"/>
        <v/>
      </c>
      <c r="BE132" s="217" t="str">
        <f t="shared" si="24"/>
        <v/>
      </c>
      <c r="BF132" s="217" t="str">
        <f>IF(C132="","",IF(AND(フラグ管理用!AJ132="予算区分_地単_通常",フラグ管理用!AE132&gt;4),"error",IF(AND(フラグ管理用!AJ132="予算区分_地単_協力金等",フラグ管理用!AE132&gt;9),"error",IF(AND(フラグ管理用!AJ132="予算区分_補助",フラグ管理用!AE132&lt;9),"error",""))))</f>
        <v/>
      </c>
      <c r="BG132" s="258" t="str">
        <f>フラグ管理用!AN132</f>
        <v/>
      </c>
    </row>
    <row r="133" spans="1:59" x14ac:dyDescent="0.15">
      <c r="A133" s="84">
        <v>115</v>
      </c>
      <c r="B133" s="87"/>
      <c r="C133" s="61"/>
      <c r="D133" s="61"/>
      <c r="E133" s="63"/>
      <c r="F133" s="62"/>
      <c r="G133" s="150" t="str">
        <f>IF(C133="補",VLOOKUP(F133,'事業名一覧 '!$A$3:$C$54,3,FALSE),"")</f>
        <v/>
      </c>
      <c r="H133" s="158"/>
      <c r="I133" s="63"/>
      <c r="J133" s="63"/>
      <c r="K133" s="63"/>
      <c r="L133" s="62"/>
      <c r="M133" s="101" t="str">
        <f t="shared" si="25"/>
        <v/>
      </c>
      <c r="N133" s="101" t="str">
        <f t="shared" si="26"/>
        <v/>
      </c>
      <c r="O133" s="64"/>
      <c r="P133" s="64"/>
      <c r="Q133" s="64"/>
      <c r="R133" s="64"/>
      <c r="S133" s="64"/>
      <c r="T133" s="62"/>
      <c r="U133" s="63"/>
      <c r="V133" s="63"/>
      <c r="W133" s="63"/>
      <c r="X133" s="61"/>
      <c r="Y133" s="61"/>
      <c r="Z133" s="61"/>
      <c r="AA133" s="241"/>
      <c r="AB133" s="241"/>
      <c r="AC133" s="62"/>
      <c r="AD133" s="62"/>
      <c r="AE133" s="169"/>
      <c r="AF133" s="294"/>
      <c r="AG133" s="236"/>
      <c r="AH133" s="246" t="str">
        <f t="shared" si="27"/>
        <v/>
      </c>
      <c r="AI133" s="251" t="str">
        <f t="shared" si="28"/>
        <v/>
      </c>
      <c r="AJ133" s="217" t="str">
        <f>IF(C133="","",IF(AND(フラグ管理用!C133=1,フラグ管理用!E133=1),"",IF(AND(フラグ管理用!C133=2,フラグ管理用!D133=1,フラグ管理用!E133=1),"",IF(AND(フラグ管理用!C133=2,フラグ管理用!D133=2),"","error"))))</f>
        <v/>
      </c>
      <c r="AK133" s="257" t="str">
        <f t="shared" si="17"/>
        <v/>
      </c>
      <c r="AL133" s="257" t="str">
        <f t="shared" si="18"/>
        <v/>
      </c>
      <c r="AM133" s="257" t="str">
        <f>IF(C133="","",IF(PRODUCT(フラグ管理用!H133:J133)=0,"error",""))</f>
        <v/>
      </c>
      <c r="AN133" s="257" t="str">
        <f t="shared" si="29"/>
        <v/>
      </c>
      <c r="AO133" s="257" t="str">
        <f>IF(C133="","",IF(AND(フラグ管理用!E133=1,フラグ管理用!K133=1),"",IF(AND(フラグ管理用!E133=2,フラグ管理用!K133&gt;1),"","error")))</f>
        <v/>
      </c>
      <c r="AP133" s="257" t="str">
        <f>IF(C133="","",IF(AND(フラグ管理用!K133=10,ISBLANK(L133)=FALSE),"",IF(AND(フラグ管理用!K133&lt;10,ISBLANK(L133)=TRUE),"","error")))</f>
        <v/>
      </c>
      <c r="AQ133" s="217" t="str">
        <f t="shared" si="19"/>
        <v/>
      </c>
      <c r="AR133" s="217" t="str">
        <f t="shared" si="30"/>
        <v/>
      </c>
      <c r="AS133" s="217" t="str">
        <f>IF(C133="","",IF(AND(フラグ管理用!D133=2,フラグ管理用!E133=1),IF(Q133&lt;&gt;0,"error",""),""))</f>
        <v/>
      </c>
      <c r="AT133" s="217" t="str">
        <f>IF(C133="","",IF(フラグ管理用!E133=2,IF(OR(O133&lt;&gt;0,P133&lt;&gt;0),"error",""),""))</f>
        <v/>
      </c>
      <c r="AU133" s="217" t="str">
        <f t="shared" si="31"/>
        <v/>
      </c>
      <c r="AV133" s="217" t="str">
        <f t="shared" si="32"/>
        <v/>
      </c>
      <c r="AW133" s="217" t="str">
        <f t="shared" si="20"/>
        <v/>
      </c>
      <c r="AX133" s="217" t="str">
        <f>IF(C133="","",IF(フラグ管理用!X133=2,IF(AND(フラグ管理用!C133=2,フラグ管理用!U133=1),"","error"),""))</f>
        <v/>
      </c>
      <c r="AY133" s="217" t="str">
        <f t="shared" si="21"/>
        <v/>
      </c>
      <c r="AZ133" s="217" t="str">
        <f>IF(C133="","",IF(フラグ管理用!Y133=30,"error",IF(AND(フラグ管理用!AH133="事業始期_通常",フラグ管理用!Y133&lt;18),"error",IF(AND(フラグ管理用!AH133="事業始期_補助",フラグ管理用!Y133&lt;15),"error",""))))</f>
        <v/>
      </c>
      <c r="BA133" s="217" t="str">
        <f t="shared" si="22"/>
        <v/>
      </c>
      <c r="BB133" s="217" t="str">
        <f>IF(C133="","",IF(AND(フラグ管理用!AI133="事業終期_通常",OR(フラグ管理用!Z133&lt;18,フラグ管理用!Z133&gt;29)),"error",IF(AND(フラグ管理用!AI133="事業終期_基金",フラグ管理用!Z133&lt;18),"error","")))</f>
        <v/>
      </c>
      <c r="BC133" s="217" t="str">
        <f>IF(C133="","",IF(VLOOKUP(Y133,―!$X$2:$Y$31,2,FALSE)&lt;=VLOOKUP(Z133,―!$X$2:$Y$31,2,FALSE),"","error"))</f>
        <v/>
      </c>
      <c r="BD133" s="217" t="str">
        <f t="shared" si="23"/>
        <v/>
      </c>
      <c r="BE133" s="217" t="str">
        <f t="shared" si="24"/>
        <v/>
      </c>
      <c r="BF133" s="217" t="str">
        <f>IF(C133="","",IF(AND(フラグ管理用!AJ133="予算区分_地単_通常",フラグ管理用!AE133&gt;4),"error",IF(AND(フラグ管理用!AJ133="予算区分_地単_協力金等",フラグ管理用!AE133&gt;9),"error",IF(AND(フラグ管理用!AJ133="予算区分_補助",フラグ管理用!AE133&lt;9),"error",""))))</f>
        <v/>
      </c>
      <c r="BG133" s="258" t="str">
        <f>フラグ管理用!AN133</f>
        <v/>
      </c>
    </row>
    <row r="134" spans="1:59" x14ac:dyDescent="0.15">
      <c r="A134" s="84">
        <v>116</v>
      </c>
      <c r="B134" s="87"/>
      <c r="C134" s="61"/>
      <c r="D134" s="61"/>
      <c r="E134" s="63"/>
      <c r="F134" s="62"/>
      <c r="G134" s="150" t="str">
        <f>IF(C134="補",VLOOKUP(F134,'事業名一覧 '!$A$3:$C$54,3,FALSE),"")</f>
        <v/>
      </c>
      <c r="H134" s="158"/>
      <c r="I134" s="63"/>
      <c r="J134" s="63"/>
      <c r="K134" s="63"/>
      <c r="L134" s="62"/>
      <c r="M134" s="101" t="str">
        <f t="shared" si="25"/>
        <v/>
      </c>
      <c r="N134" s="101" t="str">
        <f t="shared" si="26"/>
        <v/>
      </c>
      <c r="O134" s="64"/>
      <c r="P134" s="64"/>
      <c r="Q134" s="64"/>
      <c r="R134" s="64"/>
      <c r="S134" s="64"/>
      <c r="T134" s="62"/>
      <c r="U134" s="63"/>
      <c r="V134" s="63"/>
      <c r="W134" s="63"/>
      <c r="X134" s="61"/>
      <c r="Y134" s="61"/>
      <c r="Z134" s="61"/>
      <c r="AA134" s="241"/>
      <c r="AB134" s="241"/>
      <c r="AC134" s="62"/>
      <c r="AD134" s="62"/>
      <c r="AE134" s="169"/>
      <c r="AF134" s="294"/>
      <c r="AG134" s="236"/>
      <c r="AH134" s="246" t="str">
        <f t="shared" si="27"/>
        <v/>
      </c>
      <c r="AI134" s="251" t="str">
        <f t="shared" si="28"/>
        <v/>
      </c>
      <c r="AJ134" s="217" t="str">
        <f>IF(C134="","",IF(AND(フラグ管理用!C134=1,フラグ管理用!E134=1),"",IF(AND(フラグ管理用!C134=2,フラグ管理用!D134=1,フラグ管理用!E134=1),"",IF(AND(フラグ管理用!C134=2,フラグ管理用!D134=2),"","error"))))</f>
        <v/>
      </c>
      <c r="AK134" s="257" t="str">
        <f t="shared" si="17"/>
        <v/>
      </c>
      <c r="AL134" s="257" t="str">
        <f t="shared" si="18"/>
        <v/>
      </c>
      <c r="AM134" s="257" t="str">
        <f>IF(C134="","",IF(PRODUCT(フラグ管理用!H134:J134)=0,"error",""))</f>
        <v/>
      </c>
      <c r="AN134" s="257" t="str">
        <f t="shared" si="29"/>
        <v/>
      </c>
      <c r="AO134" s="257" t="str">
        <f>IF(C134="","",IF(AND(フラグ管理用!E134=1,フラグ管理用!K134=1),"",IF(AND(フラグ管理用!E134=2,フラグ管理用!K134&gt;1),"","error")))</f>
        <v/>
      </c>
      <c r="AP134" s="257" t="str">
        <f>IF(C134="","",IF(AND(フラグ管理用!K134=10,ISBLANK(L134)=FALSE),"",IF(AND(フラグ管理用!K134&lt;10,ISBLANK(L134)=TRUE),"","error")))</f>
        <v/>
      </c>
      <c r="AQ134" s="217" t="str">
        <f t="shared" si="19"/>
        <v/>
      </c>
      <c r="AR134" s="217" t="str">
        <f t="shared" si="30"/>
        <v/>
      </c>
      <c r="AS134" s="217" t="str">
        <f>IF(C134="","",IF(AND(フラグ管理用!D134=2,フラグ管理用!E134=1),IF(Q134&lt;&gt;0,"error",""),""))</f>
        <v/>
      </c>
      <c r="AT134" s="217" t="str">
        <f>IF(C134="","",IF(フラグ管理用!E134=2,IF(OR(O134&lt;&gt;0,P134&lt;&gt;0),"error",""),""))</f>
        <v/>
      </c>
      <c r="AU134" s="217" t="str">
        <f t="shared" si="31"/>
        <v/>
      </c>
      <c r="AV134" s="217" t="str">
        <f t="shared" si="32"/>
        <v/>
      </c>
      <c r="AW134" s="217" t="str">
        <f t="shared" si="20"/>
        <v/>
      </c>
      <c r="AX134" s="217" t="str">
        <f>IF(C134="","",IF(フラグ管理用!X134=2,IF(AND(フラグ管理用!C134=2,フラグ管理用!U134=1),"","error"),""))</f>
        <v/>
      </c>
      <c r="AY134" s="217" t="str">
        <f t="shared" si="21"/>
        <v/>
      </c>
      <c r="AZ134" s="217" t="str">
        <f>IF(C134="","",IF(フラグ管理用!Y134=30,"error",IF(AND(フラグ管理用!AH134="事業始期_通常",フラグ管理用!Y134&lt;18),"error",IF(AND(フラグ管理用!AH134="事業始期_補助",フラグ管理用!Y134&lt;15),"error",""))))</f>
        <v/>
      </c>
      <c r="BA134" s="217" t="str">
        <f t="shared" si="22"/>
        <v/>
      </c>
      <c r="BB134" s="217" t="str">
        <f>IF(C134="","",IF(AND(フラグ管理用!AI134="事業終期_通常",OR(フラグ管理用!Z134&lt;18,フラグ管理用!Z134&gt;29)),"error",IF(AND(フラグ管理用!AI134="事業終期_基金",フラグ管理用!Z134&lt;18),"error","")))</f>
        <v/>
      </c>
      <c r="BC134" s="217" t="str">
        <f>IF(C134="","",IF(VLOOKUP(Y134,―!$X$2:$Y$31,2,FALSE)&lt;=VLOOKUP(Z134,―!$X$2:$Y$31,2,FALSE),"","error"))</f>
        <v/>
      </c>
      <c r="BD134" s="217" t="str">
        <f t="shared" si="23"/>
        <v/>
      </c>
      <c r="BE134" s="217" t="str">
        <f t="shared" si="24"/>
        <v/>
      </c>
      <c r="BF134" s="217" t="str">
        <f>IF(C134="","",IF(AND(フラグ管理用!AJ134="予算区分_地単_通常",フラグ管理用!AE134&gt;4),"error",IF(AND(フラグ管理用!AJ134="予算区分_地単_協力金等",フラグ管理用!AE134&gt;9),"error",IF(AND(フラグ管理用!AJ134="予算区分_補助",フラグ管理用!AE134&lt;9),"error",""))))</f>
        <v/>
      </c>
      <c r="BG134" s="258" t="str">
        <f>フラグ管理用!AN134</f>
        <v/>
      </c>
    </row>
    <row r="135" spans="1:59" x14ac:dyDescent="0.15">
      <c r="A135" s="84">
        <v>117</v>
      </c>
      <c r="B135" s="87"/>
      <c r="C135" s="61"/>
      <c r="D135" s="61"/>
      <c r="E135" s="63"/>
      <c r="F135" s="62"/>
      <c r="G135" s="150" t="str">
        <f>IF(C135="補",VLOOKUP(F135,'事業名一覧 '!$A$3:$C$54,3,FALSE),"")</f>
        <v/>
      </c>
      <c r="H135" s="158"/>
      <c r="I135" s="63"/>
      <c r="J135" s="63"/>
      <c r="K135" s="63"/>
      <c r="L135" s="62"/>
      <c r="M135" s="103" t="str">
        <f t="shared" si="25"/>
        <v/>
      </c>
      <c r="N135" s="103" t="str">
        <f t="shared" si="26"/>
        <v/>
      </c>
      <c r="O135" s="65"/>
      <c r="P135" s="65"/>
      <c r="Q135" s="65"/>
      <c r="R135" s="65"/>
      <c r="S135" s="65"/>
      <c r="T135" s="62"/>
      <c r="U135" s="63"/>
      <c r="V135" s="63"/>
      <c r="W135" s="63"/>
      <c r="X135" s="61"/>
      <c r="Y135" s="61"/>
      <c r="Z135" s="61"/>
      <c r="AA135" s="241"/>
      <c r="AB135" s="241"/>
      <c r="AC135" s="62"/>
      <c r="AD135" s="62"/>
      <c r="AE135" s="169"/>
      <c r="AF135" s="294"/>
      <c r="AG135" s="236"/>
      <c r="AH135" s="246" t="str">
        <f t="shared" si="27"/>
        <v/>
      </c>
      <c r="AI135" s="251" t="str">
        <f t="shared" si="28"/>
        <v/>
      </c>
      <c r="AJ135" s="217" t="str">
        <f>IF(C135="","",IF(AND(フラグ管理用!C135=1,フラグ管理用!E135=1),"",IF(AND(フラグ管理用!C135=2,フラグ管理用!D135=1,フラグ管理用!E135=1),"",IF(AND(フラグ管理用!C135=2,フラグ管理用!D135=2),"","error"))))</f>
        <v/>
      </c>
      <c r="AK135" s="257" t="str">
        <f t="shared" si="17"/>
        <v/>
      </c>
      <c r="AL135" s="257" t="str">
        <f t="shared" si="18"/>
        <v/>
      </c>
      <c r="AM135" s="257" t="str">
        <f>IF(C135="","",IF(PRODUCT(フラグ管理用!H135:J135)=0,"error",""))</f>
        <v/>
      </c>
      <c r="AN135" s="257" t="str">
        <f t="shared" si="29"/>
        <v/>
      </c>
      <c r="AO135" s="257" t="str">
        <f>IF(C135="","",IF(AND(フラグ管理用!E135=1,フラグ管理用!K135=1),"",IF(AND(フラグ管理用!E135=2,フラグ管理用!K135&gt;1),"","error")))</f>
        <v/>
      </c>
      <c r="AP135" s="257" t="str">
        <f>IF(C135="","",IF(AND(フラグ管理用!K135=10,ISBLANK(L135)=FALSE),"",IF(AND(フラグ管理用!K135&lt;10,ISBLANK(L135)=TRUE),"","error")))</f>
        <v/>
      </c>
      <c r="AQ135" s="217" t="str">
        <f t="shared" si="19"/>
        <v/>
      </c>
      <c r="AR135" s="217" t="str">
        <f t="shared" si="30"/>
        <v/>
      </c>
      <c r="AS135" s="217" t="str">
        <f>IF(C135="","",IF(AND(フラグ管理用!D135=2,フラグ管理用!E135=1),IF(Q135&lt;&gt;0,"error",""),""))</f>
        <v/>
      </c>
      <c r="AT135" s="217" t="str">
        <f>IF(C135="","",IF(フラグ管理用!E135=2,IF(OR(O135&lt;&gt;0,P135&lt;&gt;0),"error",""),""))</f>
        <v/>
      </c>
      <c r="AU135" s="217" t="str">
        <f t="shared" si="31"/>
        <v/>
      </c>
      <c r="AV135" s="217" t="str">
        <f t="shared" si="32"/>
        <v/>
      </c>
      <c r="AW135" s="217" t="str">
        <f t="shared" si="20"/>
        <v/>
      </c>
      <c r="AX135" s="217" t="str">
        <f>IF(C135="","",IF(フラグ管理用!X135=2,IF(AND(フラグ管理用!C135=2,フラグ管理用!U135=1),"","error"),""))</f>
        <v/>
      </c>
      <c r="AY135" s="217" t="str">
        <f t="shared" si="21"/>
        <v/>
      </c>
      <c r="AZ135" s="217" t="str">
        <f>IF(C135="","",IF(フラグ管理用!Y135=30,"error",IF(AND(フラグ管理用!AH135="事業始期_通常",フラグ管理用!Y135&lt;18),"error",IF(AND(フラグ管理用!AH135="事業始期_補助",フラグ管理用!Y135&lt;15),"error",""))))</f>
        <v/>
      </c>
      <c r="BA135" s="217" t="str">
        <f t="shared" si="22"/>
        <v/>
      </c>
      <c r="BB135" s="217" t="str">
        <f>IF(C135="","",IF(AND(フラグ管理用!AI135="事業終期_通常",OR(フラグ管理用!Z135&lt;18,フラグ管理用!Z135&gt;29)),"error",IF(AND(フラグ管理用!AI135="事業終期_基金",フラグ管理用!Z135&lt;18),"error","")))</f>
        <v/>
      </c>
      <c r="BC135" s="217" t="str">
        <f>IF(C135="","",IF(VLOOKUP(Y135,―!$X$2:$Y$31,2,FALSE)&lt;=VLOOKUP(Z135,―!$X$2:$Y$31,2,FALSE),"","error"))</f>
        <v/>
      </c>
      <c r="BD135" s="217" t="str">
        <f t="shared" si="23"/>
        <v/>
      </c>
      <c r="BE135" s="217" t="str">
        <f t="shared" si="24"/>
        <v/>
      </c>
      <c r="BF135" s="217" t="str">
        <f>IF(C135="","",IF(AND(フラグ管理用!AJ135="予算区分_地単_通常",フラグ管理用!AE135&gt;4),"error",IF(AND(フラグ管理用!AJ135="予算区分_地単_協力金等",フラグ管理用!AE135&gt;9),"error",IF(AND(フラグ管理用!AJ135="予算区分_補助",フラグ管理用!AE135&lt;9),"error",""))))</f>
        <v/>
      </c>
      <c r="BG135" s="258" t="str">
        <f>フラグ管理用!AN135</f>
        <v/>
      </c>
    </row>
    <row r="136" spans="1:59" x14ac:dyDescent="0.15">
      <c r="A136" s="84">
        <v>118</v>
      </c>
      <c r="B136" s="87"/>
      <c r="C136" s="61"/>
      <c r="D136" s="61"/>
      <c r="E136" s="63"/>
      <c r="F136" s="62"/>
      <c r="G136" s="150" t="str">
        <f>IF(C136="補",VLOOKUP(F136,'事業名一覧 '!$A$3:$C$54,3,FALSE),"")</f>
        <v/>
      </c>
      <c r="H136" s="158"/>
      <c r="I136" s="63"/>
      <c r="J136" s="63"/>
      <c r="K136" s="63"/>
      <c r="L136" s="62"/>
      <c r="M136" s="103" t="str">
        <f t="shared" si="25"/>
        <v/>
      </c>
      <c r="N136" s="103" t="str">
        <f t="shared" si="26"/>
        <v/>
      </c>
      <c r="O136" s="65"/>
      <c r="P136" s="65"/>
      <c r="Q136" s="65"/>
      <c r="R136" s="65"/>
      <c r="S136" s="65"/>
      <c r="T136" s="62"/>
      <c r="U136" s="63"/>
      <c r="V136" s="63"/>
      <c r="W136" s="63"/>
      <c r="X136" s="61"/>
      <c r="Y136" s="61"/>
      <c r="Z136" s="61"/>
      <c r="AA136" s="241"/>
      <c r="AB136" s="241"/>
      <c r="AC136" s="62"/>
      <c r="AD136" s="62"/>
      <c r="AE136" s="169"/>
      <c r="AF136" s="294"/>
      <c r="AG136" s="236"/>
      <c r="AH136" s="246" t="str">
        <f t="shared" si="27"/>
        <v/>
      </c>
      <c r="AI136" s="251" t="str">
        <f t="shared" si="28"/>
        <v/>
      </c>
      <c r="AJ136" s="217" t="str">
        <f>IF(C136="","",IF(AND(フラグ管理用!C136=1,フラグ管理用!E136=1),"",IF(AND(フラグ管理用!C136=2,フラグ管理用!D136=1,フラグ管理用!E136=1),"",IF(AND(フラグ管理用!C136=2,フラグ管理用!D136=2),"","error"))))</f>
        <v/>
      </c>
      <c r="AK136" s="257" t="str">
        <f t="shared" si="17"/>
        <v/>
      </c>
      <c r="AL136" s="257" t="str">
        <f t="shared" si="18"/>
        <v/>
      </c>
      <c r="AM136" s="257" t="str">
        <f>IF(C136="","",IF(PRODUCT(フラグ管理用!H136:J136)=0,"error",""))</f>
        <v/>
      </c>
      <c r="AN136" s="257" t="str">
        <f t="shared" si="29"/>
        <v/>
      </c>
      <c r="AO136" s="257" t="str">
        <f>IF(C136="","",IF(AND(フラグ管理用!E136=1,フラグ管理用!K136=1),"",IF(AND(フラグ管理用!E136=2,フラグ管理用!K136&gt;1),"","error")))</f>
        <v/>
      </c>
      <c r="AP136" s="257" t="str">
        <f>IF(C136="","",IF(AND(フラグ管理用!K136=10,ISBLANK(L136)=FALSE),"",IF(AND(フラグ管理用!K136&lt;10,ISBLANK(L136)=TRUE),"","error")))</f>
        <v/>
      </c>
      <c r="AQ136" s="217" t="str">
        <f t="shared" si="19"/>
        <v/>
      </c>
      <c r="AR136" s="217" t="str">
        <f t="shared" si="30"/>
        <v/>
      </c>
      <c r="AS136" s="217" t="str">
        <f>IF(C136="","",IF(AND(フラグ管理用!D136=2,フラグ管理用!E136=1),IF(Q136&lt;&gt;0,"error",""),""))</f>
        <v/>
      </c>
      <c r="AT136" s="217" t="str">
        <f>IF(C136="","",IF(フラグ管理用!E136=2,IF(OR(O136&lt;&gt;0,P136&lt;&gt;0),"error",""),""))</f>
        <v/>
      </c>
      <c r="AU136" s="217" t="str">
        <f t="shared" si="31"/>
        <v/>
      </c>
      <c r="AV136" s="217" t="str">
        <f t="shared" si="32"/>
        <v/>
      </c>
      <c r="AW136" s="217" t="str">
        <f t="shared" si="20"/>
        <v/>
      </c>
      <c r="AX136" s="217" t="str">
        <f>IF(C136="","",IF(フラグ管理用!X136=2,IF(AND(フラグ管理用!C136=2,フラグ管理用!U136=1),"","error"),""))</f>
        <v/>
      </c>
      <c r="AY136" s="217" t="str">
        <f t="shared" si="21"/>
        <v/>
      </c>
      <c r="AZ136" s="217" t="str">
        <f>IF(C136="","",IF(フラグ管理用!Y136=30,"error",IF(AND(フラグ管理用!AH136="事業始期_通常",フラグ管理用!Y136&lt;18),"error",IF(AND(フラグ管理用!AH136="事業始期_補助",フラグ管理用!Y136&lt;15),"error",""))))</f>
        <v/>
      </c>
      <c r="BA136" s="217" t="str">
        <f t="shared" si="22"/>
        <v/>
      </c>
      <c r="BB136" s="217" t="str">
        <f>IF(C136="","",IF(AND(フラグ管理用!AI136="事業終期_通常",OR(フラグ管理用!Z136&lt;18,フラグ管理用!Z136&gt;29)),"error",IF(AND(フラグ管理用!AI136="事業終期_基金",フラグ管理用!Z136&lt;18),"error","")))</f>
        <v/>
      </c>
      <c r="BC136" s="217" t="str">
        <f>IF(C136="","",IF(VLOOKUP(Y136,―!$X$2:$Y$31,2,FALSE)&lt;=VLOOKUP(Z136,―!$X$2:$Y$31,2,FALSE),"","error"))</f>
        <v/>
      </c>
      <c r="BD136" s="217" t="str">
        <f t="shared" si="23"/>
        <v/>
      </c>
      <c r="BE136" s="217" t="str">
        <f t="shared" si="24"/>
        <v/>
      </c>
      <c r="BF136" s="217" t="str">
        <f>IF(C136="","",IF(AND(フラグ管理用!AJ136="予算区分_地単_通常",フラグ管理用!AE136&gt;4),"error",IF(AND(フラグ管理用!AJ136="予算区分_地単_協力金等",フラグ管理用!AE136&gt;9),"error",IF(AND(フラグ管理用!AJ136="予算区分_補助",フラグ管理用!AE136&lt;9),"error",""))))</f>
        <v/>
      </c>
      <c r="BG136" s="258" t="str">
        <f>フラグ管理用!AN136</f>
        <v/>
      </c>
    </row>
    <row r="137" spans="1:59" x14ac:dyDescent="0.15">
      <c r="A137" s="84">
        <v>119</v>
      </c>
      <c r="B137" s="87"/>
      <c r="C137" s="61"/>
      <c r="D137" s="61"/>
      <c r="E137" s="63"/>
      <c r="F137" s="62"/>
      <c r="G137" s="150" t="str">
        <f>IF(C137="補",VLOOKUP(F137,'事業名一覧 '!$A$3:$C$54,3,FALSE),"")</f>
        <v/>
      </c>
      <c r="H137" s="158"/>
      <c r="I137" s="63"/>
      <c r="J137" s="63"/>
      <c r="K137" s="63"/>
      <c r="L137" s="62"/>
      <c r="M137" s="103" t="str">
        <f t="shared" si="25"/>
        <v/>
      </c>
      <c r="N137" s="103" t="str">
        <f t="shared" si="26"/>
        <v/>
      </c>
      <c r="O137" s="65"/>
      <c r="P137" s="65"/>
      <c r="Q137" s="65"/>
      <c r="R137" s="65"/>
      <c r="S137" s="65"/>
      <c r="T137" s="62"/>
      <c r="U137" s="63"/>
      <c r="V137" s="63"/>
      <c r="W137" s="63"/>
      <c r="X137" s="61"/>
      <c r="Y137" s="61"/>
      <c r="Z137" s="61"/>
      <c r="AA137" s="241"/>
      <c r="AB137" s="241"/>
      <c r="AC137" s="62"/>
      <c r="AD137" s="62"/>
      <c r="AE137" s="169"/>
      <c r="AF137" s="294"/>
      <c r="AG137" s="236"/>
      <c r="AH137" s="246" t="str">
        <f t="shared" si="27"/>
        <v/>
      </c>
      <c r="AI137" s="251" t="str">
        <f t="shared" si="28"/>
        <v/>
      </c>
      <c r="AJ137" s="217" t="str">
        <f>IF(C137="","",IF(AND(フラグ管理用!C137=1,フラグ管理用!E137=1),"",IF(AND(フラグ管理用!C137=2,フラグ管理用!D137=1,フラグ管理用!E137=1),"",IF(AND(フラグ管理用!C137=2,フラグ管理用!D137=2),"","error"))))</f>
        <v/>
      </c>
      <c r="AK137" s="257" t="str">
        <f t="shared" si="17"/>
        <v/>
      </c>
      <c r="AL137" s="257" t="str">
        <f t="shared" si="18"/>
        <v/>
      </c>
      <c r="AM137" s="257" t="str">
        <f>IF(C137="","",IF(PRODUCT(フラグ管理用!H137:J137)=0,"error",""))</f>
        <v/>
      </c>
      <c r="AN137" s="257" t="str">
        <f t="shared" si="29"/>
        <v/>
      </c>
      <c r="AO137" s="257" t="str">
        <f>IF(C137="","",IF(AND(フラグ管理用!E137=1,フラグ管理用!K137=1),"",IF(AND(フラグ管理用!E137=2,フラグ管理用!K137&gt;1),"","error")))</f>
        <v/>
      </c>
      <c r="AP137" s="257" t="str">
        <f>IF(C137="","",IF(AND(フラグ管理用!K137=10,ISBLANK(L137)=FALSE),"",IF(AND(フラグ管理用!K137&lt;10,ISBLANK(L137)=TRUE),"","error")))</f>
        <v/>
      </c>
      <c r="AQ137" s="217" t="str">
        <f t="shared" si="19"/>
        <v/>
      </c>
      <c r="AR137" s="217" t="str">
        <f t="shared" si="30"/>
        <v/>
      </c>
      <c r="AS137" s="217" t="str">
        <f>IF(C137="","",IF(AND(フラグ管理用!D137=2,フラグ管理用!E137=1),IF(Q137&lt;&gt;0,"error",""),""))</f>
        <v/>
      </c>
      <c r="AT137" s="217" t="str">
        <f>IF(C137="","",IF(フラグ管理用!E137=2,IF(OR(O137&lt;&gt;0,P137&lt;&gt;0),"error",""),""))</f>
        <v/>
      </c>
      <c r="AU137" s="217" t="str">
        <f t="shared" si="31"/>
        <v/>
      </c>
      <c r="AV137" s="217" t="str">
        <f t="shared" si="32"/>
        <v/>
      </c>
      <c r="AW137" s="217" t="str">
        <f t="shared" si="20"/>
        <v/>
      </c>
      <c r="AX137" s="217" t="str">
        <f>IF(C137="","",IF(フラグ管理用!X137=2,IF(AND(フラグ管理用!C137=2,フラグ管理用!U137=1),"","error"),""))</f>
        <v/>
      </c>
      <c r="AY137" s="217" t="str">
        <f t="shared" si="21"/>
        <v/>
      </c>
      <c r="AZ137" s="217" t="str">
        <f>IF(C137="","",IF(フラグ管理用!Y137=30,"error",IF(AND(フラグ管理用!AH137="事業始期_通常",フラグ管理用!Y137&lt;18),"error",IF(AND(フラグ管理用!AH137="事業始期_補助",フラグ管理用!Y137&lt;15),"error",""))))</f>
        <v/>
      </c>
      <c r="BA137" s="217" t="str">
        <f t="shared" si="22"/>
        <v/>
      </c>
      <c r="BB137" s="217" t="str">
        <f>IF(C137="","",IF(AND(フラグ管理用!AI137="事業終期_通常",OR(フラグ管理用!Z137&lt;18,フラグ管理用!Z137&gt;29)),"error",IF(AND(フラグ管理用!AI137="事業終期_基金",フラグ管理用!Z137&lt;18),"error","")))</f>
        <v/>
      </c>
      <c r="BC137" s="217" t="str">
        <f>IF(C137="","",IF(VLOOKUP(Y137,―!$X$2:$Y$31,2,FALSE)&lt;=VLOOKUP(Z137,―!$X$2:$Y$31,2,FALSE),"","error"))</f>
        <v/>
      </c>
      <c r="BD137" s="217" t="str">
        <f t="shared" si="23"/>
        <v/>
      </c>
      <c r="BE137" s="217" t="str">
        <f t="shared" si="24"/>
        <v/>
      </c>
      <c r="BF137" s="217" t="str">
        <f>IF(C137="","",IF(AND(フラグ管理用!AJ137="予算区分_地単_通常",フラグ管理用!AE137&gt;4),"error",IF(AND(フラグ管理用!AJ137="予算区分_地単_協力金等",フラグ管理用!AE137&gt;9),"error",IF(AND(フラグ管理用!AJ137="予算区分_補助",フラグ管理用!AE137&lt;9),"error",""))))</f>
        <v/>
      </c>
      <c r="BG137" s="258" t="str">
        <f>フラグ管理用!AN137</f>
        <v/>
      </c>
    </row>
    <row r="138" spans="1:59" x14ac:dyDescent="0.15">
      <c r="A138" s="84">
        <v>120</v>
      </c>
      <c r="B138" s="87"/>
      <c r="C138" s="61"/>
      <c r="D138" s="61"/>
      <c r="E138" s="63"/>
      <c r="F138" s="62"/>
      <c r="G138" s="150" t="str">
        <f>IF(C138="補",VLOOKUP(F138,'事業名一覧 '!$A$3:$C$54,3,FALSE),"")</f>
        <v/>
      </c>
      <c r="H138" s="158"/>
      <c r="I138" s="63"/>
      <c r="J138" s="63"/>
      <c r="K138" s="63"/>
      <c r="L138" s="62"/>
      <c r="M138" s="103" t="str">
        <f t="shared" si="25"/>
        <v/>
      </c>
      <c r="N138" s="103" t="str">
        <f t="shared" si="26"/>
        <v/>
      </c>
      <c r="O138" s="65"/>
      <c r="P138" s="65"/>
      <c r="Q138" s="65"/>
      <c r="R138" s="65"/>
      <c r="S138" s="65"/>
      <c r="T138" s="62"/>
      <c r="U138" s="63"/>
      <c r="V138" s="63"/>
      <c r="W138" s="63"/>
      <c r="X138" s="61"/>
      <c r="Y138" s="61"/>
      <c r="Z138" s="61"/>
      <c r="AA138" s="241"/>
      <c r="AB138" s="241"/>
      <c r="AC138" s="62"/>
      <c r="AD138" s="62"/>
      <c r="AE138" s="169"/>
      <c r="AF138" s="294"/>
      <c r="AG138" s="236"/>
      <c r="AH138" s="246" t="str">
        <f t="shared" si="27"/>
        <v/>
      </c>
      <c r="AI138" s="251" t="str">
        <f t="shared" si="28"/>
        <v/>
      </c>
      <c r="AJ138" s="217" t="str">
        <f>IF(C138="","",IF(AND(フラグ管理用!C138=1,フラグ管理用!E138=1),"",IF(AND(フラグ管理用!C138=2,フラグ管理用!D138=1,フラグ管理用!E138=1),"",IF(AND(フラグ管理用!C138=2,フラグ管理用!D138=2),"","error"))))</f>
        <v/>
      </c>
      <c r="AK138" s="257" t="str">
        <f t="shared" si="17"/>
        <v/>
      </c>
      <c r="AL138" s="257" t="str">
        <f t="shared" si="18"/>
        <v/>
      </c>
      <c r="AM138" s="257" t="str">
        <f>IF(C138="","",IF(PRODUCT(フラグ管理用!H138:J138)=0,"error",""))</f>
        <v/>
      </c>
      <c r="AN138" s="257" t="str">
        <f t="shared" si="29"/>
        <v/>
      </c>
      <c r="AO138" s="257" t="str">
        <f>IF(C138="","",IF(AND(フラグ管理用!E138=1,フラグ管理用!K138=1),"",IF(AND(フラグ管理用!E138=2,フラグ管理用!K138&gt;1),"","error")))</f>
        <v/>
      </c>
      <c r="AP138" s="257" t="str">
        <f>IF(C138="","",IF(AND(フラグ管理用!K138=10,ISBLANK(L138)=FALSE),"",IF(AND(フラグ管理用!K138&lt;10,ISBLANK(L138)=TRUE),"","error")))</f>
        <v/>
      </c>
      <c r="AQ138" s="217" t="str">
        <f t="shared" si="19"/>
        <v/>
      </c>
      <c r="AR138" s="217" t="str">
        <f t="shared" si="30"/>
        <v/>
      </c>
      <c r="AS138" s="217" t="str">
        <f>IF(C138="","",IF(AND(フラグ管理用!D138=2,フラグ管理用!E138=1),IF(Q138&lt;&gt;0,"error",""),""))</f>
        <v/>
      </c>
      <c r="AT138" s="217" t="str">
        <f>IF(C138="","",IF(フラグ管理用!E138=2,IF(OR(O138&lt;&gt;0,P138&lt;&gt;0),"error",""),""))</f>
        <v/>
      </c>
      <c r="AU138" s="217" t="str">
        <f t="shared" si="31"/>
        <v/>
      </c>
      <c r="AV138" s="217" t="str">
        <f t="shared" si="32"/>
        <v/>
      </c>
      <c r="AW138" s="217" t="str">
        <f t="shared" si="20"/>
        <v/>
      </c>
      <c r="AX138" s="217" t="str">
        <f>IF(C138="","",IF(フラグ管理用!X138=2,IF(AND(フラグ管理用!C138=2,フラグ管理用!U138=1),"","error"),""))</f>
        <v/>
      </c>
      <c r="AY138" s="217" t="str">
        <f t="shared" si="21"/>
        <v/>
      </c>
      <c r="AZ138" s="217" t="str">
        <f>IF(C138="","",IF(フラグ管理用!Y138=30,"error",IF(AND(フラグ管理用!AH138="事業始期_通常",フラグ管理用!Y138&lt;18),"error",IF(AND(フラグ管理用!AH138="事業始期_補助",フラグ管理用!Y138&lt;15),"error",""))))</f>
        <v/>
      </c>
      <c r="BA138" s="217" t="str">
        <f t="shared" si="22"/>
        <v/>
      </c>
      <c r="BB138" s="217" t="str">
        <f>IF(C138="","",IF(AND(フラグ管理用!AI138="事業終期_通常",OR(フラグ管理用!Z138&lt;18,フラグ管理用!Z138&gt;29)),"error",IF(AND(フラグ管理用!AI138="事業終期_基金",フラグ管理用!Z138&lt;18),"error","")))</f>
        <v/>
      </c>
      <c r="BC138" s="217" t="str">
        <f>IF(C138="","",IF(VLOOKUP(Y138,―!$X$2:$Y$31,2,FALSE)&lt;=VLOOKUP(Z138,―!$X$2:$Y$31,2,FALSE),"","error"))</f>
        <v/>
      </c>
      <c r="BD138" s="217" t="str">
        <f t="shared" si="23"/>
        <v/>
      </c>
      <c r="BE138" s="217" t="str">
        <f t="shared" si="24"/>
        <v/>
      </c>
      <c r="BF138" s="217" t="str">
        <f>IF(C138="","",IF(AND(フラグ管理用!AJ138="予算区分_地単_通常",フラグ管理用!AE138&gt;4),"error",IF(AND(フラグ管理用!AJ138="予算区分_地単_協力金等",フラグ管理用!AE138&gt;9),"error",IF(AND(フラグ管理用!AJ138="予算区分_補助",フラグ管理用!AE138&lt;9),"error",""))))</f>
        <v/>
      </c>
      <c r="BG138" s="258" t="str">
        <f>フラグ管理用!AN138</f>
        <v/>
      </c>
    </row>
    <row r="139" spans="1:59" x14ac:dyDescent="0.15">
      <c r="A139" s="84">
        <v>121</v>
      </c>
      <c r="B139" s="87"/>
      <c r="C139" s="61"/>
      <c r="D139" s="61"/>
      <c r="E139" s="63"/>
      <c r="F139" s="62"/>
      <c r="G139" s="150" t="str">
        <f>IF(C139="補",VLOOKUP(F139,'事業名一覧 '!$A$3:$C$54,3,FALSE),"")</f>
        <v/>
      </c>
      <c r="H139" s="158"/>
      <c r="I139" s="63"/>
      <c r="J139" s="63"/>
      <c r="K139" s="63"/>
      <c r="L139" s="62"/>
      <c r="M139" s="103" t="str">
        <f t="shared" si="25"/>
        <v/>
      </c>
      <c r="N139" s="103" t="str">
        <f t="shared" si="26"/>
        <v/>
      </c>
      <c r="O139" s="65"/>
      <c r="P139" s="65"/>
      <c r="Q139" s="65"/>
      <c r="R139" s="65"/>
      <c r="S139" s="65"/>
      <c r="T139" s="62"/>
      <c r="U139" s="63"/>
      <c r="V139" s="63"/>
      <c r="W139" s="63"/>
      <c r="X139" s="61"/>
      <c r="Y139" s="61"/>
      <c r="Z139" s="61"/>
      <c r="AA139" s="241"/>
      <c r="AB139" s="241"/>
      <c r="AC139" s="62"/>
      <c r="AD139" s="62"/>
      <c r="AE139" s="169"/>
      <c r="AF139" s="294"/>
      <c r="AG139" s="236"/>
      <c r="AH139" s="246" t="str">
        <f t="shared" si="27"/>
        <v/>
      </c>
      <c r="AI139" s="251" t="str">
        <f t="shared" si="28"/>
        <v/>
      </c>
      <c r="AJ139" s="217" t="str">
        <f>IF(C139="","",IF(AND(フラグ管理用!C139=1,フラグ管理用!E139=1),"",IF(AND(フラグ管理用!C139=2,フラグ管理用!D139=1,フラグ管理用!E139=1),"",IF(AND(フラグ管理用!C139=2,フラグ管理用!D139=2),"","error"))))</f>
        <v/>
      </c>
      <c r="AK139" s="257" t="str">
        <f t="shared" si="17"/>
        <v/>
      </c>
      <c r="AL139" s="257" t="str">
        <f t="shared" si="18"/>
        <v/>
      </c>
      <c r="AM139" s="257" t="str">
        <f>IF(C139="","",IF(PRODUCT(フラグ管理用!H139:J139)=0,"error",""))</f>
        <v/>
      </c>
      <c r="AN139" s="257" t="str">
        <f t="shared" si="29"/>
        <v/>
      </c>
      <c r="AO139" s="257" t="str">
        <f>IF(C139="","",IF(AND(フラグ管理用!E139=1,フラグ管理用!K139=1),"",IF(AND(フラグ管理用!E139=2,フラグ管理用!K139&gt;1),"","error")))</f>
        <v/>
      </c>
      <c r="AP139" s="257" t="str">
        <f>IF(C139="","",IF(AND(フラグ管理用!K139=10,ISBLANK(L139)=FALSE),"",IF(AND(フラグ管理用!K139&lt;10,ISBLANK(L139)=TRUE),"","error")))</f>
        <v/>
      </c>
      <c r="AQ139" s="217" t="str">
        <f t="shared" si="19"/>
        <v/>
      </c>
      <c r="AR139" s="217" t="str">
        <f t="shared" si="30"/>
        <v/>
      </c>
      <c r="AS139" s="217" t="str">
        <f>IF(C139="","",IF(AND(フラグ管理用!D139=2,フラグ管理用!E139=1),IF(Q139&lt;&gt;0,"error",""),""))</f>
        <v/>
      </c>
      <c r="AT139" s="217" t="str">
        <f>IF(C139="","",IF(フラグ管理用!E139=2,IF(OR(O139&lt;&gt;0,P139&lt;&gt;0),"error",""),""))</f>
        <v/>
      </c>
      <c r="AU139" s="217" t="str">
        <f t="shared" si="31"/>
        <v/>
      </c>
      <c r="AV139" s="217" t="str">
        <f t="shared" si="32"/>
        <v/>
      </c>
      <c r="AW139" s="217" t="str">
        <f t="shared" si="20"/>
        <v/>
      </c>
      <c r="AX139" s="217" t="str">
        <f>IF(C139="","",IF(フラグ管理用!X139=2,IF(AND(フラグ管理用!C139=2,フラグ管理用!U139=1),"","error"),""))</f>
        <v/>
      </c>
      <c r="AY139" s="217" t="str">
        <f t="shared" si="21"/>
        <v/>
      </c>
      <c r="AZ139" s="217" t="str">
        <f>IF(C139="","",IF(フラグ管理用!Y139=30,"error",IF(AND(フラグ管理用!AH139="事業始期_通常",フラグ管理用!Y139&lt;18),"error",IF(AND(フラグ管理用!AH139="事業始期_補助",フラグ管理用!Y139&lt;15),"error",""))))</f>
        <v/>
      </c>
      <c r="BA139" s="217" t="str">
        <f t="shared" si="22"/>
        <v/>
      </c>
      <c r="BB139" s="217" t="str">
        <f>IF(C139="","",IF(AND(フラグ管理用!AI139="事業終期_通常",OR(フラグ管理用!Z139&lt;18,フラグ管理用!Z139&gt;29)),"error",IF(AND(フラグ管理用!AI139="事業終期_基金",フラグ管理用!Z139&lt;18),"error","")))</f>
        <v/>
      </c>
      <c r="BC139" s="217" t="str">
        <f>IF(C139="","",IF(VLOOKUP(Y139,―!$X$2:$Y$31,2,FALSE)&lt;=VLOOKUP(Z139,―!$X$2:$Y$31,2,FALSE),"","error"))</f>
        <v/>
      </c>
      <c r="BD139" s="217" t="str">
        <f t="shared" si="23"/>
        <v/>
      </c>
      <c r="BE139" s="217" t="str">
        <f t="shared" si="24"/>
        <v/>
      </c>
      <c r="BF139" s="217" t="str">
        <f>IF(C139="","",IF(AND(フラグ管理用!AJ139="予算区分_地単_通常",フラグ管理用!AE139&gt;4),"error",IF(AND(フラグ管理用!AJ139="予算区分_地単_協力金等",フラグ管理用!AE139&gt;9),"error",IF(AND(フラグ管理用!AJ139="予算区分_補助",フラグ管理用!AE139&lt;9),"error",""))))</f>
        <v/>
      </c>
      <c r="BG139" s="258" t="str">
        <f>フラグ管理用!AN139</f>
        <v/>
      </c>
    </row>
    <row r="140" spans="1:59" x14ac:dyDescent="0.15">
      <c r="A140" s="84">
        <v>122</v>
      </c>
      <c r="B140" s="87"/>
      <c r="C140" s="61"/>
      <c r="D140" s="61"/>
      <c r="E140" s="63"/>
      <c r="F140" s="62"/>
      <c r="G140" s="150" t="str">
        <f>IF(C140="補",VLOOKUP(F140,'事業名一覧 '!$A$3:$C$54,3,FALSE),"")</f>
        <v/>
      </c>
      <c r="H140" s="158"/>
      <c r="I140" s="63"/>
      <c r="J140" s="63"/>
      <c r="K140" s="63"/>
      <c r="L140" s="62"/>
      <c r="M140" s="103" t="str">
        <f t="shared" si="25"/>
        <v/>
      </c>
      <c r="N140" s="103" t="str">
        <f t="shared" si="26"/>
        <v/>
      </c>
      <c r="O140" s="65"/>
      <c r="P140" s="65"/>
      <c r="Q140" s="65"/>
      <c r="R140" s="65"/>
      <c r="S140" s="65"/>
      <c r="T140" s="62"/>
      <c r="U140" s="63"/>
      <c r="V140" s="63"/>
      <c r="W140" s="63"/>
      <c r="X140" s="61"/>
      <c r="Y140" s="61"/>
      <c r="Z140" s="61"/>
      <c r="AA140" s="241"/>
      <c r="AB140" s="241"/>
      <c r="AC140" s="62"/>
      <c r="AD140" s="62"/>
      <c r="AE140" s="169"/>
      <c r="AF140" s="294"/>
      <c r="AG140" s="236"/>
      <c r="AH140" s="246" t="str">
        <f t="shared" si="27"/>
        <v/>
      </c>
      <c r="AI140" s="251" t="str">
        <f t="shared" si="28"/>
        <v/>
      </c>
      <c r="AJ140" s="217" t="str">
        <f>IF(C140="","",IF(AND(フラグ管理用!C140=1,フラグ管理用!E140=1),"",IF(AND(フラグ管理用!C140=2,フラグ管理用!D140=1,フラグ管理用!E140=1),"",IF(AND(フラグ管理用!C140=2,フラグ管理用!D140=2),"","error"))))</f>
        <v/>
      </c>
      <c r="AK140" s="257" t="str">
        <f t="shared" si="17"/>
        <v/>
      </c>
      <c r="AL140" s="257" t="str">
        <f t="shared" si="18"/>
        <v/>
      </c>
      <c r="AM140" s="257" t="str">
        <f>IF(C140="","",IF(PRODUCT(フラグ管理用!H140:J140)=0,"error",""))</f>
        <v/>
      </c>
      <c r="AN140" s="257" t="str">
        <f t="shared" si="29"/>
        <v/>
      </c>
      <c r="AO140" s="257" t="str">
        <f>IF(C140="","",IF(AND(フラグ管理用!E140=1,フラグ管理用!K140=1),"",IF(AND(フラグ管理用!E140=2,フラグ管理用!K140&gt;1),"","error")))</f>
        <v/>
      </c>
      <c r="AP140" s="257" t="str">
        <f>IF(C140="","",IF(AND(フラグ管理用!K140=10,ISBLANK(L140)=FALSE),"",IF(AND(フラグ管理用!K140&lt;10,ISBLANK(L140)=TRUE),"","error")))</f>
        <v/>
      </c>
      <c r="AQ140" s="217" t="str">
        <f t="shared" si="19"/>
        <v/>
      </c>
      <c r="AR140" s="217" t="str">
        <f t="shared" si="30"/>
        <v/>
      </c>
      <c r="AS140" s="217" t="str">
        <f>IF(C140="","",IF(AND(フラグ管理用!D140=2,フラグ管理用!E140=1),IF(Q140&lt;&gt;0,"error",""),""))</f>
        <v/>
      </c>
      <c r="AT140" s="217" t="str">
        <f>IF(C140="","",IF(フラグ管理用!E140=2,IF(OR(O140&lt;&gt;0,P140&lt;&gt;0),"error",""),""))</f>
        <v/>
      </c>
      <c r="AU140" s="217" t="str">
        <f t="shared" si="31"/>
        <v/>
      </c>
      <c r="AV140" s="217" t="str">
        <f t="shared" si="32"/>
        <v/>
      </c>
      <c r="AW140" s="217" t="str">
        <f t="shared" si="20"/>
        <v/>
      </c>
      <c r="AX140" s="217" t="str">
        <f>IF(C140="","",IF(フラグ管理用!X140=2,IF(AND(フラグ管理用!C140=2,フラグ管理用!U140=1),"","error"),""))</f>
        <v/>
      </c>
      <c r="AY140" s="217" t="str">
        <f t="shared" si="21"/>
        <v/>
      </c>
      <c r="AZ140" s="217" t="str">
        <f>IF(C140="","",IF(フラグ管理用!Y140=30,"error",IF(AND(フラグ管理用!AH140="事業始期_通常",フラグ管理用!Y140&lt;18),"error",IF(AND(フラグ管理用!AH140="事業始期_補助",フラグ管理用!Y140&lt;15),"error",""))))</f>
        <v/>
      </c>
      <c r="BA140" s="217" t="str">
        <f t="shared" si="22"/>
        <v/>
      </c>
      <c r="BB140" s="217" t="str">
        <f>IF(C140="","",IF(AND(フラグ管理用!AI140="事業終期_通常",OR(フラグ管理用!Z140&lt;18,フラグ管理用!Z140&gt;29)),"error",IF(AND(フラグ管理用!AI140="事業終期_基金",フラグ管理用!Z140&lt;18),"error","")))</f>
        <v/>
      </c>
      <c r="BC140" s="217" t="str">
        <f>IF(C140="","",IF(VLOOKUP(Y140,―!$X$2:$Y$31,2,FALSE)&lt;=VLOOKUP(Z140,―!$X$2:$Y$31,2,FALSE),"","error"))</f>
        <v/>
      </c>
      <c r="BD140" s="217" t="str">
        <f t="shared" si="23"/>
        <v/>
      </c>
      <c r="BE140" s="217" t="str">
        <f t="shared" si="24"/>
        <v/>
      </c>
      <c r="BF140" s="217" t="str">
        <f>IF(C140="","",IF(AND(フラグ管理用!AJ140="予算区分_地単_通常",フラグ管理用!AE140&gt;4),"error",IF(AND(フラグ管理用!AJ140="予算区分_地単_協力金等",フラグ管理用!AE140&gt;9),"error",IF(AND(フラグ管理用!AJ140="予算区分_補助",フラグ管理用!AE140&lt;9),"error",""))))</f>
        <v/>
      </c>
      <c r="BG140" s="258" t="str">
        <f>フラグ管理用!AN140</f>
        <v/>
      </c>
    </row>
    <row r="141" spans="1:59" x14ac:dyDescent="0.15">
      <c r="A141" s="84">
        <v>123</v>
      </c>
      <c r="B141" s="87"/>
      <c r="C141" s="61"/>
      <c r="D141" s="61"/>
      <c r="E141" s="63"/>
      <c r="F141" s="62"/>
      <c r="G141" s="150" t="str">
        <f>IF(C141="補",VLOOKUP(F141,'事業名一覧 '!$A$3:$C$54,3,FALSE),"")</f>
        <v/>
      </c>
      <c r="H141" s="158"/>
      <c r="I141" s="63"/>
      <c r="J141" s="63"/>
      <c r="K141" s="63"/>
      <c r="L141" s="62"/>
      <c r="M141" s="103" t="str">
        <f t="shared" si="25"/>
        <v/>
      </c>
      <c r="N141" s="103" t="str">
        <f t="shared" si="26"/>
        <v/>
      </c>
      <c r="O141" s="65"/>
      <c r="P141" s="65"/>
      <c r="Q141" s="65"/>
      <c r="R141" s="65"/>
      <c r="S141" s="65"/>
      <c r="T141" s="62"/>
      <c r="U141" s="63"/>
      <c r="V141" s="63"/>
      <c r="W141" s="63"/>
      <c r="X141" s="61"/>
      <c r="Y141" s="61"/>
      <c r="Z141" s="61"/>
      <c r="AA141" s="241"/>
      <c r="AB141" s="241"/>
      <c r="AC141" s="62"/>
      <c r="AD141" s="62"/>
      <c r="AE141" s="169"/>
      <c r="AF141" s="294"/>
      <c r="AG141" s="236"/>
      <c r="AH141" s="246" t="str">
        <f t="shared" si="27"/>
        <v/>
      </c>
      <c r="AI141" s="251" t="str">
        <f t="shared" si="28"/>
        <v/>
      </c>
      <c r="AJ141" s="217" t="str">
        <f>IF(C141="","",IF(AND(フラグ管理用!C141=1,フラグ管理用!E141=1),"",IF(AND(フラグ管理用!C141=2,フラグ管理用!D141=1,フラグ管理用!E141=1),"",IF(AND(フラグ管理用!C141=2,フラグ管理用!D141=2),"","error"))))</f>
        <v/>
      </c>
      <c r="AK141" s="257" t="str">
        <f t="shared" si="17"/>
        <v/>
      </c>
      <c r="AL141" s="257" t="str">
        <f t="shared" si="18"/>
        <v/>
      </c>
      <c r="AM141" s="257" t="str">
        <f>IF(C141="","",IF(PRODUCT(フラグ管理用!H141:J141)=0,"error",""))</f>
        <v/>
      </c>
      <c r="AN141" s="257" t="str">
        <f t="shared" si="29"/>
        <v/>
      </c>
      <c r="AO141" s="257" t="str">
        <f>IF(C141="","",IF(AND(フラグ管理用!E141=1,フラグ管理用!K141=1),"",IF(AND(フラグ管理用!E141=2,フラグ管理用!K141&gt;1),"","error")))</f>
        <v/>
      </c>
      <c r="AP141" s="257" t="str">
        <f>IF(C141="","",IF(AND(フラグ管理用!K141=10,ISBLANK(L141)=FALSE),"",IF(AND(フラグ管理用!K141&lt;10,ISBLANK(L141)=TRUE),"","error")))</f>
        <v/>
      </c>
      <c r="AQ141" s="217" t="str">
        <f t="shared" si="19"/>
        <v/>
      </c>
      <c r="AR141" s="217" t="str">
        <f t="shared" si="30"/>
        <v/>
      </c>
      <c r="AS141" s="217" t="str">
        <f>IF(C141="","",IF(AND(フラグ管理用!D141=2,フラグ管理用!E141=1),IF(Q141&lt;&gt;0,"error",""),""))</f>
        <v/>
      </c>
      <c r="AT141" s="217" t="str">
        <f>IF(C141="","",IF(フラグ管理用!E141=2,IF(OR(O141&lt;&gt;0,P141&lt;&gt;0),"error",""),""))</f>
        <v/>
      </c>
      <c r="AU141" s="217" t="str">
        <f t="shared" si="31"/>
        <v/>
      </c>
      <c r="AV141" s="217" t="str">
        <f t="shared" si="32"/>
        <v/>
      </c>
      <c r="AW141" s="217" t="str">
        <f t="shared" si="20"/>
        <v/>
      </c>
      <c r="AX141" s="217" t="str">
        <f>IF(C141="","",IF(フラグ管理用!X141=2,IF(AND(フラグ管理用!C141=2,フラグ管理用!U141=1),"","error"),""))</f>
        <v/>
      </c>
      <c r="AY141" s="217" t="str">
        <f t="shared" si="21"/>
        <v/>
      </c>
      <c r="AZ141" s="217" t="str">
        <f>IF(C141="","",IF(フラグ管理用!Y141=30,"error",IF(AND(フラグ管理用!AH141="事業始期_通常",フラグ管理用!Y141&lt;18),"error",IF(AND(フラグ管理用!AH141="事業始期_補助",フラグ管理用!Y141&lt;15),"error",""))))</f>
        <v/>
      </c>
      <c r="BA141" s="217" t="str">
        <f t="shared" si="22"/>
        <v/>
      </c>
      <c r="BB141" s="217" t="str">
        <f>IF(C141="","",IF(AND(フラグ管理用!AI141="事業終期_通常",OR(フラグ管理用!Z141&lt;18,フラグ管理用!Z141&gt;29)),"error",IF(AND(フラグ管理用!AI141="事業終期_基金",フラグ管理用!Z141&lt;18),"error","")))</f>
        <v/>
      </c>
      <c r="BC141" s="217" t="str">
        <f>IF(C141="","",IF(VLOOKUP(Y141,―!$X$2:$Y$31,2,FALSE)&lt;=VLOOKUP(Z141,―!$X$2:$Y$31,2,FALSE),"","error"))</f>
        <v/>
      </c>
      <c r="BD141" s="217" t="str">
        <f t="shared" si="23"/>
        <v/>
      </c>
      <c r="BE141" s="217" t="str">
        <f t="shared" si="24"/>
        <v/>
      </c>
      <c r="BF141" s="217" t="str">
        <f>IF(C141="","",IF(AND(フラグ管理用!AJ141="予算区分_地単_通常",フラグ管理用!AE141&gt;4),"error",IF(AND(フラグ管理用!AJ141="予算区分_地単_協力金等",フラグ管理用!AE141&gt;9),"error",IF(AND(フラグ管理用!AJ141="予算区分_補助",フラグ管理用!AE141&lt;9),"error",""))))</f>
        <v/>
      </c>
      <c r="BG141" s="258" t="str">
        <f>フラグ管理用!AN141</f>
        <v/>
      </c>
    </row>
    <row r="142" spans="1:59" x14ac:dyDescent="0.15">
      <c r="A142" s="84">
        <v>124</v>
      </c>
      <c r="B142" s="87"/>
      <c r="C142" s="61"/>
      <c r="D142" s="61"/>
      <c r="E142" s="63"/>
      <c r="F142" s="62"/>
      <c r="G142" s="150" t="str">
        <f>IF(C142="補",VLOOKUP(F142,'事業名一覧 '!$A$3:$C$54,3,FALSE),"")</f>
        <v/>
      </c>
      <c r="H142" s="158"/>
      <c r="I142" s="63"/>
      <c r="J142" s="63"/>
      <c r="K142" s="63"/>
      <c r="L142" s="62"/>
      <c r="M142" s="103" t="str">
        <f t="shared" si="25"/>
        <v/>
      </c>
      <c r="N142" s="103" t="str">
        <f t="shared" si="26"/>
        <v/>
      </c>
      <c r="O142" s="65"/>
      <c r="P142" s="65"/>
      <c r="Q142" s="65"/>
      <c r="R142" s="65"/>
      <c r="S142" s="65"/>
      <c r="T142" s="62"/>
      <c r="U142" s="63"/>
      <c r="V142" s="63"/>
      <c r="W142" s="63"/>
      <c r="X142" s="61"/>
      <c r="Y142" s="61"/>
      <c r="Z142" s="61"/>
      <c r="AA142" s="241"/>
      <c r="AB142" s="241"/>
      <c r="AC142" s="62"/>
      <c r="AD142" s="62"/>
      <c r="AE142" s="169"/>
      <c r="AF142" s="294"/>
      <c r="AG142" s="236"/>
      <c r="AH142" s="246" t="str">
        <f t="shared" si="27"/>
        <v/>
      </c>
      <c r="AI142" s="251" t="str">
        <f t="shared" si="28"/>
        <v/>
      </c>
      <c r="AJ142" s="217" t="str">
        <f>IF(C142="","",IF(AND(フラグ管理用!C142=1,フラグ管理用!E142=1),"",IF(AND(フラグ管理用!C142=2,フラグ管理用!D142=1,フラグ管理用!E142=1),"",IF(AND(フラグ管理用!C142=2,フラグ管理用!D142=2),"","error"))))</f>
        <v/>
      </c>
      <c r="AK142" s="257" t="str">
        <f t="shared" si="17"/>
        <v/>
      </c>
      <c r="AL142" s="257" t="str">
        <f t="shared" si="18"/>
        <v/>
      </c>
      <c r="AM142" s="257" t="str">
        <f>IF(C142="","",IF(PRODUCT(フラグ管理用!H142:J142)=0,"error",""))</f>
        <v/>
      </c>
      <c r="AN142" s="257" t="str">
        <f t="shared" si="29"/>
        <v/>
      </c>
      <c r="AO142" s="257" t="str">
        <f>IF(C142="","",IF(AND(フラグ管理用!E142=1,フラグ管理用!K142=1),"",IF(AND(フラグ管理用!E142=2,フラグ管理用!K142&gt;1),"","error")))</f>
        <v/>
      </c>
      <c r="AP142" s="257" t="str">
        <f>IF(C142="","",IF(AND(フラグ管理用!K142=10,ISBLANK(L142)=FALSE),"",IF(AND(フラグ管理用!K142&lt;10,ISBLANK(L142)=TRUE),"","error")))</f>
        <v/>
      </c>
      <c r="AQ142" s="217" t="str">
        <f t="shared" si="19"/>
        <v/>
      </c>
      <c r="AR142" s="217" t="str">
        <f t="shared" si="30"/>
        <v/>
      </c>
      <c r="AS142" s="217" t="str">
        <f>IF(C142="","",IF(AND(フラグ管理用!D142=2,フラグ管理用!E142=1),IF(Q142&lt;&gt;0,"error",""),""))</f>
        <v/>
      </c>
      <c r="AT142" s="217" t="str">
        <f>IF(C142="","",IF(フラグ管理用!E142=2,IF(OR(O142&lt;&gt;0,P142&lt;&gt;0),"error",""),""))</f>
        <v/>
      </c>
      <c r="AU142" s="217" t="str">
        <f t="shared" si="31"/>
        <v/>
      </c>
      <c r="AV142" s="217" t="str">
        <f t="shared" si="32"/>
        <v/>
      </c>
      <c r="AW142" s="217" t="str">
        <f t="shared" si="20"/>
        <v/>
      </c>
      <c r="AX142" s="217" t="str">
        <f>IF(C142="","",IF(フラグ管理用!X142=2,IF(AND(フラグ管理用!C142=2,フラグ管理用!U142=1),"","error"),""))</f>
        <v/>
      </c>
      <c r="AY142" s="217" t="str">
        <f t="shared" si="21"/>
        <v/>
      </c>
      <c r="AZ142" s="217" t="str">
        <f>IF(C142="","",IF(フラグ管理用!Y142=30,"error",IF(AND(フラグ管理用!AH142="事業始期_通常",フラグ管理用!Y142&lt;18),"error",IF(AND(フラグ管理用!AH142="事業始期_補助",フラグ管理用!Y142&lt;15),"error",""))))</f>
        <v/>
      </c>
      <c r="BA142" s="217" t="str">
        <f t="shared" si="22"/>
        <v/>
      </c>
      <c r="BB142" s="217" t="str">
        <f>IF(C142="","",IF(AND(フラグ管理用!AI142="事業終期_通常",OR(フラグ管理用!Z142&lt;18,フラグ管理用!Z142&gt;29)),"error",IF(AND(フラグ管理用!AI142="事業終期_基金",フラグ管理用!Z142&lt;18),"error","")))</f>
        <v/>
      </c>
      <c r="BC142" s="217" t="str">
        <f>IF(C142="","",IF(VLOOKUP(Y142,―!$X$2:$Y$31,2,FALSE)&lt;=VLOOKUP(Z142,―!$X$2:$Y$31,2,FALSE),"","error"))</f>
        <v/>
      </c>
      <c r="BD142" s="217" t="str">
        <f t="shared" si="23"/>
        <v/>
      </c>
      <c r="BE142" s="217" t="str">
        <f t="shared" si="24"/>
        <v/>
      </c>
      <c r="BF142" s="217" t="str">
        <f>IF(C142="","",IF(AND(フラグ管理用!AJ142="予算区分_地単_通常",フラグ管理用!AE142&gt;4),"error",IF(AND(フラグ管理用!AJ142="予算区分_地単_協力金等",フラグ管理用!AE142&gt;9),"error",IF(AND(フラグ管理用!AJ142="予算区分_補助",フラグ管理用!AE142&lt;9),"error",""))))</f>
        <v/>
      </c>
      <c r="BG142" s="258" t="str">
        <f>フラグ管理用!AN142</f>
        <v/>
      </c>
    </row>
    <row r="143" spans="1:59" x14ac:dyDescent="0.15">
      <c r="A143" s="84">
        <v>125</v>
      </c>
      <c r="B143" s="87"/>
      <c r="C143" s="61"/>
      <c r="D143" s="61"/>
      <c r="E143" s="63"/>
      <c r="F143" s="62"/>
      <c r="G143" s="150" t="str">
        <f>IF(C143="補",VLOOKUP(F143,'事業名一覧 '!$A$3:$C$54,3,FALSE),"")</f>
        <v/>
      </c>
      <c r="H143" s="158"/>
      <c r="I143" s="63"/>
      <c r="J143" s="63"/>
      <c r="K143" s="63"/>
      <c r="L143" s="62"/>
      <c r="M143" s="103" t="str">
        <f t="shared" si="25"/>
        <v/>
      </c>
      <c r="N143" s="103" t="str">
        <f t="shared" si="26"/>
        <v/>
      </c>
      <c r="O143" s="65"/>
      <c r="P143" s="65"/>
      <c r="Q143" s="65"/>
      <c r="R143" s="65"/>
      <c r="S143" s="65"/>
      <c r="T143" s="62"/>
      <c r="U143" s="63"/>
      <c r="V143" s="63"/>
      <c r="W143" s="63"/>
      <c r="X143" s="61"/>
      <c r="Y143" s="61"/>
      <c r="Z143" s="61"/>
      <c r="AA143" s="241"/>
      <c r="AB143" s="241"/>
      <c r="AC143" s="62"/>
      <c r="AD143" s="62"/>
      <c r="AE143" s="169"/>
      <c r="AF143" s="294"/>
      <c r="AG143" s="236"/>
      <c r="AH143" s="246" t="str">
        <f t="shared" si="27"/>
        <v/>
      </c>
      <c r="AI143" s="251" t="str">
        <f t="shared" si="28"/>
        <v/>
      </c>
      <c r="AJ143" s="217" t="str">
        <f>IF(C143="","",IF(AND(フラグ管理用!C143=1,フラグ管理用!E143=1),"",IF(AND(フラグ管理用!C143=2,フラグ管理用!D143=1,フラグ管理用!E143=1),"",IF(AND(フラグ管理用!C143=2,フラグ管理用!D143=2),"","error"))))</f>
        <v/>
      </c>
      <c r="AK143" s="257" t="str">
        <f t="shared" si="17"/>
        <v/>
      </c>
      <c r="AL143" s="257" t="str">
        <f t="shared" si="18"/>
        <v/>
      </c>
      <c r="AM143" s="257" t="str">
        <f>IF(C143="","",IF(PRODUCT(フラグ管理用!H143:J143)=0,"error",""))</f>
        <v/>
      </c>
      <c r="AN143" s="257" t="str">
        <f t="shared" si="29"/>
        <v/>
      </c>
      <c r="AO143" s="257" t="str">
        <f>IF(C143="","",IF(AND(フラグ管理用!E143=1,フラグ管理用!K143=1),"",IF(AND(フラグ管理用!E143=2,フラグ管理用!K143&gt;1),"","error")))</f>
        <v/>
      </c>
      <c r="AP143" s="257" t="str">
        <f>IF(C143="","",IF(AND(フラグ管理用!K143=10,ISBLANK(L143)=FALSE),"",IF(AND(フラグ管理用!K143&lt;10,ISBLANK(L143)=TRUE),"","error")))</f>
        <v/>
      </c>
      <c r="AQ143" s="217" t="str">
        <f t="shared" si="19"/>
        <v/>
      </c>
      <c r="AR143" s="217" t="str">
        <f t="shared" si="30"/>
        <v/>
      </c>
      <c r="AS143" s="217" t="str">
        <f>IF(C143="","",IF(AND(フラグ管理用!D143=2,フラグ管理用!E143=1),IF(Q143&lt;&gt;0,"error",""),""))</f>
        <v/>
      </c>
      <c r="AT143" s="217" t="str">
        <f>IF(C143="","",IF(フラグ管理用!E143=2,IF(OR(O143&lt;&gt;0,P143&lt;&gt;0),"error",""),""))</f>
        <v/>
      </c>
      <c r="AU143" s="217" t="str">
        <f t="shared" si="31"/>
        <v/>
      </c>
      <c r="AV143" s="217" t="str">
        <f t="shared" si="32"/>
        <v/>
      </c>
      <c r="AW143" s="217" t="str">
        <f t="shared" si="20"/>
        <v/>
      </c>
      <c r="AX143" s="217" t="str">
        <f>IF(C143="","",IF(フラグ管理用!X143=2,IF(AND(フラグ管理用!C143=2,フラグ管理用!U143=1),"","error"),""))</f>
        <v/>
      </c>
      <c r="AY143" s="217" t="str">
        <f t="shared" si="21"/>
        <v/>
      </c>
      <c r="AZ143" s="217" t="str">
        <f>IF(C143="","",IF(フラグ管理用!Y143=30,"error",IF(AND(フラグ管理用!AH143="事業始期_通常",フラグ管理用!Y143&lt;18),"error",IF(AND(フラグ管理用!AH143="事業始期_補助",フラグ管理用!Y143&lt;15),"error",""))))</f>
        <v/>
      </c>
      <c r="BA143" s="217" t="str">
        <f t="shared" si="22"/>
        <v/>
      </c>
      <c r="BB143" s="217" t="str">
        <f>IF(C143="","",IF(AND(フラグ管理用!AI143="事業終期_通常",OR(フラグ管理用!Z143&lt;18,フラグ管理用!Z143&gt;29)),"error",IF(AND(フラグ管理用!AI143="事業終期_基金",フラグ管理用!Z143&lt;18),"error","")))</f>
        <v/>
      </c>
      <c r="BC143" s="217" t="str">
        <f>IF(C143="","",IF(VLOOKUP(Y143,―!$X$2:$Y$31,2,FALSE)&lt;=VLOOKUP(Z143,―!$X$2:$Y$31,2,FALSE),"","error"))</f>
        <v/>
      </c>
      <c r="BD143" s="217" t="str">
        <f t="shared" si="23"/>
        <v/>
      </c>
      <c r="BE143" s="217" t="str">
        <f t="shared" si="24"/>
        <v/>
      </c>
      <c r="BF143" s="217" t="str">
        <f>IF(C143="","",IF(AND(フラグ管理用!AJ143="予算区分_地単_通常",フラグ管理用!AE143&gt;4),"error",IF(AND(フラグ管理用!AJ143="予算区分_地単_協力金等",フラグ管理用!AE143&gt;9),"error",IF(AND(フラグ管理用!AJ143="予算区分_補助",フラグ管理用!AE143&lt;9),"error",""))))</f>
        <v/>
      </c>
      <c r="BG143" s="258" t="str">
        <f>フラグ管理用!AN143</f>
        <v/>
      </c>
    </row>
    <row r="144" spans="1:59" x14ac:dyDescent="0.15">
      <c r="A144" s="84">
        <v>126</v>
      </c>
      <c r="B144" s="87"/>
      <c r="C144" s="61"/>
      <c r="D144" s="61"/>
      <c r="E144" s="63"/>
      <c r="F144" s="62"/>
      <c r="G144" s="150" t="str">
        <f>IF(C144="補",VLOOKUP(F144,'事業名一覧 '!$A$3:$C$54,3,FALSE),"")</f>
        <v/>
      </c>
      <c r="H144" s="158"/>
      <c r="I144" s="63"/>
      <c r="J144" s="63"/>
      <c r="K144" s="63"/>
      <c r="L144" s="62"/>
      <c r="M144" s="103" t="str">
        <f t="shared" si="25"/>
        <v/>
      </c>
      <c r="N144" s="103" t="str">
        <f t="shared" si="26"/>
        <v/>
      </c>
      <c r="O144" s="65"/>
      <c r="P144" s="65"/>
      <c r="Q144" s="65"/>
      <c r="R144" s="65"/>
      <c r="S144" s="65"/>
      <c r="T144" s="62"/>
      <c r="U144" s="63"/>
      <c r="V144" s="63"/>
      <c r="W144" s="63"/>
      <c r="X144" s="61"/>
      <c r="Y144" s="61"/>
      <c r="Z144" s="61"/>
      <c r="AA144" s="241"/>
      <c r="AB144" s="241"/>
      <c r="AC144" s="62"/>
      <c r="AD144" s="62"/>
      <c r="AE144" s="169"/>
      <c r="AF144" s="294"/>
      <c r="AG144" s="236"/>
      <c r="AH144" s="246" t="str">
        <f t="shared" si="27"/>
        <v/>
      </c>
      <c r="AI144" s="251" t="str">
        <f t="shared" si="28"/>
        <v/>
      </c>
      <c r="AJ144" s="217" t="str">
        <f>IF(C144="","",IF(AND(フラグ管理用!C144=1,フラグ管理用!E144=1),"",IF(AND(フラグ管理用!C144=2,フラグ管理用!D144=1,フラグ管理用!E144=1),"",IF(AND(フラグ管理用!C144=2,フラグ管理用!D144=2),"","error"))))</f>
        <v/>
      </c>
      <c r="AK144" s="257" t="str">
        <f t="shared" si="17"/>
        <v/>
      </c>
      <c r="AL144" s="257" t="str">
        <f t="shared" si="18"/>
        <v/>
      </c>
      <c r="AM144" s="257" t="str">
        <f>IF(C144="","",IF(PRODUCT(フラグ管理用!H144:J144)=0,"error",""))</f>
        <v/>
      </c>
      <c r="AN144" s="257" t="str">
        <f t="shared" si="29"/>
        <v/>
      </c>
      <c r="AO144" s="257" t="str">
        <f>IF(C144="","",IF(AND(フラグ管理用!E144=1,フラグ管理用!K144=1),"",IF(AND(フラグ管理用!E144=2,フラグ管理用!K144&gt;1),"","error")))</f>
        <v/>
      </c>
      <c r="AP144" s="257" t="str">
        <f>IF(C144="","",IF(AND(フラグ管理用!K144=10,ISBLANK(L144)=FALSE),"",IF(AND(フラグ管理用!K144&lt;10,ISBLANK(L144)=TRUE),"","error")))</f>
        <v/>
      </c>
      <c r="AQ144" s="217" t="str">
        <f t="shared" si="19"/>
        <v/>
      </c>
      <c r="AR144" s="217" t="str">
        <f t="shared" si="30"/>
        <v/>
      </c>
      <c r="AS144" s="217" t="str">
        <f>IF(C144="","",IF(AND(フラグ管理用!D144=2,フラグ管理用!E144=1),IF(Q144&lt;&gt;0,"error",""),""))</f>
        <v/>
      </c>
      <c r="AT144" s="217" t="str">
        <f>IF(C144="","",IF(フラグ管理用!E144=2,IF(OR(O144&lt;&gt;0,P144&lt;&gt;0),"error",""),""))</f>
        <v/>
      </c>
      <c r="AU144" s="217" t="str">
        <f t="shared" si="31"/>
        <v/>
      </c>
      <c r="AV144" s="217" t="str">
        <f t="shared" si="32"/>
        <v/>
      </c>
      <c r="AW144" s="217" t="str">
        <f t="shared" si="20"/>
        <v/>
      </c>
      <c r="AX144" s="217" t="str">
        <f>IF(C144="","",IF(フラグ管理用!X144=2,IF(AND(フラグ管理用!C144=2,フラグ管理用!U144=1),"","error"),""))</f>
        <v/>
      </c>
      <c r="AY144" s="217" t="str">
        <f t="shared" si="21"/>
        <v/>
      </c>
      <c r="AZ144" s="217" t="str">
        <f>IF(C144="","",IF(フラグ管理用!Y144=30,"error",IF(AND(フラグ管理用!AH144="事業始期_通常",フラグ管理用!Y144&lt;18),"error",IF(AND(フラグ管理用!AH144="事業始期_補助",フラグ管理用!Y144&lt;15),"error",""))))</f>
        <v/>
      </c>
      <c r="BA144" s="217" t="str">
        <f t="shared" si="22"/>
        <v/>
      </c>
      <c r="BB144" s="217" t="str">
        <f>IF(C144="","",IF(AND(フラグ管理用!AI144="事業終期_通常",OR(フラグ管理用!Z144&lt;18,フラグ管理用!Z144&gt;29)),"error",IF(AND(フラグ管理用!AI144="事業終期_基金",フラグ管理用!Z144&lt;18),"error","")))</f>
        <v/>
      </c>
      <c r="BC144" s="217" t="str">
        <f>IF(C144="","",IF(VLOOKUP(Y144,―!$X$2:$Y$31,2,FALSE)&lt;=VLOOKUP(Z144,―!$X$2:$Y$31,2,FALSE),"","error"))</f>
        <v/>
      </c>
      <c r="BD144" s="217" t="str">
        <f t="shared" si="23"/>
        <v/>
      </c>
      <c r="BE144" s="217" t="str">
        <f t="shared" si="24"/>
        <v/>
      </c>
      <c r="BF144" s="217" t="str">
        <f>IF(C144="","",IF(AND(フラグ管理用!AJ144="予算区分_地単_通常",フラグ管理用!AE144&gt;4),"error",IF(AND(フラグ管理用!AJ144="予算区分_地単_協力金等",フラグ管理用!AE144&gt;9),"error",IF(AND(フラグ管理用!AJ144="予算区分_補助",フラグ管理用!AE144&lt;9),"error",""))))</f>
        <v/>
      </c>
      <c r="BG144" s="258" t="str">
        <f>フラグ管理用!AN144</f>
        <v/>
      </c>
    </row>
    <row r="145" spans="1:59" x14ac:dyDescent="0.15">
      <c r="A145" s="84">
        <v>127</v>
      </c>
      <c r="B145" s="87"/>
      <c r="C145" s="61"/>
      <c r="D145" s="61"/>
      <c r="E145" s="63"/>
      <c r="F145" s="62"/>
      <c r="G145" s="150" t="str">
        <f>IF(C145="補",VLOOKUP(F145,'事業名一覧 '!$A$3:$C$54,3,FALSE),"")</f>
        <v/>
      </c>
      <c r="H145" s="158"/>
      <c r="I145" s="63"/>
      <c r="J145" s="63"/>
      <c r="K145" s="63"/>
      <c r="L145" s="62"/>
      <c r="M145" s="103" t="str">
        <f t="shared" si="25"/>
        <v/>
      </c>
      <c r="N145" s="103" t="str">
        <f t="shared" si="26"/>
        <v/>
      </c>
      <c r="O145" s="65"/>
      <c r="P145" s="65"/>
      <c r="Q145" s="65"/>
      <c r="R145" s="65"/>
      <c r="S145" s="65"/>
      <c r="T145" s="62"/>
      <c r="U145" s="63"/>
      <c r="V145" s="63"/>
      <c r="W145" s="63"/>
      <c r="X145" s="61"/>
      <c r="Y145" s="61"/>
      <c r="Z145" s="61"/>
      <c r="AA145" s="241"/>
      <c r="AB145" s="241"/>
      <c r="AC145" s="62"/>
      <c r="AD145" s="62"/>
      <c r="AE145" s="169"/>
      <c r="AF145" s="294"/>
      <c r="AG145" s="236"/>
      <c r="AH145" s="246" t="str">
        <f t="shared" si="27"/>
        <v/>
      </c>
      <c r="AI145" s="251" t="str">
        <f t="shared" si="28"/>
        <v/>
      </c>
      <c r="AJ145" s="217" t="str">
        <f>IF(C145="","",IF(AND(フラグ管理用!C145=1,フラグ管理用!E145=1),"",IF(AND(フラグ管理用!C145=2,フラグ管理用!D145=1,フラグ管理用!E145=1),"",IF(AND(フラグ管理用!C145=2,フラグ管理用!D145=2),"","error"))))</f>
        <v/>
      </c>
      <c r="AK145" s="257" t="str">
        <f t="shared" si="17"/>
        <v/>
      </c>
      <c r="AL145" s="257" t="str">
        <f t="shared" si="18"/>
        <v/>
      </c>
      <c r="AM145" s="257" t="str">
        <f>IF(C145="","",IF(PRODUCT(フラグ管理用!H145:J145)=0,"error",""))</f>
        <v/>
      </c>
      <c r="AN145" s="257" t="str">
        <f t="shared" si="29"/>
        <v/>
      </c>
      <c r="AO145" s="257" t="str">
        <f>IF(C145="","",IF(AND(フラグ管理用!E145=1,フラグ管理用!K145=1),"",IF(AND(フラグ管理用!E145=2,フラグ管理用!K145&gt;1),"","error")))</f>
        <v/>
      </c>
      <c r="AP145" s="257" t="str">
        <f>IF(C145="","",IF(AND(フラグ管理用!K145=10,ISBLANK(L145)=FALSE),"",IF(AND(フラグ管理用!K145&lt;10,ISBLANK(L145)=TRUE),"","error")))</f>
        <v/>
      </c>
      <c r="AQ145" s="217" t="str">
        <f t="shared" si="19"/>
        <v/>
      </c>
      <c r="AR145" s="217" t="str">
        <f t="shared" si="30"/>
        <v/>
      </c>
      <c r="AS145" s="217" t="str">
        <f>IF(C145="","",IF(AND(フラグ管理用!D145=2,フラグ管理用!E145=1),IF(Q145&lt;&gt;0,"error",""),""))</f>
        <v/>
      </c>
      <c r="AT145" s="217" t="str">
        <f>IF(C145="","",IF(フラグ管理用!E145=2,IF(OR(O145&lt;&gt;0,P145&lt;&gt;0),"error",""),""))</f>
        <v/>
      </c>
      <c r="AU145" s="217" t="str">
        <f t="shared" si="31"/>
        <v/>
      </c>
      <c r="AV145" s="217" t="str">
        <f t="shared" si="32"/>
        <v/>
      </c>
      <c r="AW145" s="217" t="str">
        <f t="shared" si="20"/>
        <v/>
      </c>
      <c r="AX145" s="217" t="str">
        <f>IF(C145="","",IF(フラグ管理用!X145=2,IF(AND(フラグ管理用!C145=2,フラグ管理用!U145=1),"","error"),""))</f>
        <v/>
      </c>
      <c r="AY145" s="217" t="str">
        <f t="shared" si="21"/>
        <v/>
      </c>
      <c r="AZ145" s="217" t="str">
        <f>IF(C145="","",IF(フラグ管理用!Y145=30,"error",IF(AND(フラグ管理用!AH145="事業始期_通常",フラグ管理用!Y145&lt;18),"error",IF(AND(フラグ管理用!AH145="事業始期_補助",フラグ管理用!Y145&lt;15),"error",""))))</f>
        <v/>
      </c>
      <c r="BA145" s="217" t="str">
        <f t="shared" si="22"/>
        <v/>
      </c>
      <c r="BB145" s="217" t="str">
        <f>IF(C145="","",IF(AND(フラグ管理用!AI145="事業終期_通常",OR(フラグ管理用!Z145&lt;18,フラグ管理用!Z145&gt;29)),"error",IF(AND(フラグ管理用!AI145="事業終期_基金",フラグ管理用!Z145&lt;18),"error","")))</f>
        <v/>
      </c>
      <c r="BC145" s="217" t="str">
        <f>IF(C145="","",IF(VLOOKUP(Y145,―!$X$2:$Y$31,2,FALSE)&lt;=VLOOKUP(Z145,―!$X$2:$Y$31,2,FALSE),"","error"))</f>
        <v/>
      </c>
      <c r="BD145" s="217" t="str">
        <f t="shared" si="23"/>
        <v/>
      </c>
      <c r="BE145" s="217" t="str">
        <f t="shared" si="24"/>
        <v/>
      </c>
      <c r="BF145" s="217" t="str">
        <f>IF(C145="","",IF(AND(フラグ管理用!AJ145="予算区分_地単_通常",フラグ管理用!AE145&gt;4),"error",IF(AND(フラグ管理用!AJ145="予算区分_地単_協力金等",フラグ管理用!AE145&gt;9),"error",IF(AND(フラグ管理用!AJ145="予算区分_補助",フラグ管理用!AE145&lt;9),"error",""))))</f>
        <v/>
      </c>
      <c r="BG145" s="258" t="str">
        <f>フラグ管理用!AN145</f>
        <v/>
      </c>
    </row>
    <row r="146" spans="1:59" x14ac:dyDescent="0.15">
      <c r="A146" s="84">
        <v>128</v>
      </c>
      <c r="B146" s="87"/>
      <c r="C146" s="61"/>
      <c r="D146" s="61"/>
      <c r="E146" s="63"/>
      <c r="F146" s="62"/>
      <c r="G146" s="150" t="str">
        <f>IF(C146="補",VLOOKUP(F146,'事業名一覧 '!$A$3:$C$54,3,FALSE),"")</f>
        <v/>
      </c>
      <c r="H146" s="158"/>
      <c r="I146" s="63"/>
      <c r="J146" s="63"/>
      <c r="K146" s="63"/>
      <c r="L146" s="62"/>
      <c r="M146" s="103" t="str">
        <f t="shared" si="25"/>
        <v/>
      </c>
      <c r="N146" s="103" t="str">
        <f t="shared" si="26"/>
        <v/>
      </c>
      <c r="O146" s="65"/>
      <c r="P146" s="65"/>
      <c r="Q146" s="65"/>
      <c r="R146" s="65"/>
      <c r="S146" s="65"/>
      <c r="T146" s="62"/>
      <c r="U146" s="63"/>
      <c r="V146" s="63"/>
      <c r="W146" s="63"/>
      <c r="X146" s="61"/>
      <c r="Y146" s="61"/>
      <c r="Z146" s="61"/>
      <c r="AA146" s="241"/>
      <c r="AB146" s="241"/>
      <c r="AC146" s="62"/>
      <c r="AD146" s="62"/>
      <c r="AE146" s="169"/>
      <c r="AF146" s="294"/>
      <c r="AG146" s="236"/>
      <c r="AH146" s="246" t="str">
        <f t="shared" si="27"/>
        <v/>
      </c>
      <c r="AI146" s="251" t="str">
        <f t="shared" si="28"/>
        <v/>
      </c>
      <c r="AJ146" s="217" t="str">
        <f>IF(C146="","",IF(AND(フラグ管理用!C146=1,フラグ管理用!E146=1),"",IF(AND(フラグ管理用!C146=2,フラグ管理用!D146=1,フラグ管理用!E146=1),"",IF(AND(フラグ管理用!C146=2,フラグ管理用!D146=2),"","error"))))</f>
        <v/>
      </c>
      <c r="AK146" s="257" t="str">
        <f t="shared" si="17"/>
        <v/>
      </c>
      <c r="AL146" s="257" t="str">
        <f t="shared" si="18"/>
        <v/>
      </c>
      <c r="AM146" s="257" t="str">
        <f>IF(C146="","",IF(PRODUCT(フラグ管理用!H146:J146)=0,"error",""))</f>
        <v/>
      </c>
      <c r="AN146" s="257" t="str">
        <f t="shared" si="29"/>
        <v/>
      </c>
      <c r="AO146" s="257" t="str">
        <f>IF(C146="","",IF(AND(フラグ管理用!E146=1,フラグ管理用!K146=1),"",IF(AND(フラグ管理用!E146=2,フラグ管理用!K146&gt;1),"","error")))</f>
        <v/>
      </c>
      <c r="AP146" s="257" t="str">
        <f>IF(C146="","",IF(AND(フラグ管理用!K146=10,ISBLANK(L146)=FALSE),"",IF(AND(フラグ管理用!K146&lt;10,ISBLANK(L146)=TRUE),"","error")))</f>
        <v/>
      </c>
      <c r="AQ146" s="217" t="str">
        <f t="shared" si="19"/>
        <v/>
      </c>
      <c r="AR146" s="217" t="str">
        <f t="shared" si="30"/>
        <v/>
      </c>
      <c r="AS146" s="217" t="str">
        <f>IF(C146="","",IF(AND(フラグ管理用!D146=2,フラグ管理用!E146=1),IF(Q146&lt;&gt;0,"error",""),""))</f>
        <v/>
      </c>
      <c r="AT146" s="217" t="str">
        <f>IF(C146="","",IF(フラグ管理用!E146=2,IF(OR(O146&lt;&gt;0,P146&lt;&gt;0),"error",""),""))</f>
        <v/>
      </c>
      <c r="AU146" s="217" t="str">
        <f t="shared" si="31"/>
        <v/>
      </c>
      <c r="AV146" s="217" t="str">
        <f t="shared" si="32"/>
        <v/>
      </c>
      <c r="AW146" s="217" t="str">
        <f t="shared" si="20"/>
        <v/>
      </c>
      <c r="AX146" s="217" t="str">
        <f>IF(C146="","",IF(フラグ管理用!X146=2,IF(AND(フラグ管理用!C146=2,フラグ管理用!U146=1),"","error"),""))</f>
        <v/>
      </c>
      <c r="AY146" s="217" t="str">
        <f t="shared" si="21"/>
        <v/>
      </c>
      <c r="AZ146" s="217" t="str">
        <f>IF(C146="","",IF(フラグ管理用!Y146=30,"error",IF(AND(フラグ管理用!AH146="事業始期_通常",フラグ管理用!Y146&lt;18),"error",IF(AND(フラグ管理用!AH146="事業始期_補助",フラグ管理用!Y146&lt;15),"error",""))))</f>
        <v/>
      </c>
      <c r="BA146" s="217" t="str">
        <f t="shared" si="22"/>
        <v/>
      </c>
      <c r="BB146" s="217" t="str">
        <f>IF(C146="","",IF(AND(フラグ管理用!AI146="事業終期_通常",OR(フラグ管理用!Z146&lt;18,フラグ管理用!Z146&gt;29)),"error",IF(AND(フラグ管理用!AI146="事業終期_基金",フラグ管理用!Z146&lt;18),"error","")))</f>
        <v/>
      </c>
      <c r="BC146" s="217" t="str">
        <f>IF(C146="","",IF(VLOOKUP(Y146,―!$X$2:$Y$31,2,FALSE)&lt;=VLOOKUP(Z146,―!$X$2:$Y$31,2,FALSE),"","error"))</f>
        <v/>
      </c>
      <c r="BD146" s="217" t="str">
        <f t="shared" si="23"/>
        <v/>
      </c>
      <c r="BE146" s="217" t="str">
        <f t="shared" si="24"/>
        <v/>
      </c>
      <c r="BF146" s="217" t="str">
        <f>IF(C146="","",IF(AND(フラグ管理用!AJ146="予算区分_地単_通常",フラグ管理用!AE146&gt;4),"error",IF(AND(フラグ管理用!AJ146="予算区分_地単_協力金等",フラグ管理用!AE146&gt;9),"error",IF(AND(フラグ管理用!AJ146="予算区分_補助",フラグ管理用!AE146&lt;9),"error",""))))</f>
        <v/>
      </c>
      <c r="BG146" s="258" t="str">
        <f>フラグ管理用!AN146</f>
        <v/>
      </c>
    </row>
    <row r="147" spans="1:59" x14ac:dyDescent="0.15">
      <c r="A147" s="84">
        <v>129</v>
      </c>
      <c r="B147" s="87"/>
      <c r="C147" s="61"/>
      <c r="D147" s="61"/>
      <c r="E147" s="63"/>
      <c r="F147" s="62"/>
      <c r="G147" s="150" t="str">
        <f>IF(C147="補",VLOOKUP(F147,'事業名一覧 '!$A$3:$C$54,3,FALSE),"")</f>
        <v/>
      </c>
      <c r="H147" s="158"/>
      <c r="I147" s="63"/>
      <c r="J147" s="63"/>
      <c r="K147" s="63"/>
      <c r="L147" s="62"/>
      <c r="M147" s="103" t="str">
        <f t="shared" si="25"/>
        <v/>
      </c>
      <c r="N147" s="103" t="str">
        <f t="shared" si="26"/>
        <v/>
      </c>
      <c r="O147" s="65"/>
      <c r="P147" s="65"/>
      <c r="Q147" s="65"/>
      <c r="R147" s="65"/>
      <c r="S147" s="65"/>
      <c r="T147" s="62"/>
      <c r="U147" s="63"/>
      <c r="V147" s="63"/>
      <c r="W147" s="63"/>
      <c r="X147" s="61"/>
      <c r="Y147" s="61"/>
      <c r="Z147" s="61"/>
      <c r="AA147" s="241"/>
      <c r="AB147" s="241"/>
      <c r="AC147" s="62"/>
      <c r="AD147" s="62"/>
      <c r="AE147" s="169"/>
      <c r="AF147" s="294"/>
      <c r="AG147" s="236"/>
      <c r="AH147" s="246" t="str">
        <f t="shared" si="27"/>
        <v/>
      </c>
      <c r="AI147" s="251" t="str">
        <f t="shared" si="28"/>
        <v/>
      </c>
      <c r="AJ147" s="217" t="str">
        <f>IF(C147="","",IF(AND(フラグ管理用!C147=1,フラグ管理用!E147=1),"",IF(AND(フラグ管理用!C147=2,フラグ管理用!D147=1,フラグ管理用!E147=1),"",IF(AND(フラグ管理用!C147=2,フラグ管理用!D147=2),"","error"))))</f>
        <v/>
      </c>
      <c r="AK147" s="257" t="str">
        <f t="shared" ref="AK147:AK210" si="33">IF(C147="","",IF(ISERROR(G147)=TRUE,"error",""))</f>
        <v/>
      </c>
      <c r="AL147" s="257" t="str">
        <f t="shared" ref="AL147:AL210" si="34">IF(C147="","",IF(OR(H147="",I147="",J147=""),"error",""))</f>
        <v/>
      </c>
      <c r="AM147" s="257" t="str">
        <f>IF(C147="","",IF(PRODUCT(フラグ管理用!H147:J147)=0,"error",""))</f>
        <v/>
      </c>
      <c r="AN147" s="257" t="str">
        <f t="shared" si="29"/>
        <v/>
      </c>
      <c r="AO147" s="257" t="str">
        <f>IF(C147="","",IF(AND(フラグ管理用!E147=1,フラグ管理用!K147=1),"",IF(AND(フラグ管理用!E147=2,フラグ管理用!K147&gt;1),"","error")))</f>
        <v/>
      </c>
      <c r="AP147" s="257" t="str">
        <f>IF(C147="","",IF(AND(フラグ管理用!K147=10,ISBLANK(L147)=FALSE),"",IF(AND(フラグ管理用!K147&lt;10,ISBLANK(L147)=TRUE),"","error")))</f>
        <v/>
      </c>
      <c r="AQ147" s="217" t="str">
        <f t="shared" ref="AQ147:AQ210" si="35">IF(C147="","",IF(C147="単",IF(R147&lt;&gt;0,"error",""),""))</f>
        <v/>
      </c>
      <c r="AR147" s="217" t="str">
        <f t="shared" si="30"/>
        <v/>
      </c>
      <c r="AS147" s="217" t="str">
        <f>IF(C147="","",IF(AND(フラグ管理用!D147=2,フラグ管理用!E147=1),IF(Q147&lt;&gt;0,"error",""),""))</f>
        <v/>
      </c>
      <c r="AT147" s="217" t="str">
        <f>IF(C147="","",IF(フラグ管理用!E147=2,IF(OR(O147&lt;&gt;0,P147&lt;&gt;0),"error",""),""))</f>
        <v/>
      </c>
      <c r="AU147" s="217" t="str">
        <f t="shared" si="31"/>
        <v/>
      </c>
      <c r="AV147" s="217" t="str">
        <f t="shared" si="32"/>
        <v/>
      </c>
      <c r="AW147" s="217" t="str">
        <f t="shared" ref="AW147:AW210" si="36">IF(C147="","",IF(OR(U147="",V147="",W147="",X147=""),"error",""))</f>
        <v/>
      </c>
      <c r="AX147" s="217" t="str">
        <f>IF(C147="","",IF(フラグ管理用!X147=2,IF(AND(フラグ管理用!C147=2,フラグ管理用!U147=1),"","error"),""))</f>
        <v/>
      </c>
      <c r="AY147" s="217" t="str">
        <f t="shared" ref="AY147:AY210" si="37">IF(C147="","",IF(Y147="","error",""))</f>
        <v/>
      </c>
      <c r="AZ147" s="217" t="str">
        <f>IF(C147="","",IF(フラグ管理用!Y147=30,"error",IF(AND(フラグ管理用!AH147="事業始期_通常",フラグ管理用!Y147&lt;18),"error",IF(AND(フラグ管理用!AH147="事業始期_補助",フラグ管理用!Y147&lt;15),"error",""))))</f>
        <v/>
      </c>
      <c r="BA147" s="217" t="str">
        <f t="shared" ref="BA147:BA210" si="38">IF(C147="","",IF(Z147="","error",""))</f>
        <v/>
      </c>
      <c r="BB147" s="217" t="str">
        <f>IF(C147="","",IF(AND(フラグ管理用!AI147="事業終期_通常",OR(フラグ管理用!Z147&lt;18,フラグ管理用!Z147&gt;29)),"error",IF(AND(フラグ管理用!AI147="事業終期_基金",フラグ管理用!Z147&lt;18),"error","")))</f>
        <v/>
      </c>
      <c r="BC147" s="217" t="str">
        <f>IF(C147="","",IF(VLOOKUP(Y147,―!$X$2:$Y$31,2,FALSE)&lt;=VLOOKUP(Z147,―!$X$2:$Y$31,2,FALSE),"","error"))</f>
        <v/>
      </c>
      <c r="BD147" s="217" t="str">
        <f t="shared" ref="BD147:BD210" si="39">IF(C147="","",IF(OR(AA147="",AB147=""),"error",""))</f>
        <v/>
      </c>
      <c r="BE147" s="217" t="str">
        <f t="shared" ref="BE147:BE210" si="40">IF(C147="","",IF(AE147="","error",""))</f>
        <v/>
      </c>
      <c r="BF147" s="217" t="str">
        <f>IF(C147="","",IF(AND(フラグ管理用!AJ147="予算区分_地単_通常",フラグ管理用!AE147&gt;4),"error",IF(AND(フラグ管理用!AJ147="予算区分_地単_協力金等",フラグ管理用!AE147&gt;9),"error",IF(AND(フラグ管理用!AJ147="予算区分_補助",フラグ管理用!AE147&lt;9),"error",""))))</f>
        <v/>
      </c>
      <c r="BG147" s="258" t="str">
        <f>フラグ管理用!AN147</f>
        <v/>
      </c>
    </row>
    <row r="148" spans="1:59" x14ac:dyDescent="0.15">
      <c r="A148" s="84">
        <v>130</v>
      </c>
      <c r="B148" s="87"/>
      <c r="C148" s="61"/>
      <c r="D148" s="61"/>
      <c r="E148" s="63"/>
      <c r="F148" s="62"/>
      <c r="G148" s="150" t="str">
        <f>IF(C148="補",VLOOKUP(F148,'事業名一覧 '!$A$3:$C$54,3,FALSE),"")</f>
        <v/>
      </c>
      <c r="H148" s="158"/>
      <c r="I148" s="63"/>
      <c r="J148" s="63"/>
      <c r="K148" s="63"/>
      <c r="L148" s="62"/>
      <c r="M148" s="103" t="str">
        <f t="shared" ref="M148:M211" si="41">IF(C148="","",SUM(N148,R148,S148))</f>
        <v/>
      </c>
      <c r="N148" s="103" t="str">
        <f t="shared" ref="N148:N211" si="42">IF(C148="","",SUM(O148:Q148))</f>
        <v/>
      </c>
      <c r="O148" s="65"/>
      <c r="P148" s="65"/>
      <c r="Q148" s="65"/>
      <c r="R148" s="65"/>
      <c r="S148" s="65"/>
      <c r="T148" s="62"/>
      <c r="U148" s="63"/>
      <c r="V148" s="63"/>
      <c r="W148" s="63"/>
      <c r="X148" s="61"/>
      <c r="Y148" s="61"/>
      <c r="Z148" s="61"/>
      <c r="AA148" s="241"/>
      <c r="AB148" s="241"/>
      <c r="AC148" s="62"/>
      <c r="AD148" s="62"/>
      <c r="AE148" s="169"/>
      <c r="AF148" s="294"/>
      <c r="AG148" s="236"/>
      <c r="AH148" s="246" t="str">
        <f t="shared" ref="AH148:AH211" si="43">IF(C148="","",IF(D148="","error",""))</f>
        <v/>
      </c>
      <c r="AI148" s="251" t="str">
        <f t="shared" ref="AI148:AI211" si="44">IF(C148="","",IF(E148="","error",""))</f>
        <v/>
      </c>
      <c r="AJ148" s="217" t="str">
        <f>IF(C148="","",IF(AND(フラグ管理用!C148=1,フラグ管理用!E148=1),"",IF(AND(フラグ管理用!C148=2,フラグ管理用!D148=1,フラグ管理用!E148=1),"",IF(AND(フラグ管理用!C148=2,フラグ管理用!D148=2),"","error"))))</f>
        <v/>
      </c>
      <c r="AK148" s="257" t="str">
        <f t="shared" si="33"/>
        <v/>
      </c>
      <c r="AL148" s="257" t="str">
        <f t="shared" si="34"/>
        <v/>
      </c>
      <c r="AM148" s="257" t="str">
        <f>IF(C148="","",IF(PRODUCT(フラグ管理用!H148:J148)=0,"error",""))</f>
        <v/>
      </c>
      <c r="AN148" s="257" t="str">
        <f t="shared" ref="AN148:AN211" si="45">IF(C148="","",IF(K148="","error",""))</f>
        <v/>
      </c>
      <c r="AO148" s="257" t="str">
        <f>IF(C148="","",IF(AND(フラグ管理用!E148=1,フラグ管理用!K148=1),"",IF(AND(フラグ管理用!E148=2,フラグ管理用!K148&gt;1),"","error")))</f>
        <v/>
      </c>
      <c r="AP148" s="257" t="str">
        <f>IF(C148="","",IF(AND(フラグ管理用!K148=10,ISBLANK(L148)=FALSE),"",IF(AND(フラグ管理用!K148&lt;10,ISBLANK(L148)=TRUE),"","error")))</f>
        <v/>
      </c>
      <c r="AQ148" s="217" t="str">
        <f t="shared" si="35"/>
        <v/>
      </c>
      <c r="AR148" s="217" t="str">
        <f t="shared" ref="AR148:AR211" si="46">IF(C148="","",IF(D148="－",IF(OR(P148&lt;&gt;0,Q148&lt;&gt;0),"error",""),""))</f>
        <v/>
      </c>
      <c r="AS148" s="217" t="str">
        <f>IF(C148="","",IF(AND(フラグ管理用!D148=2,フラグ管理用!E148=1),IF(Q148&lt;&gt;0,"error",""),""))</f>
        <v/>
      </c>
      <c r="AT148" s="217" t="str">
        <f>IF(C148="","",IF(フラグ管理用!E148=2,IF(OR(O148&lt;&gt;0,P148&lt;&gt;0),"error",""),""))</f>
        <v/>
      </c>
      <c r="AU148" s="217" t="str">
        <f t="shared" ref="AU148:AU211" si="47">IF(C148="","",IF(OR(AND(O148&lt;&gt;0,P148&lt;&gt;0),AND(O148&lt;&gt;0,Q148&lt;&gt;0),AND(P148&lt;&gt;0,Q148&lt;&gt;0)),"error",""))</f>
        <v/>
      </c>
      <c r="AV148" s="217" t="str">
        <f t="shared" ref="AV148:AV211" si="48">IF(C148="","",IF(N148&gt;0,"","error"))</f>
        <v/>
      </c>
      <c r="AW148" s="217" t="str">
        <f t="shared" si="36"/>
        <v/>
      </c>
      <c r="AX148" s="217" t="str">
        <f>IF(C148="","",IF(フラグ管理用!X148=2,IF(AND(フラグ管理用!C148=2,フラグ管理用!U148=1),"","error"),""))</f>
        <v/>
      </c>
      <c r="AY148" s="217" t="str">
        <f t="shared" si="37"/>
        <v/>
      </c>
      <c r="AZ148" s="217" t="str">
        <f>IF(C148="","",IF(フラグ管理用!Y148=30,"error",IF(AND(フラグ管理用!AH148="事業始期_通常",フラグ管理用!Y148&lt;18),"error",IF(AND(フラグ管理用!AH148="事業始期_補助",フラグ管理用!Y148&lt;15),"error",""))))</f>
        <v/>
      </c>
      <c r="BA148" s="217" t="str">
        <f t="shared" si="38"/>
        <v/>
      </c>
      <c r="BB148" s="217" t="str">
        <f>IF(C148="","",IF(AND(フラグ管理用!AI148="事業終期_通常",OR(フラグ管理用!Z148&lt;18,フラグ管理用!Z148&gt;29)),"error",IF(AND(フラグ管理用!AI148="事業終期_基金",フラグ管理用!Z148&lt;18),"error","")))</f>
        <v/>
      </c>
      <c r="BC148" s="217" t="str">
        <f>IF(C148="","",IF(VLOOKUP(Y148,―!$X$2:$Y$31,2,FALSE)&lt;=VLOOKUP(Z148,―!$X$2:$Y$31,2,FALSE),"","error"))</f>
        <v/>
      </c>
      <c r="BD148" s="217" t="str">
        <f t="shared" si="39"/>
        <v/>
      </c>
      <c r="BE148" s="217" t="str">
        <f t="shared" si="40"/>
        <v/>
      </c>
      <c r="BF148" s="217" t="str">
        <f>IF(C148="","",IF(AND(フラグ管理用!AJ148="予算区分_地単_通常",フラグ管理用!AE148&gt;4),"error",IF(AND(フラグ管理用!AJ148="予算区分_地単_協力金等",フラグ管理用!AE148&gt;9),"error",IF(AND(フラグ管理用!AJ148="予算区分_補助",フラグ管理用!AE148&lt;9),"error",""))))</f>
        <v/>
      </c>
      <c r="BG148" s="258" t="str">
        <f>フラグ管理用!AN148</f>
        <v/>
      </c>
    </row>
    <row r="149" spans="1:59" x14ac:dyDescent="0.15">
      <c r="A149" s="84">
        <v>131</v>
      </c>
      <c r="B149" s="87"/>
      <c r="C149" s="61"/>
      <c r="D149" s="61"/>
      <c r="E149" s="63"/>
      <c r="F149" s="62"/>
      <c r="G149" s="150" t="str">
        <f>IF(C149="補",VLOOKUP(F149,'事業名一覧 '!$A$3:$C$54,3,FALSE),"")</f>
        <v/>
      </c>
      <c r="H149" s="158"/>
      <c r="I149" s="63"/>
      <c r="J149" s="63"/>
      <c r="K149" s="63"/>
      <c r="L149" s="62"/>
      <c r="M149" s="103" t="str">
        <f t="shared" si="41"/>
        <v/>
      </c>
      <c r="N149" s="103" t="str">
        <f t="shared" si="42"/>
        <v/>
      </c>
      <c r="O149" s="65"/>
      <c r="P149" s="65"/>
      <c r="Q149" s="65"/>
      <c r="R149" s="65"/>
      <c r="S149" s="65"/>
      <c r="T149" s="62"/>
      <c r="U149" s="63"/>
      <c r="V149" s="63"/>
      <c r="W149" s="63"/>
      <c r="X149" s="61"/>
      <c r="Y149" s="61"/>
      <c r="Z149" s="61"/>
      <c r="AA149" s="241"/>
      <c r="AB149" s="241"/>
      <c r="AC149" s="62"/>
      <c r="AD149" s="62"/>
      <c r="AE149" s="169"/>
      <c r="AF149" s="294"/>
      <c r="AG149" s="236"/>
      <c r="AH149" s="246" t="str">
        <f t="shared" si="43"/>
        <v/>
      </c>
      <c r="AI149" s="251" t="str">
        <f t="shared" si="44"/>
        <v/>
      </c>
      <c r="AJ149" s="217" t="str">
        <f>IF(C149="","",IF(AND(フラグ管理用!C149=1,フラグ管理用!E149=1),"",IF(AND(フラグ管理用!C149=2,フラグ管理用!D149=1,フラグ管理用!E149=1),"",IF(AND(フラグ管理用!C149=2,フラグ管理用!D149=2),"","error"))))</f>
        <v/>
      </c>
      <c r="AK149" s="257" t="str">
        <f t="shared" si="33"/>
        <v/>
      </c>
      <c r="AL149" s="257" t="str">
        <f t="shared" si="34"/>
        <v/>
      </c>
      <c r="AM149" s="257" t="str">
        <f>IF(C149="","",IF(PRODUCT(フラグ管理用!H149:J149)=0,"error",""))</f>
        <v/>
      </c>
      <c r="AN149" s="257" t="str">
        <f t="shared" si="45"/>
        <v/>
      </c>
      <c r="AO149" s="257" t="str">
        <f>IF(C149="","",IF(AND(フラグ管理用!E149=1,フラグ管理用!K149=1),"",IF(AND(フラグ管理用!E149=2,フラグ管理用!K149&gt;1),"","error")))</f>
        <v/>
      </c>
      <c r="AP149" s="257" t="str">
        <f>IF(C149="","",IF(AND(フラグ管理用!K149=10,ISBLANK(L149)=FALSE),"",IF(AND(フラグ管理用!K149&lt;10,ISBLANK(L149)=TRUE),"","error")))</f>
        <v/>
      </c>
      <c r="AQ149" s="217" t="str">
        <f t="shared" si="35"/>
        <v/>
      </c>
      <c r="AR149" s="217" t="str">
        <f t="shared" si="46"/>
        <v/>
      </c>
      <c r="AS149" s="217" t="str">
        <f>IF(C149="","",IF(AND(フラグ管理用!D149=2,フラグ管理用!E149=1),IF(Q149&lt;&gt;0,"error",""),""))</f>
        <v/>
      </c>
      <c r="AT149" s="217" t="str">
        <f>IF(C149="","",IF(フラグ管理用!E149=2,IF(OR(O149&lt;&gt;0,P149&lt;&gt;0),"error",""),""))</f>
        <v/>
      </c>
      <c r="AU149" s="217" t="str">
        <f t="shared" si="47"/>
        <v/>
      </c>
      <c r="AV149" s="217" t="str">
        <f t="shared" si="48"/>
        <v/>
      </c>
      <c r="AW149" s="217" t="str">
        <f t="shared" si="36"/>
        <v/>
      </c>
      <c r="AX149" s="217" t="str">
        <f>IF(C149="","",IF(フラグ管理用!X149=2,IF(AND(フラグ管理用!C149=2,フラグ管理用!U149=1),"","error"),""))</f>
        <v/>
      </c>
      <c r="AY149" s="217" t="str">
        <f t="shared" si="37"/>
        <v/>
      </c>
      <c r="AZ149" s="217" t="str">
        <f>IF(C149="","",IF(フラグ管理用!Y149=30,"error",IF(AND(フラグ管理用!AH149="事業始期_通常",フラグ管理用!Y149&lt;18),"error",IF(AND(フラグ管理用!AH149="事業始期_補助",フラグ管理用!Y149&lt;15),"error",""))))</f>
        <v/>
      </c>
      <c r="BA149" s="217" t="str">
        <f t="shared" si="38"/>
        <v/>
      </c>
      <c r="BB149" s="217" t="str">
        <f>IF(C149="","",IF(AND(フラグ管理用!AI149="事業終期_通常",OR(フラグ管理用!Z149&lt;18,フラグ管理用!Z149&gt;29)),"error",IF(AND(フラグ管理用!AI149="事業終期_基金",フラグ管理用!Z149&lt;18),"error","")))</f>
        <v/>
      </c>
      <c r="BC149" s="217" t="str">
        <f>IF(C149="","",IF(VLOOKUP(Y149,―!$X$2:$Y$31,2,FALSE)&lt;=VLOOKUP(Z149,―!$X$2:$Y$31,2,FALSE),"","error"))</f>
        <v/>
      </c>
      <c r="BD149" s="217" t="str">
        <f t="shared" si="39"/>
        <v/>
      </c>
      <c r="BE149" s="217" t="str">
        <f t="shared" si="40"/>
        <v/>
      </c>
      <c r="BF149" s="217" t="str">
        <f>IF(C149="","",IF(AND(フラグ管理用!AJ149="予算区分_地単_通常",フラグ管理用!AE149&gt;4),"error",IF(AND(フラグ管理用!AJ149="予算区分_地単_協力金等",フラグ管理用!AE149&gt;9),"error",IF(AND(フラグ管理用!AJ149="予算区分_補助",フラグ管理用!AE149&lt;9),"error",""))))</f>
        <v/>
      </c>
      <c r="BG149" s="258" t="str">
        <f>フラグ管理用!AN149</f>
        <v/>
      </c>
    </row>
    <row r="150" spans="1:59" x14ac:dyDescent="0.15">
      <c r="A150" s="84">
        <v>132</v>
      </c>
      <c r="B150" s="87"/>
      <c r="C150" s="61"/>
      <c r="D150" s="61"/>
      <c r="E150" s="63"/>
      <c r="F150" s="62"/>
      <c r="G150" s="150" t="str">
        <f>IF(C150="補",VLOOKUP(F150,'事業名一覧 '!$A$3:$C$54,3,FALSE),"")</f>
        <v/>
      </c>
      <c r="H150" s="158"/>
      <c r="I150" s="63"/>
      <c r="J150" s="63"/>
      <c r="K150" s="63"/>
      <c r="L150" s="62"/>
      <c r="M150" s="103" t="str">
        <f t="shared" si="41"/>
        <v/>
      </c>
      <c r="N150" s="103" t="str">
        <f t="shared" si="42"/>
        <v/>
      </c>
      <c r="O150" s="65"/>
      <c r="P150" s="65"/>
      <c r="Q150" s="65"/>
      <c r="R150" s="65"/>
      <c r="S150" s="65"/>
      <c r="T150" s="62"/>
      <c r="U150" s="63"/>
      <c r="V150" s="63"/>
      <c r="W150" s="63"/>
      <c r="X150" s="61"/>
      <c r="Y150" s="61"/>
      <c r="Z150" s="61"/>
      <c r="AA150" s="241"/>
      <c r="AB150" s="241"/>
      <c r="AC150" s="62"/>
      <c r="AD150" s="62"/>
      <c r="AE150" s="169"/>
      <c r="AF150" s="294"/>
      <c r="AG150" s="236"/>
      <c r="AH150" s="246" t="str">
        <f t="shared" si="43"/>
        <v/>
      </c>
      <c r="AI150" s="251" t="str">
        <f t="shared" si="44"/>
        <v/>
      </c>
      <c r="AJ150" s="217" t="str">
        <f>IF(C150="","",IF(AND(フラグ管理用!C150=1,フラグ管理用!E150=1),"",IF(AND(フラグ管理用!C150=2,フラグ管理用!D150=1,フラグ管理用!E150=1),"",IF(AND(フラグ管理用!C150=2,フラグ管理用!D150=2),"","error"))))</f>
        <v/>
      </c>
      <c r="AK150" s="257" t="str">
        <f t="shared" si="33"/>
        <v/>
      </c>
      <c r="AL150" s="257" t="str">
        <f t="shared" si="34"/>
        <v/>
      </c>
      <c r="AM150" s="257" t="str">
        <f>IF(C150="","",IF(PRODUCT(フラグ管理用!H150:J150)=0,"error",""))</f>
        <v/>
      </c>
      <c r="AN150" s="257" t="str">
        <f t="shared" si="45"/>
        <v/>
      </c>
      <c r="AO150" s="257" t="str">
        <f>IF(C150="","",IF(AND(フラグ管理用!E150=1,フラグ管理用!K150=1),"",IF(AND(フラグ管理用!E150=2,フラグ管理用!K150&gt;1),"","error")))</f>
        <v/>
      </c>
      <c r="AP150" s="257" t="str">
        <f>IF(C150="","",IF(AND(フラグ管理用!K150=10,ISBLANK(L150)=FALSE),"",IF(AND(フラグ管理用!K150&lt;10,ISBLANK(L150)=TRUE),"","error")))</f>
        <v/>
      </c>
      <c r="AQ150" s="217" t="str">
        <f t="shared" si="35"/>
        <v/>
      </c>
      <c r="AR150" s="217" t="str">
        <f t="shared" si="46"/>
        <v/>
      </c>
      <c r="AS150" s="217" t="str">
        <f>IF(C150="","",IF(AND(フラグ管理用!D150=2,フラグ管理用!E150=1),IF(Q150&lt;&gt;0,"error",""),""))</f>
        <v/>
      </c>
      <c r="AT150" s="217" t="str">
        <f>IF(C150="","",IF(フラグ管理用!E150=2,IF(OR(O150&lt;&gt;0,P150&lt;&gt;0),"error",""),""))</f>
        <v/>
      </c>
      <c r="AU150" s="217" t="str">
        <f t="shared" si="47"/>
        <v/>
      </c>
      <c r="AV150" s="217" t="str">
        <f t="shared" si="48"/>
        <v/>
      </c>
      <c r="AW150" s="217" t="str">
        <f t="shared" si="36"/>
        <v/>
      </c>
      <c r="AX150" s="217" t="str">
        <f>IF(C150="","",IF(フラグ管理用!X150=2,IF(AND(フラグ管理用!C150=2,フラグ管理用!U150=1),"","error"),""))</f>
        <v/>
      </c>
      <c r="AY150" s="217" t="str">
        <f t="shared" si="37"/>
        <v/>
      </c>
      <c r="AZ150" s="217" t="str">
        <f>IF(C150="","",IF(フラグ管理用!Y150=30,"error",IF(AND(フラグ管理用!AH150="事業始期_通常",フラグ管理用!Y150&lt;18),"error",IF(AND(フラグ管理用!AH150="事業始期_補助",フラグ管理用!Y150&lt;15),"error",""))))</f>
        <v/>
      </c>
      <c r="BA150" s="217" t="str">
        <f t="shared" si="38"/>
        <v/>
      </c>
      <c r="BB150" s="217" t="str">
        <f>IF(C150="","",IF(AND(フラグ管理用!AI150="事業終期_通常",OR(フラグ管理用!Z150&lt;18,フラグ管理用!Z150&gt;29)),"error",IF(AND(フラグ管理用!AI150="事業終期_基金",フラグ管理用!Z150&lt;18),"error","")))</f>
        <v/>
      </c>
      <c r="BC150" s="217" t="str">
        <f>IF(C150="","",IF(VLOOKUP(Y150,―!$X$2:$Y$31,2,FALSE)&lt;=VLOOKUP(Z150,―!$X$2:$Y$31,2,FALSE),"","error"))</f>
        <v/>
      </c>
      <c r="BD150" s="217" t="str">
        <f t="shared" si="39"/>
        <v/>
      </c>
      <c r="BE150" s="217" t="str">
        <f t="shared" si="40"/>
        <v/>
      </c>
      <c r="BF150" s="217" t="str">
        <f>IF(C150="","",IF(AND(フラグ管理用!AJ150="予算区分_地単_通常",フラグ管理用!AE150&gt;4),"error",IF(AND(フラグ管理用!AJ150="予算区分_地単_協力金等",フラグ管理用!AE150&gt;9),"error",IF(AND(フラグ管理用!AJ150="予算区分_補助",フラグ管理用!AE150&lt;9),"error",""))))</f>
        <v/>
      </c>
      <c r="BG150" s="258" t="str">
        <f>フラグ管理用!AN150</f>
        <v/>
      </c>
    </row>
    <row r="151" spans="1:59" x14ac:dyDescent="0.15">
      <c r="A151" s="84">
        <v>133</v>
      </c>
      <c r="B151" s="87"/>
      <c r="C151" s="61"/>
      <c r="D151" s="61"/>
      <c r="E151" s="63"/>
      <c r="F151" s="62"/>
      <c r="G151" s="150" t="str">
        <f>IF(C151="補",VLOOKUP(F151,'事業名一覧 '!$A$3:$C$54,3,FALSE),"")</f>
        <v/>
      </c>
      <c r="H151" s="158"/>
      <c r="I151" s="63"/>
      <c r="J151" s="63"/>
      <c r="K151" s="63"/>
      <c r="L151" s="62"/>
      <c r="M151" s="103" t="str">
        <f t="shared" si="41"/>
        <v/>
      </c>
      <c r="N151" s="103" t="str">
        <f t="shared" si="42"/>
        <v/>
      </c>
      <c r="O151" s="65"/>
      <c r="P151" s="65"/>
      <c r="Q151" s="65"/>
      <c r="R151" s="65"/>
      <c r="S151" s="65"/>
      <c r="T151" s="62"/>
      <c r="U151" s="63"/>
      <c r="V151" s="63"/>
      <c r="W151" s="63"/>
      <c r="X151" s="61"/>
      <c r="Y151" s="61"/>
      <c r="Z151" s="61"/>
      <c r="AA151" s="241"/>
      <c r="AB151" s="241"/>
      <c r="AC151" s="62"/>
      <c r="AD151" s="62"/>
      <c r="AE151" s="169"/>
      <c r="AF151" s="294"/>
      <c r="AG151" s="236"/>
      <c r="AH151" s="246" t="str">
        <f t="shared" si="43"/>
        <v/>
      </c>
      <c r="AI151" s="251" t="str">
        <f t="shared" si="44"/>
        <v/>
      </c>
      <c r="AJ151" s="217" t="str">
        <f>IF(C151="","",IF(AND(フラグ管理用!C151=1,フラグ管理用!E151=1),"",IF(AND(フラグ管理用!C151=2,フラグ管理用!D151=1,フラグ管理用!E151=1),"",IF(AND(フラグ管理用!C151=2,フラグ管理用!D151=2),"","error"))))</f>
        <v/>
      </c>
      <c r="AK151" s="257" t="str">
        <f t="shared" si="33"/>
        <v/>
      </c>
      <c r="AL151" s="257" t="str">
        <f t="shared" si="34"/>
        <v/>
      </c>
      <c r="AM151" s="257" t="str">
        <f>IF(C151="","",IF(PRODUCT(フラグ管理用!H151:J151)=0,"error",""))</f>
        <v/>
      </c>
      <c r="AN151" s="257" t="str">
        <f t="shared" si="45"/>
        <v/>
      </c>
      <c r="AO151" s="257" t="str">
        <f>IF(C151="","",IF(AND(フラグ管理用!E151=1,フラグ管理用!K151=1),"",IF(AND(フラグ管理用!E151=2,フラグ管理用!K151&gt;1),"","error")))</f>
        <v/>
      </c>
      <c r="AP151" s="257" t="str">
        <f>IF(C151="","",IF(AND(フラグ管理用!K151=10,ISBLANK(L151)=FALSE),"",IF(AND(フラグ管理用!K151&lt;10,ISBLANK(L151)=TRUE),"","error")))</f>
        <v/>
      </c>
      <c r="AQ151" s="217" t="str">
        <f t="shared" si="35"/>
        <v/>
      </c>
      <c r="AR151" s="217" t="str">
        <f t="shared" si="46"/>
        <v/>
      </c>
      <c r="AS151" s="217" t="str">
        <f>IF(C151="","",IF(AND(フラグ管理用!D151=2,フラグ管理用!E151=1),IF(Q151&lt;&gt;0,"error",""),""))</f>
        <v/>
      </c>
      <c r="AT151" s="217" t="str">
        <f>IF(C151="","",IF(フラグ管理用!E151=2,IF(OR(O151&lt;&gt;0,P151&lt;&gt;0),"error",""),""))</f>
        <v/>
      </c>
      <c r="AU151" s="217" t="str">
        <f t="shared" si="47"/>
        <v/>
      </c>
      <c r="AV151" s="217" t="str">
        <f t="shared" si="48"/>
        <v/>
      </c>
      <c r="AW151" s="217" t="str">
        <f t="shared" si="36"/>
        <v/>
      </c>
      <c r="AX151" s="217" t="str">
        <f>IF(C151="","",IF(フラグ管理用!X151=2,IF(AND(フラグ管理用!C151=2,フラグ管理用!U151=1),"","error"),""))</f>
        <v/>
      </c>
      <c r="AY151" s="217" t="str">
        <f t="shared" si="37"/>
        <v/>
      </c>
      <c r="AZ151" s="217" t="str">
        <f>IF(C151="","",IF(フラグ管理用!Y151=30,"error",IF(AND(フラグ管理用!AH151="事業始期_通常",フラグ管理用!Y151&lt;18),"error",IF(AND(フラグ管理用!AH151="事業始期_補助",フラグ管理用!Y151&lt;15),"error",""))))</f>
        <v/>
      </c>
      <c r="BA151" s="217" t="str">
        <f t="shared" si="38"/>
        <v/>
      </c>
      <c r="BB151" s="217" t="str">
        <f>IF(C151="","",IF(AND(フラグ管理用!AI151="事業終期_通常",OR(フラグ管理用!Z151&lt;18,フラグ管理用!Z151&gt;29)),"error",IF(AND(フラグ管理用!AI151="事業終期_基金",フラグ管理用!Z151&lt;18),"error","")))</f>
        <v/>
      </c>
      <c r="BC151" s="217" t="str">
        <f>IF(C151="","",IF(VLOOKUP(Y151,―!$X$2:$Y$31,2,FALSE)&lt;=VLOOKUP(Z151,―!$X$2:$Y$31,2,FALSE),"","error"))</f>
        <v/>
      </c>
      <c r="BD151" s="217" t="str">
        <f t="shared" si="39"/>
        <v/>
      </c>
      <c r="BE151" s="217" t="str">
        <f t="shared" si="40"/>
        <v/>
      </c>
      <c r="BF151" s="217" t="str">
        <f>IF(C151="","",IF(AND(フラグ管理用!AJ151="予算区分_地単_通常",フラグ管理用!AE151&gt;4),"error",IF(AND(フラグ管理用!AJ151="予算区分_地単_協力金等",フラグ管理用!AE151&gt;9),"error",IF(AND(フラグ管理用!AJ151="予算区分_補助",フラグ管理用!AE151&lt;9),"error",""))))</f>
        <v/>
      </c>
      <c r="BG151" s="258" t="str">
        <f>フラグ管理用!AN151</f>
        <v/>
      </c>
    </row>
    <row r="152" spans="1:59" x14ac:dyDescent="0.15">
      <c r="A152" s="84">
        <v>134</v>
      </c>
      <c r="B152" s="87"/>
      <c r="C152" s="61"/>
      <c r="D152" s="61"/>
      <c r="E152" s="63"/>
      <c r="F152" s="62"/>
      <c r="G152" s="150" t="str">
        <f>IF(C152="補",VLOOKUP(F152,'事業名一覧 '!$A$3:$C$54,3,FALSE),"")</f>
        <v/>
      </c>
      <c r="H152" s="158"/>
      <c r="I152" s="63"/>
      <c r="J152" s="63"/>
      <c r="K152" s="63"/>
      <c r="L152" s="62"/>
      <c r="M152" s="103" t="str">
        <f t="shared" si="41"/>
        <v/>
      </c>
      <c r="N152" s="103" t="str">
        <f t="shared" si="42"/>
        <v/>
      </c>
      <c r="O152" s="65"/>
      <c r="P152" s="65"/>
      <c r="Q152" s="65"/>
      <c r="R152" s="65"/>
      <c r="S152" s="65"/>
      <c r="T152" s="62"/>
      <c r="U152" s="63"/>
      <c r="V152" s="63"/>
      <c r="W152" s="63"/>
      <c r="X152" s="61"/>
      <c r="Y152" s="61"/>
      <c r="Z152" s="61"/>
      <c r="AA152" s="241"/>
      <c r="AB152" s="241"/>
      <c r="AC152" s="62"/>
      <c r="AD152" s="62"/>
      <c r="AE152" s="169"/>
      <c r="AF152" s="294"/>
      <c r="AG152" s="236"/>
      <c r="AH152" s="246" t="str">
        <f t="shared" si="43"/>
        <v/>
      </c>
      <c r="AI152" s="251" t="str">
        <f t="shared" si="44"/>
        <v/>
      </c>
      <c r="AJ152" s="217" t="str">
        <f>IF(C152="","",IF(AND(フラグ管理用!C152=1,フラグ管理用!E152=1),"",IF(AND(フラグ管理用!C152=2,フラグ管理用!D152=1,フラグ管理用!E152=1),"",IF(AND(フラグ管理用!C152=2,フラグ管理用!D152=2),"","error"))))</f>
        <v/>
      </c>
      <c r="AK152" s="257" t="str">
        <f t="shared" si="33"/>
        <v/>
      </c>
      <c r="AL152" s="257" t="str">
        <f t="shared" si="34"/>
        <v/>
      </c>
      <c r="AM152" s="257" t="str">
        <f>IF(C152="","",IF(PRODUCT(フラグ管理用!H152:J152)=0,"error",""))</f>
        <v/>
      </c>
      <c r="AN152" s="257" t="str">
        <f t="shared" si="45"/>
        <v/>
      </c>
      <c r="AO152" s="257" t="str">
        <f>IF(C152="","",IF(AND(フラグ管理用!E152=1,フラグ管理用!K152=1),"",IF(AND(フラグ管理用!E152=2,フラグ管理用!K152&gt;1),"","error")))</f>
        <v/>
      </c>
      <c r="AP152" s="257" t="str">
        <f>IF(C152="","",IF(AND(フラグ管理用!K152=10,ISBLANK(L152)=FALSE),"",IF(AND(フラグ管理用!K152&lt;10,ISBLANK(L152)=TRUE),"","error")))</f>
        <v/>
      </c>
      <c r="AQ152" s="217" t="str">
        <f t="shared" si="35"/>
        <v/>
      </c>
      <c r="AR152" s="217" t="str">
        <f t="shared" si="46"/>
        <v/>
      </c>
      <c r="AS152" s="217" t="str">
        <f>IF(C152="","",IF(AND(フラグ管理用!D152=2,フラグ管理用!E152=1),IF(Q152&lt;&gt;0,"error",""),""))</f>
        <v/>
      </c>
      <c r="AT152" s="217" t="str">
        <f>IF(C152="","",IF(フラグ管理用!E152=2,IF(OR(O152&lt;&gt;0,P152&lt;&gt;0),"error",""),""))</f>
        <v/>
      </c>
      <c r="AU152" s="217" t="str">
        <f t="shared" si="47"/>
        <v/>
      </c>
      <c r="AV152" s="217" t="str">
        <f t="shared" si="48"/>
        <v/>
      </c>
      <c r="AW152" s="217" t="str">
        <f t="shared" si="36"/>
        <v/>
      </c>
      <c r="AX152" s="217" t="str">
        <f>IF(C152="","",IF(フラグ管理用!X152=2,IF(AND(フラグ管理用!C152=2,フラグ管理用!U152=1),"","error"),""))</f>
        <v/>
      </c>
      <c r="AY152" s="217" t="str">
        <f t="shared" si="37"/>
        <v/>
      </c>
      <c r="AZ152" s="217" t="str">
        <f>IF(C152="","",IF(フラグ管理用!Y152=30,"error",IF(AND(フラグ管理用!AH152="事業始期_通常",フラグ管理用!Y152&lt;18),"error",IF(AND(フラグ管理用!AH152="事業始期_補助",フラグ管理用!Y152&lt;15),"error",""))))</f>
        <v/>
      </c>
      <c r="BA152" s="217" t="str">
        <f t="shared" si="38"/>
        <v/>
      </c>
      <c r="BB152" s="217" t="str">
        <f>IF(C152="","",IF(AND(フラグ管理用!AI152="事業終期_通常",OR(フラグ管理用!Z152&lt;18,フラグ管理用!Z152&gt;29)),"error",IF(AND(フラグ管理用!AI152="事業終期_基金",フラグ管理用!Z152&lt;18),"error","")))</f>
        <v/>
      </c>
      <c r="BC152" s="217" t="str">
        <f>IF(C152="","",IF(VLOOKUP(Y152,―!$X$2:$Y$31,2,FALSE)&lt;=VLOOKUP(Z152,―!$X$2:$Y$31,2,FALSE),"","error"))</f>
        <v/>
      </c>
      <c r="BD152" s="217" t="str">
        <f t="shared" si="39"/>
        <v/>
      </c>
      <c r="BE152" s="217" t="str">
        <f t="shared" si="40"/>
        <v/>
      </c>
      <c r="BF152" s="217" t="str">
        <f>IF(C152="","",IF(AND(フラグ管理用!AJ152="予算区分_地単_通常",フラグ管理用!AE152&gt;4),"error",IF(AND(フラグ管理用!AJ152="予算区分_地単_協力金等",フラグ管理用!AE152&gt;9),"error",IF(AND(フラグ管理用!AJ152="予算区分_補助",フラグ管理用!AE152&lt;9),"error",""))))</f>
        <v/>
      </c>
      <c r="BG152" s="258" t="str">
        <f>フラグ管理用!AN152</f>
        <v/>
      </c>
    </row>
    <row r="153" spans="1:59" x14ac:dyDescent="0.15">
      <c r="A153" s="84">
        <v>135</v>
      </c>
      <c r="B153" s="87"/>
      <c r="C153" s="61"/>
      <c r="D153" s="61"/>
      <c r="E153" s="63"/>
      <c r="F153" s="62"/>
      <c r="G153" s="150" t="str">
        <f>IF(C153="補",VLOOKUP(F153,'事業名一覧 '!$A$3:$C$54,3,FALSE),"")</f>
        <v/>
      </c>
      <c r="H153" s="158"/>
      <c r="I153" s="63"/>
      <c r="J153" s="63"/>
      <c r="K153" s="63"/>
      <c r="L153" s="62"/>
      <c r="M153" s="103" t="str">
        <f t="shared" si="41"/>
        <v/>
      </c>
      <c r="N153" s="103" t="str">
        <f t="shared" si="42"/>
        <v/>
      </c>
      <c r="O153" s="65"/>
      <c r="P153" s="65"/>
      <c r="Q153" s="65"/>
      <c r="R153" s="65"/>
      <c r="S153" s="65"/>
      <c r="T153" s="62"/>
      <c r="U153" s="63"/>
      <c r="V153" s="63"/>
      <c r="W153" s="63"/>
      <c r="X153" s="61"/>
      <c r="Y153" s="61"/>
      <c r="Z153" s="61"/>
      <c r="AA153" s="241"/>
      <c r="AB153" s="241"/>
      <c r="AC153" s="62"/>
      <c r="AD153" s="62"/>
      <c r="AE153" s="169"/>
      <c r="AF153" s="294"/>
      <c r="AG153" s="236"/>
      <c r="AH153" s="246" t="str">
        <f t="shared" si="43"/>
        <v/>
      </c>
      <c r="AI153" s="251" t="str">
        <f t="shared" si="44"/>
        <v/>
      </c>
      <c r="AJ153" s="217" t="str">
        <f>IF(C153="","",IF(AND(フラグ管理用!C153=1,フラグ管理用!E153=1),"",IF(AND(フラグ管理用!C153=2,フラグ管理用!D153=1,フラグ管理用!E153=1),"",IF(AND(フラグ管理用!C153=2,フラグ管理用!D153=2),"","error"))))</f>
        <v/>
      </c>
      <c r="AK153" s="257" t="str">
        <f t="shared" si="33"/>
        <v/>
      </c>
      <c r="AL153" s="257" t="str">
        <f t="shared" si="34"/>
        <v/>
      </c>
      <c r="AM153" s="257" t="str">
        <f>IF(C153="","",IF(PRODUCT(フラグ管理用!H153:J153)=0,"error",""))</f>
        <v/>
      </c>
      <c r="AN153" s="257" t="str">
        <f t="shared" si="45"/>
        <v/>
      </c>
      <c r="AO153" s="257" t="str">
        <f>IF(C153="","",IF(AND(フラグ管理用!E153=1,フラグ管理用!K153=1),"",IF(AND(フラグ管理用!E153=2,フラグ管理用!K153&gt;1),"","error")))</f>
        <v/>
      </c>
      <c r="AP153" s="257" t="str">
        <f>IF(C153="","",IF(AND(フラグ管理用!K153=10,ISBLANK(L153)=FALSE),"",IF(AND(フラグ管理用!K153&lt;10,ISBLANK(L153)=TRUE),"","error")))</f>
        <v/>
      </c>
      <c r="AQ153" s="217" t="str">
        <f t="shared" si="35"/>
        <v/>
      </c>
      <c r="AR153" s="217" t="str">
        <f t="shared" si="46"/>
        <v/>
      </c>
      <c r="AS153" s="217" t="str">
        <f>IF(C153="","",IF(AND(フラグ管理用!D153=2,フラグ管理用!E153=1),IF(Q153&lt;&gt;0,"error",""),""))</f>
        <v/>
      </c>
      <c r="AT153" s="217" t="str">
        <f>IF(C153="","",IF(フラグ管理用!E153=2,IF(OR(O153&lt;&gt;0,P153&lt;&gt;0),"error",""),""))</f>
        <v/>
      </c>
      <c r="AU153" s="217" t="str">
        <f t="shared" si="47"/>
        <v/>
      </c>
      <c r="AV153" s="217" t="str">
        <f t="shared" si="48"/>
        <v/>
      </c>
      <c r="AW153" s="217" t="str">
        <f t="shared" si="36"/>
        <v/>
      </c>
      <c r="AX153" s="217" t="str">
        <f>IF(C153="","",IF(フラグ管理用!X153=2,IF(AND(フラグ管理用!C153=2,フラグ管理用!U153=1),"","error"),""))</f>
        <v/>
      </c>
      <c r="AY153" s="217" t="str">
        <f t="shared" si="37"/>
        <v/>
      </c>
      <c r="AZ153" s="217" t="str">
        <f>IF(C153="","",IF(フラグ管理用!Y153=30,"error",IF(AND(フラグ管理用!AH153="事業始期_通常",フラグ管理用!Y153&lt;18),"error",IF(AND(フラグ管理用!AH153="事業始期_補助",フラグ管理用!Y153&lt;15),"error",""))))</f>
        <v/>
      </c>
      <c r="BA153" s="217" t="str">
        <f t="shared" si="38"/>
        <v/>
      </c>
      <c r="BB153" s="217" t="str">
        <f>IF(C153="","",IF(AND(フラグ管理用!AI153="事業終期_通常",OR(フラグ管理用!Z153&lt;18,フラグ管理用!Z153&gt;29)),"error",IF(AND(フラグ管理用!AI153="事業終期_基金",フラグ管理用!Z153&lt;18),"error","")))</f>
        <v/>
      </c>
      <c r="BC153" s="217" t="str">
        <f>IF(C153="","",IF(VLOOKUP(Y153,―!$X$2:$Y$31,2,FALSE)&lt;=VLOOKUP(Z153,―!$X$2:$Y$31,2,FALSE),"","error"))</f>
        <v/>
      </c>
      <c r="BD153" s="217" t="str">
        <f t="shared" si="39"/>
        <v/>
      </c>
      <c r="BE153" s="217" t="str">
        <f t="shared" si="40"/>
        <v/>
      </c>
      <c r="BF153" s="217" t="str">
        <f>IF(C153="","",IF(AND(フラグ管理用!AJ153="予算区分_地単_通常",フラグ管理用!AE153&gt;4),"error",IF(AND(フラグ管理用!AJ153="予算区分_地単_協力金等",フラグ管理用!AE153&gt;9),"error",IF(AND(フラグ管理用!AJ153="予算区分_補助",フラグ管理用!AE153&lt;9),"error",""))))</f>
        <v/>
      </c>
      <c r="BG153" s="258" t="str">
        <f>フラグ管理用!AN153</f>
        <v/>
      </c>
    </row>
    <row r="154" spans="1:59" x14ac:dyDescent="0.15">
      <c r="A154" s="84">
        <v>136</v>
      </c>
      <c r="B154" s="87"/>
      <c r="C154" s="61"/>
      <c r="D154" s="61"/>
      <c r="E154" s="63"/>
      <c r="F154" s="62"/>
      <c r="G154" s="150" t="str">
        <f>IF(C154="補",VLOOKUP(F154,'事業名一覧 '!$A$3:$C$54,3,FALSE),"")</f>
        <v/>
      </c>
      <c r="H154" s="158"/>
      <c r="I154" s="63"/>
      <c r="J154" s="63"/>
      <c r="K154" s="63"/>
      <c r="L154" s="62"/>
      <c r="M154" s="103" t="str">
        <f t="shared" si="41"/>
        <v/>
      </c>
      <c r="N154" s="103" t="str">
        <f t="shared" si="42"/>
        <v/>
      </c>
      <c r="O154" s="65"/>
      <c r="P154" s="65"/>
      <c r="Q154" s="65"/>
      <c r="R154" s="65"/>
      <c r="S154" s="65"/>
      <c r="T154" s="62"/>
      <c r="U154" s="63"/>
      <c r="V154" s="63"/>
      <c r="W154" s="63"/>
      <c r="X154" s="61"/>
      <c r="Y154" s="61"/>
      <c r="Z154" s="61"/>
      <c r="AA154" s="241"/>
      <c r="AB154" s="241"/>
      <c r="AC154" s="62"/>
      <c r="AD154" s="62"/>
      <c r="AE154" s="169"/>
      <c r="AF154" s="294"/>
      <c r="AG154" s="236"/>
      <c r="AH154" s="246" t="str">
        <f t="shared" si="43"/>
        <v/>
      </c>
      <c r="AI154" s="251" t="str">
        <f t="shared" si="44"/>
        <v/>
      </c>
      <c r="AJ154" s="217" t="str">
        <f>IF(C154="","",IF(AND(フラグ管理用!C154=1,フラグ管理用!E154=1),"",IF(AND(フラグ管理用!C154=2,フラグ管理用!D154=1,フラグ管理用!E154=1),"",IF(AND(フラグ管理用!C154=2,フラグ管理用!D154=2),"","error"))))</f>
        <v/>
      </c>
      <c r="AK154" s="257" t="str">
        <f t="shared" si="33"/>
        <v/>
      </c>
      <c r="AL154" s="257" t="str">
        <f t="shared" si="34"/>
        <v/>
      </c>
      <c r="AM154" s="257" t="str">
        <f>IF(C154="","",IF(PRODUCT(フラグ管理用!H154:J154)=0,"error",""))</f>
        <v/>
      </c>
      <c r="AN154" s="257" t="str">
        <f t="shared" si="45"/>
        <v/>
      </c>
      <c r="AO154" s="257" t="str">
        <f>IF(C154="","",IF(AND(フラグ管理用!E154=1,フラグ管理用!K154=1),"",IF(AND(フラグ管理用!E154=2,フラグ管理用!K154&gt;1),"","error")))</f>
        <v/>
      </c>
      <c r="AP154" s="257" t="str">
        <f>IF(C154="","",IF(AND(フラグ管理用!K154=10,ISBLANK(L154)=FALSE),"",IF(AND(フラグ管理用!K154&lt;10,ISBLANK(L154)=TRUE),"","error")))</f>
        <v/>
      </c>
      <c r="AQ154" s="217" t="str">
        <f t="shared" si="35"/>
        <v/>
      </c>
      <c r="AR154" s="217" t="str">
        <f t="shared" si="46"/>
        <v/>
      </c>
      <c r="AS154" s="217" t="str">
        <f>IF(C154="","",IF(AND(フラグ管理用!D154=2,フラグ管理用!E154=1),IF(Q154&lt;&gt;0,"error",""),""))</f>
        <v/>
      </c>
      <c r="AT154" s="217" t="str">
        <f>IF(C154="","",IF(フラグ管理用!E154=2,IF(OR(O154&lt;&gt;0,P154&lt;&gt;0),"error",""),""))</f>
        <v/>
      </c>
      <c r="AU154" s="217" t="str">
        <f t="shared" si="47"/>
        <v/>
      </c>
      <c r="AV154" s="217" t="str">
        <f t="shared" si="48"/>
        <v/>
      </c>
      <c r="AW154" s="217" t="str">
        <f t="shared" si="36"/>
        <v/>
      </c>
      <c r="AX154" s="217" t="str">
        <f>IF(C154="","",IF(フラグ管理用!X154=2,IF(AND(フラグ管理用!C154=2,フラグ管理用!U154=1),"","error"),""))</f>
        <v/>
      </c>
      <c r="AY154" s="217" t="str">
        <f t="shared" si="37"/>
        <v/>
      </c>
      <c r="AZ154" s="217" t="str">
        <f>IF(C154="","",IF(フラグ管理用!Y154=30,"error",IF(AND(フラグ管理用!AH154="事業始期_通常",フラグ管理用!Y154&lt;18),"error",IF(AND(フラグ管理用!AH154="事業始期_補助",フラグ管理用!Y154&lt;15),"error",""))))</f>
        <v/>
      </c>
      <c r="BA154" s="217" t="str">
        <f t="shared" si="38"/>
        <v/>
      </c>
      <c r="BB154" s="217" t="str">
        <f>IF(C154="","",IF(AND(フラグ管理用!AI154="事業終期_通常",OR(フラグ管理用!Z154&lt;18,フラグ管理用!Z154&gt;29)),"error",IF(AND(フラグ管理用!AI154="事業終期_基金",フラグ管理用!Z154&lt;18),"error","")))</f>
        <v/>
      </c>
      <c r="BC154" s="217" t="str">
        <f>IF(C154="","",IF(VLOOKUP(Y154,―!$X$2:$Y$31,2,FALSE)&lt;=VLOOKUP(Z154,―!$X$2:$Y$31,2,FALSE),"","error"))</f>
        <v/>
      </c>
      <c r="BD154" s="217" t="str">
        <f t="shared" si="39"/>
        <v/>
      </c>
      <c r="BE154" s="217" t="str">
        <f t="shared" si="40"/>
        <v/>
      </c>
      <c r="BF154" s="217" t="str">
        <f>IF(C154="","",IF(AND(フラグ管理用!AJ154="予算区分_地単_通常",フラグ管理用!AE154&gt;4),"error",IF(AND(フラグ管理用!AJ154="予算区分_地単_協力金等",フラグ管理用!AE154&gt;9),"error",IF(AND(フラグ管理用!AJ154="予算区分_補助",フラグ管理用!AE154&lt;9),"error",""))))</f>
        <v/>
      </c>
      <c r="BG154" s="258" t="str">
        <f>フラグ管理用!AN154</f>
        <v/>
      </c>
    </row>
    <row r="155" spans="1:59" x14ac:dyDescent="0.15">
      <c r="A155" s="84">
        <v>137</v>
      </c>
      <c r="B155" s="87"/>
      <c r="C155" s="61"/>
      <c r="D155" s="61"/>
      <c r="E155" s="63"/>
      <c r="F155" s="62"/>
      <c r="G155" s="150" t="str">
        <f>IF(C155="補",VLOOKUP(F155,'事業名一覧 '!$A$3:$C$54,3,FALSE),"")</f>
        <v/>
      </c>
      <c r="H155" s="158"/>
      <c r="I155" s="63"/>
      <c r="J155" s="63"/>
      <c r="K155" s="63"/>
      <c r="L155" s="62"/>
      <c r="M155" s="103" t="str">
        <f t="shared" si="41"/>
        <v/>
      </c>
      <c r="N155" s="103" t="str">
        <f t="shared" si="42"/>
        <v/>
      </c>
      <c r="O155" s="65"/>
      <c r="P155" s="65"/>
      <c r="Q155" s="65"/>
      <c r="R155" s="65"/>
      <c r="S155" s="65"/>
      <c r="T155" s="62"/>
      <c r="U155" s="63"/>
      <c r="V155" s="63"/>
      <c r="W155" s="63"/>
      <c r="X155" s="61"/>
      <c r="Y155" s="61"/>
      <c r="Z155" s="61"/>
      <c r="AA155" s="241"/>
      <c r="AB155" s="241"/>
      <c r="AC155" s="62"/>
      <c r="AD155" s="62"/>
      <c r="AE155" s="169"/>
      <c r="AF155" s="294"/>
      <c r="AG155" s="236"/>
      <c r="AH155" s="246" t="str">
        <f t="shared" si="43"/>
        <v/>
      </c>
      <c r="AI155" s="251" t="str">
        <f t="shared" si="44"/>
        <v/>
      </c>
      <c r="AJ155" s="217" t="str">
        <f>IF(C155="","",IF(AND(フラグ管理用!C155=1,フラグ管理用!E155=1),"",IF(AND(フラグ管理用!C155=2,フラグ管理用!D155=1,フラグ管理用!E155=1),"",IF(AND(フラグ管理用!C155=2,フラグ管理用!D155=2),"","error"))))</f>
        <v/>
      </c>
      <c r="AK155" s="257" t="str">
        <f t="shared" si="33"/>
        <v/>
      </c>
      <c r="AL155" s="257" t="str">
        <f t="shared" si="34"/>
        <v/>
      </c>
      <c r="AM155" s="257" t="str">
        <f>IF(C155="","",IF(PRODUCT(フラグ管理用!H155:J155)=0,"error",""))</f>
        <v/>
      </c>
      <c r="AN155" s="257" t="str">
        <f t="shared" si="45"/>
        <v/>
      </c>
      <c r="AO155" s="257" t="str">
        <f>IF(C155="","",IF(AND(フラグ管理用!E155=1,フラグ管理用!K155=1),"",IF(AND(フラグ管理用!E155=2,フラグ管理用!K155&gt;1),"","error")))</f>
        <v/>
      </c>
      <c r="AP155" s="257" t="str">
        <f>IF(C155="","",IF(AND(フラグ管理用!K155=10,ISBLANK(L155)=FALSE),"",IF(AND(フラグ管理用!K155&lt;10,ISBLANK(L155)=TRUE),"","error")))</f>
        <v/>
      </c>
      <c r="AQ155" s="217" t="str">
        <f t="shared" si="35"/>
        <v/>
      </c>
      <c r="AR155" s="217" t="str">
        <f t="shared" si="46"/>
        <v/>
      </c>
      <c r="AS155" s="217" t="str">
        <f>IF(C155="","",IF(AND(フラグ管理用!D155=2,フラグ管理用!E155=1),IF(Q155&lt;&gt;0,"error",""),""))</f>
        <v/>
      </c>
      <c r="AT155" s="217" t="str">
        <f>IF(C155="","",IF(フラグ管理用!E155=2,IF(OR(O155&lt;&gt;0,P155&lt;&gt;0),"error",""),""))</f>
        <v/>
      </c>
      <c r="AU155" s="217" t="str">
        <f t="shared" si="47"/>
        <v/>
      </c>
      <c r="AV155" s="217" t="str">
        <f t="shared" si="48"/>
        <v/>
      </c>
      <c r="AW155" s="217" t="str">
        <f t="shared" si="36"/>
        <v/>
      </c>
      <c r="AX155" s="217" t="str">
        <f>IF(C155="","",IF(フラグ管理用!X155=2,IF(AND(フラグ管理用!C155=2,フラグ管理用!U155=1),"","error"),""))</f>
        <v/>
      </c>
      <c r="AY155" s="217" t="str">
        <f t="shared" si="37"/>
        <v/>
      </c>
      <c r="AZ155" s="217" t="str">
        <f>IF(C155="","",IF(フラグ管理用!Y155=30,"error",IF(AND(フラグ管理用!AH155="事業始期_通常",フラグ管理用!Y155&lt;18),"error",IF(AND(フラグ管理用!AH155="事業始期_補助",フラグ管理用!Y155&lt;15),"error",""))))</f>
        <v/>
      </c>
      <c r="BA155" s="217" t="str">
        <f t="shared" si="38"/>
        <v/>
      </c>
      <c r="BB155" s="217" t="str">
        <f>IF(C155="","",IF(AND(フラグ管理用!AI155="事業終期_通常",OR(フラグ管理用!Z155&lt;18,フラグ管理用!Z155&gt;29)),"error",IF(AND(フラグ管理用!AI155="事業終期_基金",フラグ管理用!Z155&lt;18),"error","")))</f>
        <v/>
      </c>
      <c r="BC155" s="217" t="str">
        <f>IF(C155="","",IF(VLOOKUP(Y155,―!$X$2:$Y$31,2,FALSE)&lt;=VLOOKUP(Z155,―!$X$2:$Y$31,2,FALSE),"","error"))</f>
        <v/>
      </c>
      <c r="BD155" s="217" t="str">
        <f t="shared" si="39"/>
        <v/>
      </c>
      <c r="BE155" s="217" t="str">
        <f t="shared" si="40"/>
        <v/>
      </c>
      <c r="BF155" s="217" t="str">
        <f>IF(C155="","",IF(AND(フラグ管理用!AJ155="予算区分_地単_通常",フラグ管理用!AE155&gt;4),"error",IF(AND(フラグ管理用!AJ155="予算区分_地単_協力金等",フラグ管理用!AE155&gt;9),"error",IF(AND(フラグ管理用!AJ155="予算区分_補助",フラグ管理用!AE155&lt;9),"error",""))))</f>
        <v/>
      </c>
      <c r="BG155" s="258" t="str">
        <f>フラグ管理用!AN155</f>
        <v/>
      </c>
    </row>
    <row r="156" spans="1:59" x14ac:dyDescent="0.15">
      <c r="A156" s="84">
        <v>138</v>
      </c>
      <c r="B156" s="87"/>
      <c r="C156" s="61"/>
      <c r="D156" s="61"/>
      <c r="E156" s="63"/>
      <c r="F156" s="62"/>
      <c r="G156" s="150" t="str">
        <f>IF(C156="補",VLOOKUP(F156,'事業名一覧 '!$A$3:$C$54,3,FALSE),"")</f>
        <v/>
      </c>
      <c r="H156" s="158"/>
      <c r="I156" s="63"/>
      <c r="J156" s="63"/>
      <c r="K156" s="63"/>
      <c r="L156" s="62"/>
      <c r="M156" s="103" t="str">
        <f t="shared" si="41"/>
        <v/>
      </c>
      <c r="N156" s="103" t="str">
        <f t="shared" si="42"/>
        <v/>
      </c>
      <c r="O156" s="65"/>
      <c r="P156" s="65"/>
      <c r="Q156" s="65"/>
      <c r="R156" s="65"/>
      <c r="S156" s="65"/>
      <c r="T156" s="62"/>
      <c r="U156" s="63"/>
      <c r="V156" s="63"/>
      <c r="W156" s="63"/>
      <c r="X156" s="61"/>
      <c r="Y156" s="61"/>
      <c r="Z156" s="61"/>
      <c r="AA156" s="241"/>
      <c r="AB156" s="241"/>
      <c r="AC156" s="62"/>
      <c r="AD156" s="62"/>
      <c r="AE156" s="169"/>
      <c r="AF156" s="294"/>
      <c r="AG156" s="236"/>
      <c r="AH156" s="246" t="str">
        <f t="shared" si="43"/>
        <v/>
      </c>
      <c r="AI156" s="251" t="str">
        <f t="shared" si="44"/>
        <v/>
      </c>
      <c r="AJ156" s="217" t="str">
        <f>IF(C156="","",IF(AND(フラグ管理用!C156=1,フラグ管理用!E156=1),"",IF(AND(フラグ管理用!C156=2,フラグ管理用!D156=1,フラグ管理用!E156=1),"",IF(AND(フラグ管理用!C156=2,フラグ管理用!D156=2),"","error"))))</f>
        <v/>
      </c>
      <c r="AK156" s="257" t="str">
        <f t="shared" si="33"/>
        <v/>
      </c>
      <c r="AL156" s="257" t="str">
        <f t="shared" si="34"/>
        <v/>
      </c>
      <c r="AM156" s="257" t="str">
        <f>IF(C156="","",IF(PRODUCT(フラグ管理用!H156:J156)=0,"error",""))</f>
        <v/>
      </c>
      <c r="AN156" s="257" t="str">
        <f t="shared" si="45"/>
        <v/>
      </c>
      <c r="AO156" s="257" t="str">
        <f>IF(C156="","",IF(AND(フラグ管理用!E156=1,フラグ管理用!K156=1),"",IF(AND(フラグ管理用!E156=2,フラグ管理用!K156&gt;1),"","error")))</f>
        <v/>
      </c>
      <c r="AP156" s="257" t="str">
        <f>IF(C156="","",IF(AND(フラグ管理用!K156=10,ISBLANK(L156)=FALSE),"",IF(AND(フラグ管理用!K156&lt;10,ISBLANK(L156)=TRUE),"","error")))</f>
        <v/>
      </c>
      <c r="AQ156" s="217" t="str">
        <f t="shared" si="35"/>
        <v/>
      </c>
      <c r="AR156" s="217" t="str">
        <f t="shared" si="46"/>
        <v/>
      </c>
      <c r="AS156" s="217" t="str">
        <f>IF(C156="","",IF(AND(フラグ管理用!D156=2,フラグ管理用!E156=1),IF(Q156&lt;&gt;0,"error",""),""))</f>
        <v/>
      </c>
      <c r="AT156" s="217" t="str">
        <f>IF(C156="","",IF(フラグ管理用!E156=2,IF(OR(O156&lt;&gt;0,P156&lt;&gt;0),"error",""),""))</f>
        <v/>
      </c>
      <c r="AU156" s="217" t="str">
        <f t="shared" si="47"/>
        <v/>
      </c>
      <c r="AV156" s="217" t="str">
        <f t="shared" si="48"/>
        <v/>
      </c>
      <c r="AW156" s="217" t="str">
        <f t="shared" si="36"/>
        <v/>
      </c>
      <c r="AX156" s="217" t="str">
        <f>IF(C156="","",IF(フラグ管理用!X156=2,IF(AND(フラグ管理用!C156=2,フラグ管理用!U156=1),"","error"),""))</f>
        <v/>
      </c>
      <c r="AY156" s="217" t="str">
        <f t="shared" si="37"/>
        <v/>
      </c>
      <c r="AZ156" s="217" t="str">
        <f>IF(C156="","",IF(フラグ管理用!Y156=30,"error",IF(AND(フラグ管理用!AH156="事業始期_通常",フラグ管理用!Y156&lt;18),"error",IF(AND(フラグ管理用!AH156="事業始期_補助",フラグ管理用!Y156&lt;15),"error",""))))</f>
        <v/>
      </c>
      <c r="BA156" s="217" t="str">
        <f t="shared" si="38"/>
        <v/>
      </c>
      <c r="BB156" s="217" t="str">
        <f>IF(C156="","",IF(AND(フラグ管理用!AI156="事業終期_通常",OR(フラグ管理用!Z156&lt;18,フラグ管理用!Z156&gt;29)),"error",IF(AND(フラグ管理用!AI156="事業終期_基金",フラグ管理用!Z156&lt;18),"error","")))</f>
        <v/>
      </c>
      <c r="BC156" s="217" t="str">
        <f>IF(C156="","",IF(VLOOKUP(Y156,―!$X$2:$Y$31,2,FALSE)&lt;=VLOOKUP(Z156,―!$X$2:$Y$31,2,FALSE),"","error"))</f>
        <v/>
      </c>
      <c r="BD156" s="217" t="str">
        <f t="shared" si="39"/>
        <v/>
      </c>
      <c r="BE156" s="217" t="str">
        <f t="shared" si="40"/>
        <v/>
      </c>
      <c r="BF156" s="217" t="str">
        <f>IF(C156="","",IF(AND(フラグ管理用!AJ156="予算区分_地単_通常",フラグ管理用!AE156&gt;4),"error",IF(AND(フラグ管理用!AJ156="予算区分_地単_協力金等",フラグ管理用!AE156&gt;9),"error",IF(AND(フラグ管理用!AJ156="予算区分_補助",フラグ管理用!AE156&lt;9),"error",""))))</f>
        <v/>
      </c>
      <c r="BG156" s="258" t="str">
        <f>フラグ管理用!AN156</f>
        <v/>
      </c>
    </row>
    <row r="157" spans="1:59" x14ac:dyDescent="0.15">
      <c r="A157" s="84">
        <v>139</v>
      </c>
      <c r="B157" s="87"/>
      <c r="C157" s="61"/>
      <c r="D157" s="61"/>
      <c r="E157" s="63"/>
      <c r="F157" s="62"/>
      <c r="G157" s="150" t="str">
        <f>IF(C157="補",VLOOKUP(F157,'事業名一覧 '!$A$3:$C$54,3,FALSE),"")</f>
        <v/>
      </c>
      <c r="H157" s="158"/>
      <c r="I157" s="63"/>
      <c r="J157" s="63"/>
      <c r="K157" s="63"/>
      <c r="L157" s="62"/>
      <c r="M157" s="103" t="str">
        <f t="shared" si="41"/>
        <v/>
      </c>
      <c r="N157" s="103" t="str">
        <f t="shared" si="42"/>
        <v/>
      </c>
      <c r="O157" s="65"/>
      <c r="P157" s="65"/>
      <c r="Q157" s="65"/>
      <c r="R157" s="65"/>
      <c r="S157" s="65"/>
      <c r="T157" s="62"/>
      <c r="U157" s="63"/>
      <c r="V157" s="63"/>
      <c r="W157" s="63"/>
      <c r="X157" s="61"/>
      <c r="Y157" s="61"/>
      <c r="Z157" s="61"/>
      <c r="AA157" s="241"/>
      <c r="AB157" s="241"/>
      <c r="AC157" s="62"/>
      <c r="AD157" s="62"/>
      <c r="AE157" s="169"/>
      <c r="AF157" s="294"/>
      <c r="AG157" s="236"/>
      <c r="AH157" s="246" t="str">
        <f t="shared" si="43"/>
        <v/>
      </c>
      <c r="AI157" s="251" t="str">
        <f t="shared" si="44"/>
        <v/>
      </c>
      <c r="AJ157" s="217" t="str">
        <f>IF(C157="","",IF(AND(フラグ管理用!C157=1,フラグ管理用!E157=1),"",IF(AND(フラグ管理用!C157=2,フラグ管理用!D157=1,フラグ管理用!E157=1),"",IF(AND(フラグ管理用!C157=2,フラグ管理用!D157=2),"","error"))))</f>
        <v/>
      </c>
      <c r="AK157" s="257" t="str">
        <f t="shared" si="33"/>
        <v/>
      </c>
      <c r="AL157" s="257" t="str">
        <f t="shared" si="34"/>
        <v/>
      </c>
      <c r="AM157" s="257" t="str">
        <f>IF(C157="","",IF(PRODUCT(フラグ管理用!H157:J157)=0,"error",""))</f>
        <v/>
      </c>
      <c r="AN157" s="257" t="str">
        <f t="shared" si="45"/>
        <v/>
      </c>
      <c r="AO157" s="257" t="str">
        <f>IF(C157="","",IF(AND(フラグ管理用!E157=1,フラグ管理用!K157=1),"",IF(AND(フラグ管理用!E157=2,フラグ管理用!K157&gt;1),"","error")))</f>
        <v/>
      </c>
      <c r="AP157" s="257" t="str">
        <f>IF(C157="","",IF(AND(フラグ管理用!K157=10,ISBLANK(L157)=FALSE),"",IF(AND(フラグ管理用!K157&lt;10,ISBLANK(L157)=TRUE),"","error")))</f>
        <v/>
      </c>
      <c r="AQ157" s="217" t="str">
        <f t="shared" si="35"/>
        <v/>
      </c>
      <c r="AR157" s="217" t="str">
        <f t="shared" si="46"/>
        <v/>
      </c>
      <c r="AS157" s="217" t="str">
        <f>IF(C157="","",IF(AND(フラグ管理用!D157=2,フラグ管理用!E157=1),IF(Q157&lt;&gt;0,"error",""),""))</f>
        <v/>
      </c>
      <c r="AT157" s="217" t="str">
        <f>IF(C157="","",IF(フラグ管理用!E157=2,IF(OR(O157&lt;&gt;0,P157&lt;&gt;0),"error",""),""))</f>
        <v/>
      </c>
      <c r="AU157" s="217" t="str">
        <f t="shared" si="47"/>
        <v/>
      </c>
      <c r="AV157" s="217" t="str">
        <f t="shared" si="48"/>
        <v/>
      </c>
      <c r="AW157" s="217" t="str">
        <f t="shared" si="36"/>
        <v/>
      </c>
      <c r="AX157" s="217" t="str">
        <f>IF(C157="","",IF(フラグ管理用!X157=2,IF(AND(フラグ管理用!C157=2,フラグ管理用!U157=1),"","error"),""))</f>
        <v/>
      </c>
      <c r="AY157" s="217" t="str">
        <f t="shared" si="37"/>
        <v/>
      </c>
      <c r="AZ157" s="217" t="str">
        <f>IF(C157="","",IF(フラグ管理用!Y157=30,"error",IF(AND(フラグ管理用!AH157="事業始期_通常",フラグ管理用!Y157&lt;18),"error",IF(AND(フラグ管理用!AH157="事業始期_補助",フラグ管理用!Y157&lt;15),"error",""))))</f>
        <v/>
      </c>
      <c r="BA157" s="217" t="str">
        <f t="shared" si="38"/>
        <v/>
      </c>
      <c r="BB157" s="217" t="str">
        <f>IF(C157="","",IF(AND(フラグ管理用!AI157="事業終期_通常",OR(フラグ管理用!Z157&lt;18,フラグ管理用!Z157&gt;29)),"error",IF(AND(フラグ管理用!AI157="事業終期_基金",フラグ管理用!Z157&lt;18),"error","")))</f>
        <v/>
      </c>
      <c r="BC157" s="217" t="str">
        <f>IF(C157="","",IF(VLOOKUP(Y157,―!$X$2:$Y$31,2,FALSE)&lt;=VLOOKUP(Z157,―!$X$2:$Y$31,2,FALSE),"","error"))</f>
        <v/>
      </c>
      <c r="BD157" s="217" t="str">
        <f t="shared" si="39"/>
        <v/>
      </c>
      <c r="BE157" s="217" t="str">
        <f t="shared" si="40"/>
        <v/>
      </c>
      <c r="BF157" s="217" t="str">
        <f>IF(C157="","",IF(AND(フラグ管理用!AJ157="予算区分_地単_通常",フラグ管理用!AE157&gt;4),"error",IF(AND(フラグ管理用!AJ157="予算区分_地単_協力金等",フラグ管理用!AE157&gt;9),"error",IF(AND(フラグ管理用!AJ157="予算区分_補助",フラグ管理用!AE157&lt;9),"error",""))))</f>
        <v/>
      </c>
      <c r="BG157" s="258" t="str">
        <f>フラグ管理用!AN157</f>
        <v/>
      </c>
    </row>
    <row r="158" spans="1:59" x14ac:dyDescent="0.15">
      <c r="A158" s="84">
        <v>140</v>
      </c>
      <c r="B158" s="87"/>
      <c r="C158" s="61"/>
      <c r="D158" s="61"/>
      <c r="E158" s="63"/>
      <c r="F158" s="62"/>
      <c r="G158" s="150" t="str">
        <f>IF(C158="補",VLOOKUP(F158,'事業名一覧 '!$A$3:$C$54,3,FALSE),"")</f>
        <v/>
      </c>
      <c r="H158" s="158"/>
      <c r="I158" s="63"/>
      <c r="J158" s="63"/>
      <c r="K158" s="63"/>
      <c r="L158" s="62"/>
      <c r="M158" s="103" t="str">
        <f t="shared" si="41"/>
        <v/>
      </c>
      <c r="N158" s="103" t="str">
        <f t="shared" si="42"/>
        <v/>
      </c>
      <c r="O158" s="65"/>
      <c r="P158" s="65"/>
      <c r="Q158" s="65"/>
      <c r="R158" s="65"/>
      <c r="S158" s="65"/>
      <c r="T158" s="62"/>
      <c r="U158" s="63"/>
      <c r="V158" s="63"/>
      <c r="W158" s="63"/>
      <c r="X158" s="61"/>
      <c r="Y158" s="61"/>
      <c r="Z158" s="61"/>
      <c r="AA158" s="241"/>
      <c r="AB158" s="241"/>
      <c r="AC158" s="62"/>
      <c r="AD158" s="62"/>
      <c r="AE158" s="169"/>
      <c r="AF158" s="294"/>
      <c r="AG158" s="236"/>
      <c r="AH158" s="246" t="str">
        <f t="shared" si="43"/>
        <v/>
      </c>
      <c r="AI158" s="251" t="str">
        <f t="shared" si="44"/>
        <v/>
      </c>
      <c r="AJ158" s="217" t="str">
        <f>IF(C158="","",IF(AND(フラグ管理用!C158=1,フラグ管理用!E158=1),"",IF(AND(フラグ管理用!C158=2,フラグ管理用!D158=1,フラグ管理用!E158=1),"",IF(AND(フラグ管理用!C158=2,フラグ管理用!D158=2),"","error"))))</f>
        <v/>
      </c>
      <c r="AK158" s="257" t="str">
        <f t="shared" si="33"/>
        <v/>
      </c>
      <c r="AL158" s="257" t="str">
        <f t="shared" si="34"/>
        <v/>
      </c>
      <c r="AM158" s="257" t="str">
        <f>IF(C158="","",IF(PRODUCT(フラグ管理用!H158:J158)=0,"error",""))</f>
        <v/>
      </c>
      <c r="AN158" s="257" t="str">
        <f t="shared" si="45"/>
        <v/>
      </c>
      <c r="AO158" s="257" t="str">
        <f>IF(C158="","",IF(AND(フラグ管理用!E158=1,フラグ管理用!K158=1),"",IF(AND(フラグ管理用!E158=2,フラグ管理用!K158&gt;1),"","error")))</f>
        <v/>
      </c>
      <c r="AP158" s="257" t="str">
        <f>IF(C158="","",IF(AND(フラグ管理用!K158=10,ISBLANK(L158)=FALSE),"",IF(AND(フラグ管理用!K158&lt;10,ISBLANK(L158)=TRUE),"","error")))</f>
        <v/>
      </c>
      <c r="AQ158" s="217" t="str">
        <f t="shared" si="35"/>
        <v/>
      </c>
      <c r="AR158" s="217" t="str">
        <f t="shared" si="46"/>
        <v/>
      </c>
      <c r="AS158" s="217" t="str">
        <f>IF(C158="","",IF(AND(フラグ管理用!D158=2,フラグ管理用!E158=1),IF(Q158&lt;&gt;0,"error",""),""))</f>
        <v/>
      </c>
      <c r="AT158" s="217" t="str">
        <f>IF(C158="","",IF(フラグ管理用!E158=2,IF(OR(O158&lt;&gt;0,P158&lt;&gt;0),"error",""),""))</f>
        <v/>
      </c>
      <c r="AU158" s="217" t="str">
        <f t="shared" si="47"/>
        <v/>
      </c>
      <c r="AV158" s="217" t="str">
        <f t="shared" si="48"/>
        <v/>
      </c>
      <c r="AW158" s="217" t="str">
        <f t="shared" si="36"/>
        <v/>
      </c>
      <c r="AX158" s="217" t="str">
        <f>IF(C158="","",IF(フラグ管理用!X158=2,IF(AND(フラグ管理用!C158=2,フラグ管理用!U158=1),"","error"),""))</f>
        <v/>
      </c>
      <c r="AY158" s="217" t="str">
        <f t="shared" si="37"/>
        <v/>
      </c>
      <c r="AZ158" s="217" t="str">
        <f>IF(C158="","",IF(フラグ管理用!Y158=30,"error",IF(AND(フラグ管理用!AH158="事業始期_通常",フラグ管理用!Y158&lt;18),"error",IF(AND(フラグ管理用!AH158="事業始期_補助",フラグ管理用!Y158&lt;15),"error",""))))</f>
        <v/>
      </c>
      <c r="BA158" s="217" t="str">
        <f t="shared" si="38"/>
        <v/>
      </c>
      <c r="BB158" s="217" t="str">
        <f>IF(C158="","",IF(AND(フラグ管理用!AI158="事業終期_通常",OR(フラグ管理用!Z158&lt;18,フラグ管理用!Z158&gt;29)),"error",IF(AND(フラグ管理用!AI158="事業終期_基金",フラグ管理用!Z158&lt;18),"error","")))</f>
        <v/>
      </c>
      <c r="BC158" s="217" t="str">
        <f>IF(C158="","",IF(VLOOKUP(Y158,―!$X$2:$Y$31,2,FALSE)&lt;=VLOOKUP(Z158,―!$X$2:$Y$31,2,FALSE),"","error"))</f>
        <v/>
      </c>
      <c r="BD158" s="217" t="str">
        <f t="shared" si="39"/>
        <v/>
      </c>
      <c r="BE158" s="217" t="str">
        <f t="shared" si="40"/>
        <v/>
      </c>
      <c r="BF158" s="217" t="str">
        <f>IF(C158="","",IF(AND(フラグ管理用!AJ158="予算区分_地単_通常",フラグ管理用!AE158&gt;4),"error",IF(AND(フラグ管理用!AJ158="予算区分_地単_協力金等",フラグ管理用!AE158&gt;9),"error",IF(AND(フラグ管理用!AJ158="予算区分_補助",フラグ管理用!AE158&lt;9),"error",""))))</f>
        <v/>
      </c>
      <c r="BG158" s="258" t="str">
        <f>フラグ管理用!AN158</f>
        <v/>
      </c>
    </row>
    <row r="159" spans="1:59" x14ac:dyDescent="0.15">
      <c r="A159" s="84">
        <v>141</v>
      </c>
      <c r="B159" s="87"/>
      <c r="C159" s="61"/>
      <c r="D159" s="61"/>
      <c r="E159" s="63"/>
      <c r="F159" s="62"/>
      <c r="G159" s="150" t="str">
        <f>IF(C159="補",VLOOKUP(F159,'事業名一覧 '!$A$3:$C$54,3,FALSE),"")</f>
        <v/>
      </c>
      <c r="H159" s="158"/>
      <c r="I159" s="63"/>
      <c r="J159" s="63"/>
      <c r="K159" s="63"/>
      <c r="L159" s="62"/>
      <c r="M159" s="103" t="str">
        <f t="shared" si="41"/>
        <v/>
      </c>
      <c r="N159" s="103" t="str">
        <f t="shared" si="42"/>
        <v/>
      </c>
      <c r="O159" s="65"/>
      <c r="P159" s="65"/>
      <c r="Q159" s="65"/>
      <c r="R159" s="65"/>
      <c r="S159" s="65"/>
      <c r="T159" s="62"/>
      <c r="U159" s="63"/>
      <c r="V159" s="63"/>
      <c r="W159" s="63"/>
      <c r="X159" s="61"/>
      <c r="Y159" s="61"/>
      <c r="Z159" s="61"/>
      <c r="AA159" s="241"/>
      <c r="AB159" s="241"/>
      <c r="AC159" s="62"/>
      <c r="AD159" s="62"/>
      <c r="AE159" s="169"/>
      <c r="AF159" s="294"/>
      <c r="AG159" s="236"/>
      <c r="AH159" s="246" t="str">
        <f t="shared" si="43"/>
        <v/>
      </c>
      <c r="AI159" s="251" t="str">
        <f t="shared" si="44"/>
        <v/>
      </c>
      <c r="AJ159" s="217" t="str">
        <f>IF(C159="","",IF(AND(フラグ管理用!C159=1,フラグ管理用!E159=1),"",IF(AND(フラグ管理用!C159=2,フラグ管理用!D159=1,フラグ管理用!E159=1),"",IF(AND(フラグ管理用!C159=2,フラグ管理用!D159=2),"","error"))))</f>
        <v/>
      </c>
      <c r="AK159" s="257" t="str">
        <f t="shared" si="33"/>
        <v/>
      </c>
      <c r="AL159" s="257" t="str">
        <f t="shared" si="34"/>
        <v/>
      </c>
      <c r="AM159" s="257" t="str">
        <f>IF(C159="","",IF(PRODUCT(フラグ管理用!H159:J159)=0,"error",""))</f>
        <v/>
      </c>
      <c r="AN159" s="257" t="str">
        <f t="shared" si="45"/>
        <v/>
      </c>
      <c r="AO159" s="257" t="str">
        <f>IF(C159="","",IF(AND(フラグ管理用!E159=1,フラグ管理用!K159=1),"",IF(AND(フラグ管理用!E159=2,フラグ管理用!K159&gt;1),"","error")))</f>
        <v/>
      </c>
      <c r="AP159" s="257" t="str">
        <f>IF(C159="","",IF(AND(フラグ管理用!K159=10,ISBLANK(L159)=FALSE),"",IF(AND(フラグ管理用!K159&lt;10,ISBLANK(L159)=TRUE),"","error")))</f>
        <v/>
      </c>
      <c r="AQ159" s="217" t="str">
        <f t="shared" si="35"/>
        <v/>
      </c>
      <c r="AR159" s="217" t="str">
        <f t="shared" si="46"/>
        <v/>
      </c>
      <c r="AS159" s="217" t="str">
        <f>IF(C159="","",IF(AND(フラグ管理用!D159=2,フラグ管理用!E159=1),IF(Q159&lt;&gt;0,"error",""),""))</f>
        <v/>
      </c>
      <c r="AT159" s="217" t="str">
        <f>IF(C159="","",IF(フラグ管理用!E159=2,IF(OR(O159&lt;&gt;0,P159&lt;&gt;0),"error",""),""))</f>
        <v/>
      </c>
      <c r="AU159" s="217" t="str">
        <f t="shared" si="47"/>
        <v/>
      </c>
      <c r="AV159" s="217" t="str">
        <f t="shared" si="48"/>
        <v/>
      </c>
      <c r="AW159" s="217" t="str">
        <f t="shared" si="36"/>
        <v/>
      </c>
      <c r="AX159" s="217" t="str">
        <f>IF(C159="","",IF(フラグ管理用!X159=2,IF(AND(フラグ管理用!C159=2,フラグ管理用!U159=1),"","error"),""))</f>
        <v/>
      </c>
      <c r="AY159" s="217" t="str">
        <f t="shared" si="37"/>
        <v/>
      </c>
      <c r="AZ159" s="217" t="str">
        <f>IF(C159="","",IF(フラグ管理用!Y159=30,"error",IF(AND(フラグ管理用!AH159="事業始期_通常",フラグ管理用!Y159&lt;18),"error",IF(AND(フラグ管理用!AH159="事業始期_補助",フラグ管理用!Y159&lt;15),"error",""))))</f>
        <v/>
      </c>
      <c r="BA159" s="217" t="str">
        <f t="shared" si="38"/>
        <v/>
      </c>
      <c r="BB159" s="217" t="str">
        <f>IF(C159="","",IF(AND(フラグ管理用!AI159="事業終期_通常",OR(フラグ管理用!Z159&lt;18,フラグ管理用!Z159&gt;29)),"error",IF(AND(フラグ管理用!AI159="事業終期_基金",フラグ管理用!Z159&lt;18),"error","")))</f>
        <v/>
      </c>
      <c r="BC159" s="217" t="str">
        <f>IF(C159="","",IF(VLOOKUP(Y159,―!$X$2:$Y$31,2,FALSE)&lt;=VLOOKUP(Z159,―!$X$2:$Y$31,2,FALSE),"","error"))</f>
        <v/>
      </c>
      <c r="BD159" s="217" t="str">
        <f t="shared" si="39"/>
        <v/>
      </c>
      <c r="BE159" s="217" t="str">
        <f t="shared" si="40"/>
        <v/>
      </c>
      <c r="BF159" s="217" t="str">
        <f>IF(C159="","",IF(AND(フラグ管理用!AJ159="予算区分_地単_通常",フラグ管理用!AE159&gt;4),"error",IF(AND(フラグ管理用!AJ159="予算区分_地単_協力金等",フラグ管理用!AE159&gt;9),"error",IF(AND(フラグ管理用!AJ159="予算区分_補助",フラグ管理用!AE159&lt;9),"error",""))))</f>
        <v/>
      </c>
      <c r="BG159" s="258" t="str">
        <f>フラグ管理用!AN159</f>
        <v/>
      </c>
    </row>
    <row r="160" spans="1:59" x14ac:dyDescent="0.15">
      <c r="A160" s="84">
        <v>142</v>
      </c>
      <c r="B160" s="87"/>
      <c r="C160" s="61"/>
      <c r="D160" s="61"/>
      <c r="E160" s="63"/>
      <c r="F160" s="62"/>
      <c r="G160" s="150" t="str">
        <f>IF(C160="補",VLOOKUP(F160,'事業名一覧 '!$A$3:$C$54,3,FALSE),"")</f>
        <v/>
      </c>
      <c r="H160" s="158"/>
      <c r="I160" s="63"/>
      <c r="J160" s="63"/>
      <c r="K160" s="63"/>
      <c r="L160" s="62"/>
      <c r="M160" s="103" t="str">
        <f t="shared" si="41"/>
        <v/>
      </c>
      <c r="N160" s="103" t="str">
        <f t="shared" si="42"/>
        <v/>
      </c>
      <c r="O160" s="65"/>
      <c r="P160" s="65"/>
      <c r="Q160" s="65"/>
      <c r="R160" s="65"/>
      <c r="S160" s="65"/>
      <c r="T160" s="62"/>
      <c r="U160" s="63"/>
      <c r="V160" s="63"/>
      <c r="W160" s="63"/>
      <c r="X160" s="61"/>
      <c r="Y160" s="61"/>
      <c r="Z160" s="61"/>
      <c r="AA160" s="241"/>
      <c r="AB160" s="241"/>
      <c r="AC160" s="62"/>
      <c r="AD160" s="62"/>
      <c r="AE160" s="169"/>
      <c r="AF160" s="294"/>
      <c r="AG160" s="236"/>
      <c r="AH160" s="246" t="str">
        <f t="shared" si="43"/>
        <v/>
      </c>
      <c r="AI160" s="251" t="str">
        <f t="shared" si="44"/>
        <v/>
      </c>
      <c r="AJ160" s="217" t="str">
        <f>IF(C160="","",IF(AND(フラグ管理用!C160=1,フラグ管理用!E160=1),"",IF(AND(フラグ管理用!C160=2,フラグ管理用!D160=1,フラグ管理用!E160=1),"",IF(AND(フラグ管理用!C160=2,フラグ管理用!D160=2),"","error"))))</f>
        <v/>
      </c>
      <c r="AK160" s="257" t="str">
        <f t="shared" si="33"/>
        <v/>
      </c>
      <c r="AL160" s="257" t="str">
        <f t="shared" si="34"/>
        <v/>
      </c>
      <c r="AM160" s="257" t="str">
        <f>IF(C160="","",IF(PRODUCT(フラグ管理用!H160:J160)=0,"error",""))</f>
        <v/>
      </c>
      <c r="AN160" s="257" t="str">
        <f t="shared" si="45"/>
        <v/>
      </c>
      <c r="AO160" s="257" t="str">
        <f>IF(C160="","",IF(AND(フラグ管理用!E160=1,フラグ管理用!K160=1),"",IF(AND(フラグ管理用!E160=2,フラグ管理用!K160&gt;1),"","error")))</f>
        <v/>
      </c>
      <c r="AP160" s="257" t="str">
        <f>IF(C160="","",IF(AND(フラグ管理用!K160=10,ISBLANK(L160)=FALSE),"",IF(AND(フラグ管理用!K160&lt;10,ISBLANK(L160)=TRUE),"","error")))</f>
        <v/>
      </c>
      <c r="AQ160" s="217" t="str">
        <f t="shared" si="35"/>
        <v/>
      </c>
      <c r="AR160" s="217" t="str">
        <f t="shared" si="46"/>
        <v/>
      </c>
      <c r="AS160" s="217" t="str">
        <f>IF(C160="","",IF(AND(フラグ管理用!D160=2,フラグ管理用!E160=1),IF(Q160&lt;&gt;0,"error",""),""))</f>
        <v/>
      </c>
      <c r="AT160" s="217" t="str">
        <f>IF(C160="","",IF(フラグ管理用!E160=2,IF(OR(O160&lt;&gt;0,P160&lt;&gt;0),"error",""),""))</f>
        <v/>
      </c>
      <c r="AU160" s="217" t="str">
        <f t="shared" si="47"/>
        <v/>
      </c>
      <c r="AV160" s="217" t="str">
        <f t="shared" si="48"/>
        <v/>
      </c>
      <c r="AW160" s="217" t="str">
        <f t="shared" si="36"/>
        <v/>
      </c>
      <c r="AX160" s="217" t="str">
        <f>IF(C160="","",IF(フラグ管理用!X160=2,IF(AND(フラグ管理用!C160=2,フラグ管理用!U160=1),"","error"),""))</f>
        <v/>
      </c>
      <c r="AY160" s="217" t="str">
        <f t="shared" si="37"/>
        <v/>
      </c>
      <c r="AZ160" s="217" t="str">
        <f>IF(C160="","",IF(フラグ管理用!Y160=30,"error",IF(AND(フラグ管理用!AH160="事業始期_通常",フラグ管理用!Y160&lt;18),"error",IF(AND(フラグ管理用!AH160="事業始期_補助",フラグ管理用!Y160&lt;15),"error",""))))</f>
        <v/>
      </c>
      <c r="BA160" s="217" t="str">
        <f t="shared" si="38"/>
        <v/>
      </c>
      <c r="BB160" s="217" t="str">
        <f>IF(C160="","",IF(AND(フラグ管理用!AI160="事業終期_通常",OR(フラグ管理用!Z160&lt;18,フラグ管理用!Z160&gt;29)),"error",IF(AND(フラグ管理用!AI160="事業終期_基金",フラグ管理用!Z160&lt;18),"error","")))</f>
        <v/>
      </c>
      <c r="BC160" s="217" t="str">
        <f>IF(C160="","",IF(VLOOKUP(Y160,―!$X$2:$Y$31,2,FALSE)&lt;=VLOOKUP(Z160,―!$X$2:$Y$31,2,FALSE),"","error"))</f>
        <v/>
      </c>
      <c r="BD160" s="217" t="str">
        <f t="shared" si="39"/>
        <v/>
      </c>
      <c r="BE160" s="217" t="str">
        <f t="shared" si="40"/>
        <v/>
      </c>
      <c r="BF160" s="217" t="str">
        <f>IF(C160="","",IF(AND(フラグ管理用!AJ160="予算区分_地単_通常",フラグ管理用!AE160&gt;4),"error",IF(AND(フラグ管理用!AJ160="予算区分_地単_協力金等",フラグ管理用!AE160&gt;9),"error",IF(AND(フラグ管理用!AJ160="予算区分_補助",フラグ管理用!AE160&lt;9),"error",""))))</f>
        <v/>
      </c>
      <c r="BG160" s="258" t="str">
        <f>フラグ管理用!AN160</f>
        <v/>
      </c>
    </row>
    <row r="161" spans="1:59" x14ac:dyDescent="0.15">
      <c r="A161" s="84">
        <v>143</v>
      </c>
      <c r="B161" s="87"/>
      <c r="C161" s="61"/>
      <c r="D161" s="61"/>
      <c r="E161" s="63"/>
      <c r="F161" s="62"/>
      <c r="G161" s="150" t="str">
        <f>IF(C161="補",VLOOKUP(F161,'事業名一覧 '!$A$3:$C$54,3,FALSE),"")</f>
        <v/>
      </c>
      <c r="H161" s="158"/>
      <c r="I161" s="63"/>
      <c r="J161" s="63"/>
      <c r="K161" s="63"/>
      <c r="L161" s="62"/>
      <c r="M161" s="103" t="str">
        <f t="shared" si="41"/>
        <v/>
      </c>
      <c r="N161" s="103" t="str">
        <f t="shared" si="42"/>
        <v/>
      </c>
      <c r="O161" s="65"/>
      <c r="P161" s="65"/>
      <c r="Q161" s="65"/>
      <c r="R161" s="65"/>
      <c r="S161" s="65"/>
      <c r="T161" s="62"/>
      <c r="U161" s="63"/>
      <c r="V161" s="63"/>
      <c r="W161" s="63"/>
      <c r="X161" s="61"/>
      <c r="Y161" s="61"/>
      <c r="Z161" s="61"/>
      <c r="AA161" s="241"/>
      <c r="AB161" s="241"/>
      <c r="AC161" s="62"/>
      <c r="AD161" s="62"/>
      <c r="AE161" s="169"/>
      <c r="AF161" s="294"/>
      <c r="AG161" s="236"/>
      <c r="AH161" s="246" t="str">
        <f t="shared" si="43"/>
        <v/>
      </c>
      <c r="AI161" s="251" t="str">
        <f t="shared" si="44"/>
        <v/>
      </c>
      <c r="AJ161" s="217" t="str">
        <f>IF(C161="","",IF(AND(フラグ管理用!C161=1,フラグ管理用!E161=1),"",IF(AND(フラグ管理用!C161=2,フラグ管理用!D161=1,フラグ管理用!E161=1),"",IF(AND(フラグ管理用!C161=2,フラグ管理用!D161=2),"","error"))))</f>
        <v/>
      </c>
      <c r="AK161" s="257" t="str">
        <f t="shared" si="33"/>
        <v/>
      </c>
      <c r="AL161" s="257" t="str">
        <f t="shared" si="34"/>
        <v/>
      </c>
      <c r="AM161" s="257" t="str">
        <f>IF(C161="","",IF(PRODUCT(フラグ管理用!H161:J161)=0,"error",""))</f>
        <v/>
      </c>
      <c r="AN161" s="257" t="str">
        <f t="shared" si="45"/>
        <v/>
      </c>
      <c r="AO161" s="257" t="str">
        <f>IF(C161="","",IF(AND(フラグ管理用!E161=1,フラグ管理用!K161=1),"",IF(AND(フラグ管理用!E161=2,フラグ管理用!K161&gt;1),"","error")))</f>
        <v/>
      </c>
      <c r="AP161" s="257" t="str">
        <f>IF(C161="","",IF(AND(フラグ管理用!K161=10,ISBLANK(L161)=FALSE),"",IF(AND(フラグ管理用!K161&lt;10,ISBLANK(L161)=TRUE),"","error")))</f>
        <v/>
      </c>
      <c r="AQ161" s="217" t="str">
        <f t="shared" si="35"/>
        <v/>
      </c>
      <c r="AR161" s="217" t="str">
        <f t="shared" si="46"/>
        <v/>
      </c>
      <c r="AS161" s="217" t="str">
        <f>IF(C161="","",IF(AND(フラグ管理用!D161=2,フラグ管理用!E161=1),IF(Q161&lt;&gt;0,"error",""),""))</f>
        <v/>
      </c>
      <c r="AT161" s="217" t="str">
        <f>IF(C161="","",IF(フラグ管理用!E161=2,IF(OR(O161&lt;&gt;0,P161&lt;&gt;0),"error",""),""))</f>
        <v/>
      </c>
      <c r="AU161" s="217" t="str">
        <f t="shared" si="47"/>
        <v/>
      </c>
      <c r="AV161" s="217" t="str">
        <f t="shared" si="48"/>
        <v/>
      </c>
      <c r="AW161" s="217" t="str">
        <f t="shared" si="36"/>
        <v/>
      </c>
      <c r="AX161" s="217" t="str">
        <f>IF(C161="","",IF(フラグ管理用!X161=2,IF(AND(フラグ管理用!C161=2,フラグ管理用!U161=1),"","error"),""))</f>
        <v/>
      </c>
      <c r="AY161" s="217" t="str">
        <f t="shared" si="37"/>
        <v/>
      </c>
      <c r="AZ161" s="217" t="str">
        <f>IF(C161="","",IF(フラグ管理用!Y161=30,"error",IF(AND(フラグ管理用!AH161="事業始期_通常",フラグ管理用!Y161&lt;18),"error",IF(AND(フラグ管理用!AH161="事業始期_補助",フラグ管理用!Y161&lt;15),"error",""))))</f>
        <v/>
      </c>
      <c r="BA161" s="217" t="str">
        <f t="shared" si="38"/>
        <v/>
      </c>
      <c r="BB161" s="217" t="str">
        <f>IF(C161="","",IF(AND(フラグ管理用!AI161="事業終期_通常",OR(フラグ管理用!Z161&lt;18,フラグ管理用!Z161&gt;29)),"error",IF(AND(フラグ管理用!AI161="事業終期_基金",フラグ管理用!Z161&lt;18),"error","")))</f>
        <v/>
      </c>
      <c r="BC161" s="217" t="str">
        <f>IF(C161="","",IF(VLOOKUP(Y161,―!$X$2:$Y$31,2,FALSE)&lt;=VLOOKUP(Z161,―!$X$2:$Y$31,2,FALSE),"","error"))</f>
        <v/>
      </c>
      <c r="BD161" s="217" t="str">
        <f t="shared" si="39"/>
        <v/>
      </c>
      <c r="BE161" s="217" t="str">
        <f t="shared" si="40"/>
        <v/>
      </c>
      <c r="BF161" s="217" t="str">
        <f>IF(C161="","",IF(AND(フラグ管理用!AJ161="予算区分_地単_通常",フラグ管理用!AE161&gt;4),"error",IF(AND(フラグ管理用!AJ161="予算区分_地単_協力金等",フラグ管理用!AE161&gt;9),"error",IF(AND(フラグ管理用!AJ161="予算区分_補助",フラグ管理用!AE161&lt;9),"error",""))))</f>
        <v/>
      </c>
      <c r="BG161" s="258" t="str">
        <f>フラグ管理用!AN161</f>
        <v/>
      </c>
    </row>
    <row r="162" spans="1:59" x14ac:dyDescent="0.15">
      <c r="A162" s="84">
        <v>144</v>
      </c>
      <c r="B162" s="87"/>
      <c r="C162" s="61"/>
      <c r="D162" s="61"/>
      <c r="E162" s="63"/>
      <c r="F162" s="62"/>
      <c r="G162" s="150" t="str">
        <f>IF(C162="補",VLOOKUP(F162,'事業名一覧 '!$A$3:$C$54,3,FALSE),"")</f>
        <v/>
      </c>
      <c r="H162" s="158"/>
      <c r="I162" s="63"/>
      <c r="J162" s="63"/>
      <c r="K162" s="63"/>
      <c r="L162" s="62"/>
      <c r="M162" s="103" t="str">
        <f t="shared" si="41"/>
        <v/>
      </c>
      <c r="N162" s="103" t="str">
        <f t="shared" si="42"/>
        <v/>
      </c>
      <c r="O162" s="65"/>
      <c r="P162" s="65"/>
      <c r="Q162" s="65"/>
      <c r="R162" s="65"/>
      <c r="S162" s="65"/>
      <c r="T162" s="62"/>
      <c r="U162" s="63"/>
      <c r="V162" s="63"/>
      <c r="W162" s="63"/>
      <c r="X162" s="61"/>
      <c r="Y162" s="61"/>
      <c r="Z162" s="61"/>
      <c r="AA162" s="241"/>
      <c r="AB162" s="241"/>
      <c r="AC162" s="62"/>
      <c r="AD162" s="62"/>
      <c r="AE162" s="169"/>
      <c r="AF162" s="294"/>
      <c r="AG162" s="236"/>
      <c r="AH162" s="246" t="str">
        <f t="shared" si="43"/>
        <v/>
      </c>
      <c r="AI162" s="251" t="str">
        <f t="shared" si="44"/>
        <v/>
      </c>
      <c r="AJ162" s="217" t="str">
        <f>IF(C162="","",IF(AND(フラグ管理用!C162=1,フラグ管理用!E162=1),"",IF(AND(フラグ管理用!C162=2,フラグ管理用!D162=1,フラグ管理用!E162=1),"",IF(AND(フラグ管理用!C162=2,フラグ管理用!D162=2),"","error"))))</f>
        <v/>
      </c>
      <c r="AK162" s="257" t="str">
        <f t="shared" si="33"/>
        <v/>
      </c>
      <c r="AL162" s="257" t="str">
        <f t="shared" si="34"/>
        <v/>
      </c>
      <c r="AM162" s="257" t="str">
        <f>IF(C162="","",IF(PRODUCT(フラグ管理用!H162:J162)=0,"error",""))</f>
        <v/>
      </c>
      <c r="AN162" s="257" t="str">
        <f t="shared" si="45"/>
        <v/>
      </c>
      <c r="AO162" s="257" t="str">
        <f>IF(C162="","",IF(AND(フラグ管理用!E162=1,フラグ管理用!K162=1),"",IF(AND(フラグ管理用!E162=2,フラグ管理用!K162&gt;1),"","error")))</f>
        <v/>
      </c>
      <c r="AP162" s="257" t="str">
        <f>IF(C162="","",IF(AND(フラグ管理用!K162=10,ISBLANK(L162)=FALSE),"",IF(AND(フラグ管理用!K162&lt;10,ISBLANK(L162)=TRUE),"","error")))</f>
        <v/>
      </c>
      <c r="AQ162" s="217" t="str">
        <f t="shared" si="35"/>
        <v/>
      </c>
      <c r="AR162" s="217" t="str">
        <f t="shared" si="46"/>
        <v/>
      </c>
      <c r="AS162" s="217" t="str">
        <f>IF(C162="","",IF(AND(フラグ管理用!D162=2,フラグ管理用!E162=1),IF(Q162&lt;&gt;0,"error",""),""))</f>
        <v/>
      </c>
      <c r="AT162" s="217" t="str">
        <f>IF(C162="","",IF(フラグ管理用!E162=2,IF(OR(O162&lt;&gt;0,P162&lt;&gt;0),"error",""),""))</f>
        <v/>
      </c>
      <c r="AU162" s="217" t="str">
        <f t="shared" si="47"/>
        <v/>
      </c>
      <c r="AV162" s="217" t="str">
        <f t="shared" si="48"/>
        <v/>
      </c>
      <c r="AW162" s="217" t="str">
        <f t="shared" si="36"/>
        <v/>
      </c>
      <c r="AX162" s="217" t="str">
        <f>IF(C162="","",IF(フラグ管理用!X162=2,IF(AND(フラグ管理用!C162=2,フラグ管理用!U162=1),"","error"),""))</f>
        <v/>
      </c>
      <c r="AY162" s="217" t="str">
        <f t="shared" si="37"/>
        <v/>
      </c>
      <c r="AZ162" s="217" t="str">
        <f>IF(C162="","",IF(フラグ管理用!Y162=30,"error",IF(AND(フラグ管理用!AH162="事業始期_通常",フラグ管理用!Y162&lt;18),"error",IF(AND(フラグ管理用!AH162="事業始期_補助",フラグ管理用!Y162&lt;15),"error",""))))</f>
        <v/>
      </c>
      <c r="BA162" s="217" t="str">
        <f t="shared" si="38"/>
        <v/>
      </c>
      <c r="BB162" s="217" t="str">
        <f>IF(C162="","",IF(AND(フラグ管理用!AI162="事業終期_通常",OR(フラグ管理用!Z162&lt;18,フラグ管理用!Z162&gt;29)),"error",IF(AND(フラグ管理用!AI162="事業終期_基金",フラグ管理用!Z162&lt;18),"error","")))</f>
        <v/>
      </c>
      <c r="BC162" s="217" t="str">
        <f>IF(C162="","",IF(VLOOKUP(Y162,―!$X$2:$Y$31,2,FALSE)&lt;=VLOOKUP(Z162,―!$X$2:$Y$31,2,FALSE),"","error"))</f>
        <v/>
      </c>
      <c r="BD162" s="217" t="str">
        <f t="shared" si="39"/>
        <v/>
      </c>
      <c r="BE162" s="217" t="str">
        <f t="shared" si="40"/>
        <v/>
      </c>
      <c r="BF162" s="217" t="str">
        <f>IF(C162="","",IF(AND(フラグ管理用!AJ162="予算区分_地単_通常",フラグ管理用!AE162&gt;4),"error",IF(AND(フラグ管理用!AJ162="予算区分_地単_協力金等",フラグ管理用!AE162&gt;9),"error",IF(AND(フラグ管理用!AJ162="予算区分_補助",フラグ管理用!AE162&lt;9),"error",""))))</f>
        <v/>
      </c>
      <c r="BG162" s="258" t="str">
        <f>フラグ管理用!AN162</f>
        <v/>
      </c>
    </row>
    <row r="163" spans="1:59" x14ac:dyDescent="0.15">
      <c r="A163" s="84">
        <v>145</v>
      </c>
      <c r="B163" s="87"/>
      <c r="C163" s="61"/>
      <c r="D163" s="61"/>
      <c r="E163" s="63"/>
      <c r="F163" s="62"/>
      <c r="G163" s="150" t="str">
        <f>IF(C163="補",VLOOKUP(F163,'事業名一覧 '!$A$3:$C$54,3,FALSE),"")</f>
        <v/>
      </c>
      <c r="H163" s="158"/>
      <c r="I163" s="63"/>
      <c r="J163" s="63"/>
      <c r="K163" s="63"/>
      <c r="L163" s="62"/>
      <c r="M163" s="103" t="str">
        <f t="shared" si="41"/>
        <v/>
      </c>
      <c r="N163" s="103" t="str">
        <f t="shared" si="42"/>
        <v/>
      </c>
      <c r="O163" s="65"/>
      <c r="P163" s="65"/>
      <c r="Q163" s="65"/>
      <c r="R163" s="65"/>
      <c r="S163" s="65"/>
      <c r="T163" s="62"/>
      <c r="U163" s="63"/>
      <c r="V163" s="63"/>
      <c r="W163" s="63"/>
      <c r="X163" s="61"/>
      <c r="Y163" s="61"/>
      <c r="Z163" s="61"/>
      <c r="AA163" s="241"/>
      <c r="AB163" s="241"/>
      <c r="AC163" s="62"/>
      <c r="AD163" s="62"/>
      <c r="AE163" s="169"/>
      <c r="AF163" s="294"/>
      <c r="AG163" s="236"/>
      <c r="AH163" s="246" t="str">
        <f t="shared" si="43"/>
        <v/>
      </c>
      <c r="AI163" s="251" t="str">
        <f t="shared" si="44"/>
        <v/>
      </c>
      <c r="AJ163" s="217" t="str">
        <f>IF(C163="","",IF(AND(フラグ管理用!C163=1,フラグ管理用!E163=1),"",IF(AND(フラグ管理用!C163=2,フラグ管理用!D163=1,フラグ管理用!E163=1),"",IF(AND(フラグ管理用!C163=2,フラグ管理用!D163=2),"","error"))))</f>
        <v/>
      </c>
      <c r="AK163" s="257" t="str">
        <f t="shared" si="33"/>
        <v/>
      </c>
      <c r="AL163" s="257" t="str">
        <f t="shared" si="34"/>
        <v/>
      </c>
      <c r="AM163" s="257" t="str">
        <f>IF(C163="","",IF(PRODUCT(フラグ管理用!H163:J163)=0,"error",""))</f>
        <v/>
      </c>
      <c r="AN163" s="257" t="str">
        <f t="shared" si="45"/>
        <v/>
      </c>
      <c r="AO163" s="257" t="str">
        <f>IF(C163="","",IF(AND(フラグ管理用!E163=1,フラグ管理用!K163=1),"",IF(AND(フラグ管理用!E163=2,フラグ管理用!K163&gt;1),"","error")))</f>
        <v/>
      </c>
      <c r="AP163" s="257" t="str">
        <f>IF(C163="","",IF(AND(フラグ管理用!K163=10,ISBLANK(L163)=FALSE),"",IF(AND(フラグ管理用!K163&lt;10,ISBLANK(L163)=TRUE),"","error")))</f>
        <v/>
      </c>
      <c r="AQ163" s="217" t="str">
        <f t="shared" si="35"/>
        <v/>
      </c>
      <c r="AR163" s="217" t="str">
        <f t="shared" si="46"/>
        <v/>
      </c>
      <c r="AS163" s="217" t="str">
        <f>IF(C163="","",IF(AND(フラグ管理用!D163=2,フラグ管理用!E163=1),IF(Q163&lt;&gt;0,"error",""),""))</f>
        <v/>
      </c>
      <c r="AT163" s="217" t="str">
        <f>IF(C163="","",IF(フラグ管理用!E163=2,IF(OR(O163&lt;&gt;0,P163&lt;&gt;0),"error",""),""))</f>
        <v/>
      </c>
      <c r="AU163" s="217" t="str">
        <f t="shared" si="47"/>
        <v/>
      </c>
      <c r="AV163" s="217" t="str">
        <f t="shared" si="48"/>
        <v/>
      </c>
      <c r="AW163" s="217" t="str">
        <f t="shared" si="36"/>
        <v/>
      </c>
      <c r="AX163" s="217" t="str">
        <f>IF(C163="","",IF(フラグ管理用!X163=2,IF(AND(フラグ管理用!C163=2,フラグ管理用!U163=1),"","error"),""))</f>
        <v/>
      </c>
      <c r="AY163" s="217" t="str">
        <f t="shared" si="37"/>
        <v/>
      </c>
      <c r="AZ163" s="217" t="str">
        <f>IF(C163="","",IF(フラグ管理用!Y163=30,"error",IF(AND(フラグ管理用!AH163="事業始期_通常",フラグ管理用!Y163&lt;18),"error",IF(AND(フラグ管理用!AH163="事業始期_補助",フラグ管理用!Y163&lt;15),"error",""))))</f>
        <v/>
      </c>
      <c r="BA163" s="217" t="str">
        <f t="shared" si="38"/>
        <v/>
      </c>
      <c r="BB163" s="217" t="str">
        <f>IF(C163="","",IF(AND(フラグ管理用!AI163="事業終期_通常",OR(フラグ管理用!Z163&lt;18,フラグ管理用!Z163&gt;29)),"error",IF(AND(フラグ管理用!AI163="事業終期_基金",フラグ管理用!Z163&lt;18),"error","")))</f>
        <v/>
      </c>
      <c r="BC163" s="217" t="str">
        <f>IF(C163="","",IF(VLOOKUP(Y163,―!$X$2:$Y$31,2,FALSE)&lt;=VLOOKUP(Z163,―!$X$2:$Y$31,2,FALSE),"","error"))</f>
        <v/>
      </c>
      <c r="BD163" s="217" t="str">
        <f t="shared" si="39"/>
        <v/>
      </c>
      <c r="BE163" s="217" t="str">
        <f t="shared" si="40"/>
        <v/>
      </c>
      <c r="BF163" s="217" t="str">
        <f>IF(C163="","",IF(AND(フラグ管理用!AJ163="予算区分_地単_通常",フラグ管理用!AE163&gt;4),"error",IF(AND(フラグ管理用!AJ163="予算区分_地単_協力金等",フラグ管理用!AE163&gt;9),"error",IF(AND(フラグ管理用!AJ163="予算区分_補助",フラグ管理用!AE163&lt;9),"error",""))))</f>
        <v/>
      </c>
      <c r="BG163" s="258" t="str">
        <f>フラグ管理用!AN163</f>
        <v/>
      </c>
    </row>
    <row r="164" spans="1:59" x14ac:dyDescent="0.15">
      <c r="A164" s="84">
        <v>146</v>
      </c>
      <c r="B164" s="87"/>
      <c r="C164" s="61"/>
      <c r="D164" s="61"/>
      <c r="E164" s="63"/>
      <c r="F164" s="62"/>
      <c r="G164" s="150" t="str">
        <f>IF(C164="補",VLOOKUP(F164,'事業名一覧 '!$A$3:$C$54,3,FALSE),"")</f>
        <v/>
      </c>
      <c r="H164" s="158"/>
      <c r="I164" s="63"/>
      <c r="J164" s="63"/>
      <c r="K164" s="63"/>
      <c r="L164" s="62"/>
      <c r="M164" s="103" t="str">
        <f t="shared" si="41"/>
        <v/>
      </c>
      <c r="N164" s="103" t="str">
        <f t="shared" si="42"/>
        <v/>
      </c>
      <c r="O164" s="65"/>
      <c r="P164" s="65"/>
      <c r="Q164" s="65"/>
      <c r="R164" s="65"/>
      <c r="S164" s="65"/>
      <c r="T164" s="62"/>
      <c r="U164" s="63"/>
      <c r="V164" s="63"/>
      <c r="W164" s="63"/>
      <c r="X164" s="61"/>
      <c r="Y164" s="61"/>
      <c r="Z164" s="61"/>
      <c r="AA164" s="241"/>
      <c r="AB164" s="241"/>
      <c r="AC164" s="62"/>
      <c r="AD164" s="62"/>
      <c r="AE164" s="169"/>
      <c r="AF164" s="294"/>
      <c r="AG164" s="236"/>
      <c r="AH164" s="246" t="str">
        <f t="shared" si="43"/>
        <v/>
      </c>
      <c r="AI164" s="251" t="str">
        <f t="shared" si="44"/>
        <v/>
      </c>
      <c r="AJ164" s="217" t="str">
        <f>IF(C164="","",IF(AND(フラグ管理用!C164=1,フラグ管理用!E164=1),"",IF(AND(フラグ管理用!C164=2,フラグ管理用!D164=1,フラグ管理用!E164=1),"",IF(AND(フラグ管理用!C164=2,フラグ管理用!D164=2),"","error"))))</f>
        <v/>
      </c>
      <c r="AK164" s="257" t="str">
        <f t="shared" si="33"/>
        <v/>
      </c>
      <c r="AL164" s="257" t="str">
        <f t="shared" si="34"/>
        <v/>
      </c>
      <c r="AM164" s="257" t="str">
        <f>IF(C164="","",IF(PRODUCT(フラグ管理用!H164:J164)=0,"error",""))</f>
        <v/>
      </c>
      <c r="AN164" s="257" t="str">
        <f t="shared" si="45"/>
        <v/>
      </c>
      <c r="AO164" s="257" t="str">
        <f>IF(C164="","",IF(AND(フラグ管理用!E164=1,フラグ管理用!K164=1),"",IF(AND(フラグ管理用!E164=2,フラグ管理用!K164&gt;1),"","error")))</f>
        <v/>
      </c>
      <c r="AP164" s="257" t="str">
        <f>IF(C164="","",IF(AND(フラグ管理用!K164=10,ISBLANK(L164)=FALSE),"",IF(AND(フラグ管理用!K164&lt;10,ISBLANK(L164)=TRUE),"","error")))</f>
        <v/>
      </c>
      <c r="AQ164" s="217" t="str">
        <f t="shared" si="35"/>
        <v/>
      </c>
      <c r="AR164" s="217" t="str">
        <f t="shared" si="46"/>
        <v/>
      </c>
      <c r="AS164" s="217" t="str">
        <f>IF(C164="","",IF(AND(フラグ管理用!D164=2,フラグ管理用!E164=1),IF(Q164&lt;&gt;0,"error",""),""))</f>
        <v/>
      </c>
      <c r="AT164" s="217" t="str">
        <f>IF(C164="","",IF(フラグ管理用!E164=2,IF(OR(O164&lt;&gt;0,P164&lt;&gt;0),"error",""),""))</f>
        <v/>
      </c>
      <c r="AU164" s="217" t="str">
        <f t="shared" si="47"/>
        <v/>
      </c>
      <c r="AV164" s="217" t="str">
        <f t="shared" si="48"/>
        <v/>
      </c>
      <c r="AW164" s="217" t="str">
        <f t="shared" si="36"/>
        <v/>
      </c>
      <c r="AX164" s="217" t="str">
        <f>IF(C164="","",IF(フラグ管理用!X164=2,IF(AND(フラグ管理用!C164=2,フラグ管理用!U164=1),"","error"),""))</f>
        <v/>
      </c>
      <c r="AY164" s="217" t="str">
        <f t="shared" si="37"/>
        <v/>
      </c>
      <c r="AZ164" s="217" t="str">
        <f>IF(C164="","",IF(フラグ管理用!Y164=30,"error",IF(AND(フラグ管理用!AH164="事業始期_通常",フラグ管理用!Y164&lt;18),"error",IF(AND(フラグ管理用!AH164="事業始期_補助",フラグ管理用!Y164&lt;15),"error",""))))</f>
        <v/>
      </c>
      <c r="BA164" s="217" t="str">
        <f t="shared" si="38"/>
        <v/>
      </c>
      <c r="BB164" s="217" t="str">
        <f>IF(C164="","",IF(AND(フラグ管理用!AI164="事業終期_通常",OR(フラグ管理用!Z164&lt;18,フラグ管理用!Z164&gt;29)),"error",IF(AND(フラグ管理用!AI164="事業終期_基金",フラグ管理用!Z164&lt;18),"error","")))</f>
        <v/>
      </c>
      <c r="BC164" s="217" t="str">
        <f>IF(C164="","",IF(VLOOKUP(Y164,―!$X$2:$Y$31,2,FALSE)&lt;=VLOOKUP(Z164,―!$X$2:$Y$31,2,FALSE),"","error"))</f>
        <v/>
      </c>
      <c r="BD164" s="217" t="str">
        <f t="shared" si="39"/>
        <v/>
      </c>
      <c r="BE164" s="217" t="str">
        <f t="shared" si="40"/>
        <v/>
      </c>
      <c r="BF164" s="217" t="str">
        <f>IF(C164="","",IF(AND(フラグ管理用!AJ164="予算区分_地単_通常",フラグ管理用!AE164&gt;4),"error",IF(AND(フラグ管理用!AJ164="予算区分_地単_協力金等",フラグ管理用!AE164&gt;9),"error",IF(AND(フラグ管理用!AJ164="予算区分_補助",フラグ管理用!AE164&lt;9),"error",""))))</f>
        <v/>
      </c>
      <c r="BG164" s="258" t="str">
        <f>フラグ管理用!AN164</f>
        <v/>
      </c>
    </row>
    <row r="165" spans="1:59" x14ac:dyDescent="0.15">
      <c r="A165" s="84">
        <v>147</v>
      </c>
      <c r="B165" s="87"/>
      <c r="C165" s="61"/>
      <c r="D165" s="61"/>
      <c r="E165" s="63"/>
      <c r="F165" s="62"/>
      <c r="G165" s="150" t="str">
        <f>IF(C165="補",VLOOKUP(F165,'事業名一覧 '!$A$3:$C$54,3,FALSE),"")</f>
        <v/>
      </c>
      <c r="H165" s="158"/>
      <c r="I165" s="63"/>
      <c r="J165" s="63"/>
      <c r="K165" s="63"/>
      <c r="L165" s="62"/>
      <c r="M165" s="103" t="str">
        <f t="shared" si="41"/>
        <v/>
      </c>
      <c r="N165" s="103" t="str">
        <f t="shared" si="42"/>
        <v/>
      </c>
      <c r="O165" s="65"/>
      <c r="P165" s="65"/>
      <c r="Q165" s="65"/>
      <c r="R165" s="65"/>
      <c r="S165" s="65"/>
      <c r="T165" s="62"/>
      <c r="U165" s="63"/>
      <c r="V165" s="63"/>
      <c r="W165" s="63"/>
      <c r="X165" s="61"/>
      <c r="Y165" s="61"/>
      <c r="Z165" s="61"/>
      <c r="AA165" s="241"/>
      <c r="AB165" s="241"/>
      <c r="AC165" s="62"/>
      <c r="AD165" s="62"/>
      <c r="AE165" s="169"/>
      <c r="AF165" s="294"/>
      <c r="AG165" s="236"/>
      <c r="AH165" s="246" t="str">
        <f t="shared" si="43"/>
        <v/>
      </c>
      <c r="AI165" s="251" t="str">
        <f t="shared" si="44"/>
        <v/>
      </c>
      <c r="AJ165" s="217" t="str">
        <f>IF(C165="","",IF(AND(フラグ管理用!C165=1,フラグ管理用!E165=1),"",IF(AND(フラグ管理用!C165=2,フラグ管理用!D165=1,フラグ管理用!E165=1),"",IF(AND(フラグ管理用!C165=2,フラグ管理用!D165=2),"","error"))))</f>
        <v/>
      </c>
      <c r="AK165" s="257" t="str">
        <f t="shared" si="33"/>
        <v/>
      </c>
      <c r="AL165" s="257" t="str">
        <f t="shared" si="34"/>
        <v/>
      </c>
      <c r="AM165" s="257" t="str">
        <f>IF(C165="","",IF(PRODUCT(フラグ管理用!H165:J165)=0,"error",""))</f>
        <v/>
      </c>
      <c r="AN165" s="257" t="str">
        <f t="shared" si="45"/>
        <v/>
      </c>
      <c r="AO165" s="257" t="str">
        <f>IF(C165="","",IF(AND(フラグ管理用!E165=1,フラグ管理用!K165=1),"",IF(AND(フラグ管理用!E165=2,フラグ管理用!K165&gt;1),"","error")))</f>
        <v/>
      </c>
      <c r="AP165" s="257" t="str">
        <f>IF(C165="","",IF(AND(フラグ管理用!K165=10,ISBLANK(L165)=FALSE),"",IF(AND(フラグ管理用!K165&lt;10,ISBLANK(L165)=TRUE),"","error")))</f>
        <v/>
      </c>
      <c r="AQ165" s="217" t="str">
        <f t="shared" si="35"/>
        <v/>
      </c>
      <c r="AR165" s="217" t="str">
        <f t="shared" si="46"/>
        <v/>
      </c>
      <c r="AS165" s="217" t="str">
        <f>IF(C165="","",IF(AND(フラグ管理用!D165=2,フラグ管理用!E165=1),IF(Q165&lt;&gt;0,"error",""),""))</f>
        <v/>
      </c>
      <c r="AT165" s="217" t="str">
        <f>IF(C165="","",IF(フラグ管理用!E165=2,IF(OR(O165&lt;&gt;0,P165&lt;&gt;0),"error",""),""))</f>
        <v/>
      </c>
      <c r="AU165" s="217" t="str">
        <f t="shared" si="47"/>
        <v/>
      </c>
      <c r="AV165" s="217" t="str">
        <f t="shared" si="48"/>
        <v/>
      </c>
      <c r="AW165" s="217" t="str">
        <f t="shared" si="36"/>
        <v/>
      </c>
      <c r="AX165" s="217" t="str">
        <f>IF(C165="","",IF(フラグ管理用!X165=2,IF(AND(フラグ管理用!C165=2,フラグ管理用!U165=1),"","error"),""))</f>
        <v/>
      </c>
      <c r="AY165" s="217" t="str">
        <f t="shared" si="37"/>
        <v/>
      </c>
      <c r="AZ165" s="217" t="str">
        <f>IF(C165="","",IF(フラグ管理用!Y165=30,"error",IF(AND(フラグ管理用!AH165="事業始期_通常",フラグ管理用!Y165&lt;18),"error",IF(AND(フラグ管理用!AH165="事業始期_補助",フラグ管理用!Y165&lt;15),"error",""))))</f>
        <v/>
      </c>
      <c r="BA165" s="217" t="str">
        <f t="shared" si="38"/>
        <v/>
      </c>
      <c r="BB165" s="217" t="str">
        <f>IF(C165="","",IF(AND(フラグ管理用!AI165="事業終期_通常",OR(フラグ管理用!Z165&lt;18,フラグ管理用!Z165&gt;29)),"error",IF(AND(フラグ管理用!AI165="事業終期_基金",フラグ管理用!Z165&lt;18),"error","")))</f>
        <v/>
      </c>
      <c r="BC165" s="217" t="str">
        <f>IF(C165="","",IF(VLOOKUP(Y165,―!$X$2:$Y$31,2,FALSE)&lt;=VLOOKUP(Z165,―!$X$2:$Y$31,2,FALSE),"","error"))</f>
        <v/>
      </c>
      <c r="BD165" s="217" t="str">
        <f t="shared" si="39"/>
        <v/>
      </c>
      <c r="BE165" s="217" t="str">
        <f t="shared" si="40"/>
        <v/>
      </c>
      <c r="BF165" s="217" t="str">
        <f>IF(C165="","",IF(AND(フラグ管理用!AJ165="予算区分_地単_通常",フラグ管理用!AE165&gt;4),"error",IF(AND(フラグ管理用!AJ165="予算区分_地単_協力金等",フラグ管理用!AE165&gt;9),"error",IF(AND(フラグ管理用!AJ165="予算区分_補助",フラグ管理用!AE165&lt;9),"error",""))))</f>
        <v/>
      </c>
      <c r="BG165" s="258" t="str">
        <f>フラグ管理用!AN165</f>
        <v/>
      </c>
    </row>
    <row r="166" spans="1:59" x14ac:dyDescent="0.15">
      <c r="A166" s="84">
        <v>148</v>
      </c>
      <c r="B166" s="87"/>
      <c r="C166" s="61"/>
      <c r="D166" s="61"/>
      <c r="E166" s="63"/>
      <c r="F166" s="62"/>
      <c r="G166" s="150" t="str">
        <f>IF(C166="補",VLOOKUP(F166,'事業名一覧 '!$A$3:$C$54,3,FALSE),"")</f>
        <v/>
      </c>
      <c r="H166" s="158"/>
      <c r="I166" s="63"/>
      <c r="J166" s="63"/>
      <c r="K166" s="63"/>
      <c r="L166" s="62"/>
      <c r="M166" s="103" t="str">
        <f t="shared" si="41"/>
        <v/>
      </c>
      <c r="N166" s="103" t="str">
        <f t="shared" si="42"/>
        <v/>
      </c>
      <c r="O166" s="65"/>
      <c r="P166" s="65"/>
      <c r="Q166" s="65"/>
      <c r="R166" s="65"/>
      <c r="S166" s="65"/>
      <c r="T166" s="62"/>
      <c r="U166" s="63"/>
      <c r="V166" s="63"/>
      <c r="W166" s="63"/>
      <c r="X166" s="61"/>
      <c r="Y166" s="61"/>
      <c r="Z166" s="61"/>
      <c r="AA166" s="241"/>
      <c r="AB166" s="241"/>
      <c r="AC166" s="62"/>
      <c r="AD166" s="62"/>
      <c r="AE166" s="169"/>
      <c r="AF166" s="294"/>
      <c r="AG166" s="236"/>
      <c r="AH166" s="246" t="str">
        <f t="shared" si="43"/>
        <v/>
      </c>
      <c r="AI166" s="251" t="str">
        <f t="shared" si="44"/>
        <v/>
      </c>
      <c r="AJ166" s="217" t="str">
        <f>IF(C166="","",IF(AND(フラグ管理用!C166=1,フラグ管理用!E166=1),"",IF(AND(フラグ管理用!C166=2,フラグ管理用!D166=1,フラグ管理用!E166=1),"",IF(AND(フラグ管理用!C166=2,フラグ管理用!D166=2),"","error"))))</f>
        <v/>
      </c>
      <c r="AK166" s="257" t="str">
        <f t="shared" si="33"/>
        <v/>
      </c>
      <c r="AL166" s="257" t="str">
        <f t="shared" si="34"/>
        <v/>
      </c>
      <c r="AM166" s="257" t="str">
        <f>IF(C166="","",IF(PRODUCT(フラグ管理用!H166:J166)=0,"error",""))</f>
        <v/>
      </c>
      <c r="AN166" s="257" t="str">
        <f t="shared" si="45"/>
        <v/>
      </c>
      <c r="AO166" s="257" t="str">
        <f>IF(C166="","",IF(AND(フラグ管理用!E166=1,フラグ管理用!K166=1),"",IF(AND(フラグ管理用!E166=2,フラグ管理用!K166&gt;1),"","error")))</f>
        <v/>
      </c>
      <c r="AP166" s="257" t="str">
        <f>IF(C166="","",IF(AND(フラグ管理用!K166=10,ISBLANK(L166)=FALSE),"",IF(AND(フラグ管理用!K166&lt;10,ISBLANK(L166)=TRUE),"","error")))</f>
        <v/>
      </c>
      <c r="AQ166" s="217" t="str">
        <f t="shared" si="35"/>
        <v/>
      </c>
      <c r="AR166" s="217" t="str">
        <f t="shared" si="46"/>
        <v/>
      </c>
      <c r="AS166" s="217" t="str">
        <f>IF(C166="","",IF(AND(フラグ管理用!D166=2,フラグ管理用!E166=1),IF(Q166&lt;&gt;0,"error",""),""))</f>
        <v/>
      </c>
      <c r="AT166" s="217" t="str">
        <f>IF(C166="","",IF(フラグ管理用!E166=2,IF(OR(O166&lt;&gt;0,P166&lt;&gt;0),"error",""),""))</f>
        <v/>
      </c>
      <c r="AU166" s="217" t="str">
        <f t="shared" si="47"/>
        <v/>
      </c>
      <c r="AV166" s="217" t="str">
        <f t="shared" si="48"/>
        <v/>
      </c>
      <c r="AW166" s="217" t="str">
        <f t="shared" si="36"/>
        <v/>
      </c>
      <c r="AX166" s="217" t="str">
        <f>IF(C166="","",IF(フラグ管理用!X166=2,IF(AND(フラグ管理用!C166=2,フラグ管理用!U166=1),"","error"),""))</f>
        <v/>
      </c>
      <c r="AY166" s="217" t="str">
        <f t="shared" si="37"/>
        <v/>
      </c>
      <c r="AZ166" s="217" t="str">
        <f>IF(C166="","",IF(フラグ管理用!Y166=30,"error",IF(AND(フラグ管理用!AH166="事業始期_通常",フラグ管理用!Y166&lt;18),"error",IF(AND(フラグ管理用!AH166="事業始期_補助",フラグ管理用!Y166&lt;15),"error",""))))</f>
        <v/>
      </c>
      <c r="BA166" s="217" t="str">
        <f t="shared" si="38"/>
        <v/>
      </c>
      <c r="BB166" s="217" t="str">
        <f>IF(C166="","",IF(AND(フラグ管理用!AI166="事業終期_通常",OR(フラグ管理用!Z166&lt;18,フラグ管理用!Z166&gt;29)),"error",IF(AND(フラグ管理用!AI166="事業終期_基金",フラグ管理用!Z166&lt;18),"error","")))</f>
        <v/>
      </c>
      <c r="BC166" s="217" t="str">
        <f>IF(C166="","",IF(VLOOKUP(Y166,―!$X$2:$Y$31,2,FALSE)&lt;=VLOOKUP(Z166,―!$X$2:$Y$31,2,FALSE),"","error"))</f>
        <v/>
      </c>
      <c r="BD166" s="217" t="str">
        <f t="shared" si="39"/>
        <v/>
      </c>
      <c r="BE166" s="217" t="str">
        <f t="shared" si="40"/>
        <v/>
      </c>
      <c r="BF166" s="217" t="str">
        <f>IF(C166="","",IF(AND(フラグ管理用!AJ166="予算区分_地単_通常",フラグ管理用!AE166&gt;4),"error",IF(AND(フラグ管理用!AJ166="予算区分_地単_協力金等",フラグ管理用!AE166&gt;9),"error",IF(AND(フラグ管理用!AJ166="予算区分_補助",フラグ管理用!AE166&lt;9),"error",""))))</f>
        <v/>
      </c>
      <c r="BG166" s="258" t="str">
        <f>フラグ管理用!AN166</f>
        <v/>
      </c>
    </row>
    <row r="167" spans="1:59" x14ac:dyDescent="0.15">
      <c r="A167" s="84">
        <v>149</v>
      </c>
      <c r="B167" s="87"/>
      <c r="C167" s="61"/>
      <c r="D167" s="61"/>
      <c r="E167" s="63"/>
      <c r="F167" s="62"/>
      <c r="G167" s="150" t="str">
        <f>IF(C167="補",VLOOKUP(F167,'事業名一覧 '!$A$3:$C$54,3,FALSE),"")</f>
        <v/>
      </c>
      <c r="H167" s="158"/>
      <c r="I167" s="63"/>
      <c r="J167" s="63"/>
      <c r="K167" s="63"/>
      <c r="L167" s="62"/>
      <c r="M167" s="103" t="str">
        <f t="shared" si="41"/>
        <v/>
      </c>
      <c r="N167" s="103" t="str">
        <f t="shared" si="42"/>
        <v/>
      </c>
      <c r="O167" s="65"/>
      <c r="P167" s="65"/>
      <c r="Q167" s="65"/>
      <c r="R167" s="65"/>
      <c r="S167" s="65"/>
      <c r="T167" s="62"/>
      <c r="U167" s="63"/>
      <c r="V167" s="63"/>
      <c r="W167" s="63"/>
      <c r="X167" s="61"/>
      <c r="Y167" s="61"/>
      <c r="Z167" s="61"/>
      <c r="AA167" s="241"/>
      <c r="AB167" s="241"/>
      <c r="AC167" s="62"/>
      <c r="AD167" s="62"/>
      <c r="AE167" s="169"/>
      <c r="AF167" s="294"/>
      <c r="AG167" s="236"/>
      <c r="AH167" s="246" t="str">
        <f t="shared" si="43"/>
        <v/>
      </c>
      <c r="AI167" s="251" t="str">
        <f t="shared" si="44"/>
        <v/>
      </c>
      <c r="AJ167" s="217" t="str">
        <f>IF(C167="","",IF(AND(フラグ管理用!C167=1,フラグ管理用!E167=1),"",IF(AND(フラグ管理用!C167=2,フラグ管理用!D167=1,フラグ管理用!E167=1),"",IF(AND(フラグ管理用!C167=2,フラグ管理用!D167=2),"","error"))))</f>
        <v/>
      </c>
      <c r="AK167" s="257" t="str">
        <f t="shared" si="33"/>
        <v/>
      </c>
      <c r="AL167" s="257" t="str">
        <f t="shared" si="34"/>
        <v/>
      </c>
      <c r="AM167" s="257" t="str">
        <f>IF(C167="","",IF(PRODUCT(フラグ管理用!H167:J167)=0,"error",""))</f>
        <v/>
      </c>
      <c r="AN167" s="257" t="str">
        <f t="shared" si="45"/>
        <v/>
      </c>
      <c r="AO167" s="257" t="str">
        <f>IF(C167="","",IF(AND(フラグ管理用!E167=1,フラグ管理用!K167=1),"",IF(AND(フラグ管理用!E167=2,フラグ管理用!K167&gt;1),"","error")))</f>
        <v/>
      </c>
      <c r="AP167" s="257" t="str">
        <f>IF(C167="","",IF(AND(フラグ管理用!K167=10,ISBLANK(L167)=FALSE),"",IF(AND(フラグ管理用!K167&lt;10,ISBLANK(L167)=TRUE),"","error")))</f>
        <v/>
      </c>
      <c r="AQ167" s="217" t="str">
        <f t="shared" si="35"/>
        <v/>
      </c>
      <c r="AR167" s="217" t="str">
        <f t="shared" si="46"/>
        <v/>
      </c>
      <c r="AS167" s="217" t="str">
        <f>IF(C167="","",IF(AND(フラグ管理用!D167=2,フラグ管理用!E167=1),IF(Q167&lt;&gt;0,"error",""),""))</f>
        <v/>
      </c>
      <c r="AT167" s="217" t="str">
        <f>IF(C167="","",IF(フラグ管理用!E167=2,IF(OR(O167&lt;&gt;0,P167&lt;&gt;0),"error",""),""))</f>
        <v/>
      </c>
      <c r="AU167" s="217" t="str">
        <f t="shared" si="47"/>
        <v/>
      </c>
      <c r="AV167" s="217" t="str">
        <f t="shared" si="48"/>
        <v/>
      </c>
      <c r="AW167" s="217" t="str">
        <f t="shared" si="36"/>
        <v/>
      </c>
      <c r="AX167" s="217" t="str">
        <f>IF(C167="","",IF(フラグ管理用!X167=2,IF(AND(フラグ管理用!C167=2,フラグ管理用!U167=1),"","error"),""))</f>
        <v/>
      </c>
      <c r="AY167" s="217" t="str">
        <f t="shared" si="37"/>
        <v/>
      </c>
      <c r="AZ167" s="217" t="str">
        <f>IF(C167="","",IF(フラグ管理用!Y167=30,"error",IF(AND(フラグ管理用!AH167="事業始期_通常",フラグ管理用!Y167&lt;18),"error",IF(AND(フラグ管理用!AH167="事業始期_補助",フラグ管理用!Y167&lt;15),"error",""))))</f>
        <v/>
      </c>
      <c r="BA167" s="217" t="str">
        <f t="shared" si="38"/>
        <v/>
      </c>
      <c r="BB167" s="217" t="str">
        <f>IF(C167="","",IF(AND(フラグ管理用!AI167="事業終期_通常",OR(フラグ管理用!Z167&lt;18,フラグ管理用!Z167&gt;29)),"error",IF(AND(フラグ管理用!AI167="事業終期_基金",フラグ管理用!Z167&lt;18),"error","")))</f>
        <v/>
      </c>
      <c r="BC167" s="217" t="str">
        <f>IF(C167="","",IF(VLOOKUP(Y167,―!$X$2:$Y$31,2,FALSE)&lt;=VLOOKUP(Z167,―!$X$2:$Y$31,2,FALSE),"","error"))</f>
        <v/>
      </c>
      <c r="BD167" s="217" t="str">
        <f t="shared" si="39"/>
        <v/>
      </c>
      <c r="BE167" s="217" t="str">
        <f t="shared" si="40"/>
        <v/>
      </c>
      <c r="BF167" s="217" t="str">
        <f>IF(C167="","",IF(AND(フラグ管理用!AJ167="予算区分_地単_通常",フラグ管理用!AE167&gt;4),"error",IF(AND(フラグ管理用!AJ167="予算区分_地単_協力金等",フラグ管理用!AE167&gt;9),"error",IF(AND(フラグ管理用!AJ167="予算区分_補助",フラグ管理用!AE167&lt;9),"error",""))))</f>
        <v/>
      </c>
      <c r="BG167" s="258" t="str">
        <f>フラグ管理用!AN167</f>
        <v/>
      </c>
    </row>
    <row r="168" spans="1:59" x14ac:dyDescent="0.15">
      <c r="A168" s="84">
        <v>150</v>
      </c>
      <c r="B168" s="87"/>
      <c r="C168" s="61"/>
      <c r="D168" s="61"/>
      <c r="E168" s="63"/>
      <c r="F168" s="62"/>
      <c r="G168" s="150" t="str">
        <f>IF(C168="補",VLOOKUP(F168,'事業名一覧 '!$A$3:$C$54,3,FALSE),"")</f>
        <v/>
      </c>
      <c r="H168" s="158"/>
      <c r="I168" s="63"/>
      <c r="J168" s="63"/>
      <c r="K168" s="63"/>
      <c r="L168" s="62"/>
      <c r="M168" s="103" t="str">
        <f t="shared" si="41"/>
        <v/>
      </c>
      <c r="N168" s="103" t="str">
        <f t="shared" si="42"/>
        <v/>
      </c>
      <c r="O168" s="65"/>
      <c r="P168" s="65"/>
      <c r="Q168" s="65"/>
      <c r="R168" s="65"/>
      <c r="S168" s="65"/>
      <c r="T168" s="62"/>
      <c r="U168" s="63"/>
      <c r="V168" s="63"/>
      <c r="W168" s="63"/>
      <c r="X168" s="61"/>
      <c r="Y168" s="61"/>
      <c r="Z168" s="61"/>
      <c r="AA168" s="241"/>
      <c r="AB168" s="241"/>
      <c r="AC168" s="62"/>
      <c r="AD168" s="62"/>
      <c r="AE168" s="169"/>
      <c r="AF168" s="294"/>
      <c r="AG168" s="236"/>
      <c r="AH168" s="246" t="str">
        <f t="shared" si="43"/>
        <v/>
      </c>
      <c r="AI168" s="251" t="str">
        <f t="shared" si="44"/>
        <v/>
      </c>
      <c r="AJ168" s="217" t="str">
        <f>IF(C168="","",IF(AND(フラグ管理用!C168=1,フラグ管理用!E168=1),"",IF(AND(フラグ管理用!C168=2,フラグ管理用!D168=1,フラグ管理用!E168=1),"",IF(AND(フラグ管理用!C168=2,フラグ管理用!D168=2),"","error"))))</f>
        <v/>
      </c>
      <c r="AK168" s="257" t="str">
        <f t="shared" si="33"/>
        <v/>
      </c>
      <c r="AL168" s="257" t="str">
        <f t="shared" si="34"/>
        <v/>
      </c>
      <c r="AM168" s="257" t="str">
        <f>IF(C168="","",IF(PRODUCT(フラグ管理用!H168:J168)=0,"error",""))</f>
        <v/>
      </c>
      <c r="AN168" s="257" t="str">
        <f t="shared" si="45"/>
        <v/>
      </c>
      <c r="AO168" s="257" t="str">
        <f>IF(C168="","",IF(AND(フラグ管理用!E168=1,フラグ管理用!K168=1),"",IF(AND(フラグ管理用!E168=2,フラグ管理用!K168&gt;1),"","error")))</f>
        <v/>
      </c>
      <c r="AP168" s="257" t="str">
        <f>IF(C168="","",IF(AND(フラグ管理用!K168=10,ISBLANK(L168)=FALSE),"",IF(AND(フラグ管理用!K168&lt;10,ISBLANK(L168)=TRUE),"","error")))</f>
        <v/>
      </c>
      <c r="AQ168" s="217" t="str">
        <f t="shared" si="35"/>
        <v/>
      </c>
      <c r="AR168" s="217" t="str">
        <f t="shared" si="46"/>
        <v/>
      </c>
      <c r="AS168" s="217" t="str">
        <f>IF(C168="","",IF(AND(フラグ管理用!D168=2,フラグ管理用!E168=1),IF(Q168&lt;&gt;0,"error",""),""))</f>
        <v/>
      </c>
      <c r="AT168" s="217" t="str">
        <f>IF(C168="","",IF(フラグ管理用!E168=2,IF(OR(O168&lt;&gt;0,P168&lt;&gt;0),"error",""),""))</f>
        <v/>
      </c>
      <c r="AU168" s="217" t="str">
        <f t="shared" si="47"/>
        <v/>
      </c>
      <c r="AV168" s="217" t="str">
        <f t="shared" si="48"/>
        <v/>
      </c>
      <c r="AW168" s="217" t="str">
        <f t="shared" si="36"/>
        <v/>
      </c>
      <c r="AX168" s="217" t="str">
        <f>IF(C168="","",IF(フラグ管理用!X168=2,IF(AND(フラグ管理用!C168=2,フラグ管理用!U168=1),"","error"),""))</f>
        <v/>
      </c>
      <c r="AY168" s="217" t="str">
        <f t="shared" si="37"/>
        <v/>
      </c>
      <c r="AZ168" s="217" t="str">
        <f>IF(C168="","",IF(フラグ管理用!Y168=30,"error",IF(AND(フラグ管理用!AH168="事業始期_通常",フラグ管理用!Y168&lt;18),"error",IF(AND(フラグ管理用!AH168="事業始期_補助",フラグ管理用!Y168&lt;15),"error",""))))</f>
        <v/>
      </c>
      <c r="BA168" s="217" t="str">
        <f t="shared" si="38"/>
        <v/>
      </c>
      <c r="BB168" s="217" t="str">
        <f>IF(C168="","",IF(AND(フラグ管理用!AI168="事業終期_通常",OR(フラグ管理用!Z168&lt;18,フラグ管理用!Z168&gt;29)),"error",IF(AND(フラグ管理用!AI168="事業終期_基金",フラグ管理用!Z168&lt;18),"error","")))</f>
        <v/>
      </c>
      <c r="BC168" s="217" t="str">
        <f>IF(C168="","",IF(VLOOKUP(Y168,―!$X$2:$Y$31,2,FALSE)&lt;=VLOOKUP(Z168,―!$X$2:$Y$31,2,FALSE),"","error"))</f>
        <v/>
      </c>
      <c r="BD168" s="217" t="str">
        <f t="shared" si="39"/>
        <v/>
      </c>
      <c r="BE168" s="217" t="str">
        <f t="shared" si="40"/>
        <v/>
      </c>
      <c r="BF168" s="217" t="str">
        <f>IF(C168="","",IF(AND(フラグ管理用!AJ168="予算区分_地単_通常",フラグ管理用!AE168&gt;4),"error",IF(AND(フラグ管理用!AJ168="予算区分_地単_協力金等",フラグ管理用!AE168&gt;9),"error",IF(AND(フラグ管理用!AJ168="予算区分_補助",フラグ管理用!AE168&lt;9),"error",""))))</f>
        <v/>
      </c>
      <c r="BG168" s="258" t="str">
        <f>フラグ管理用!AN168</f>
        <v/>
      </c>
    </row>
    <row r="169" spans="1:59" x14ac:dyDescent="0.15">
      <c r="A169" s="84">
        <v>151</v>
      </c>
      <c r="B169" s="87"/>
      <c r="C169" s="61"/>
      <c r="D169" s="61"/>
      <c r="E169" s="63"/>
      <c r="F169" s="62"/>
      <c r="G169" s="150" t="str">
        <f>IF(C169="補",VLOOKUP(F169,'事業名一覧 '!$A$3:$C$54,3,FALSE),"")</f>
        <v/>
      </c>
      <c r="H169" s="158"/>
      <c r="I169" s="63"/>
      <c r="J169" s="63"/>
      <c r="K169" s="63"/>
      <c r="L169" s="62"/>
      <c r="M169" s="103" t="str">
        <f t="shared" si="41"/>
        <v/>
      </c>
      <c r="N169" s="103" t="str">
        <f t="shared" si="42"/>
        <v/>
      </c>
      <c r="O169" s="65"/>
      <c r="P169" s="65"/>
      <c r="Q169" s="65"/>
      <c r="R169" s="65"/>
      <c r="S169" s="65"/>
      <c r="T169" s="62"/>
      <c r="U169" s="63"/>
      <c r="V169" s="63"/>
      <c r="W169" s="63"/>
      <c r="X169" s="61"/>
      <c r="Y169" s="61"/>
      <c r="Z169" s="61"/>
      <c r="AA169" s="241"/>
      <c r="AB169" s="241"/>
      <c r="AC169" s="62"/>
      <c r="AD169" s="62"/>
      <c r="AE169" s="169"/>
      <c r="AF169" s="294"/>
      <c r="AG169" s="236"/>
      <c r="AH169" s="246" t="str">
        <f t="shared" si="43"/>
        <v/>
      </c>
      <c r="AI169" s="251" t="str">
        <f t="shared" si="44"/>
        <v/>
      </c>
      <c r="AJ169" s="217" t="str">
        <f>IF(C169="","",IF(AND(フラグ管理用!C169=1,フラグ管理用!E169=1),"",IF(AND(フラグ管理用!C169=2,フラグ管理用!D169=1,フラグ管理用!E169=1),"",IF(AND(フラグ管理用!C169=2,フラグ管理用!D169=2),"","error"))))</f>
        <v/>
      </c>
      <c r="AK169" s="257" t="str">
        <f t="shared" si="33"/>
        <v/>
      </c>
      <c r="AL169" s="257" t="str">
        <f t="shared" si="34"/>
        <v/>
      </c>
      <c r="AM169" s="257" t="str">
        <f>IF(C169="","",IF(PRODUCT(フラグ管理用!H169:J169)=0,"error",""))</f>
        <v/>
      </c>
      <c r="AN169" s="257" t="str">
        <f t="shared" si="45"/>
        <v/>
      </c>
      <c r="AO169" s="257" t="str">
        <f>IF(C169="","",IF(AND(フラグ管理用!E169=1,フラグ管理用!K169=1),"",IF(AND(フラグ管理用!E169=2,フラグ管理用!K169&gt;1),"","error")))</f>
        <v/>
      </c>
      <c r="AP169" s="257" t="str">
        <f>IF(C169="","",IF(AND(フラグ管理用!K169=10,ISBLANK(L169)=FALSE),"",IF(AND(フラグ管理用!K169&lt;10,ISBLANK(L169)=TRUE),"","error")))</f>
        <v/>
      </c>
      <c r="AQ169" s="217" t="str">
        <f t="shared" si="35"/>
        <v/>
      </c>
      <c r="AR169" s="217" t="str">
        <f t="shared" si="46"/>
        <v/>
      </c>
      <c r="AS169" s="217" t="str">
        <f>IF(C169="","",IF(AND(フラグ管理用!D169=2,フラグ管理用!E169=1),IF(Q169&lt;&gt;0,"error",""),""))</f>
        <v/>
      </c>
      <c r="AT169" s="217" t="str">
        <f>IF(C169="","",IF(フラグ管理用!E169=2,IF(OR(O169&lt;&gt;0,P169&lt;&gt;0),"error",""),""))</f>
        <v/>
      </c>
      <c r="AU169" s="217" t="str">
        <f t="shared" si="47"/>
        <v/>
      </c>
      <c r="AV169" s="217" t="str">
        <f t="shared" si="48"/>
        <v/>
      </c>
      <c r="AW169" s="217" t="str">
        <f t="shared" si="36"/>
        <v/>
      </c>
      <c r="AX169" s="217" t="str">
        <f>IF(C169="","",IF(フラグ管理用!X169=2,IF(AND(フラグ管理用!C169=2,フラグ管理用!U169=1),"","error"),""))</f>
        <v/>
      </c>
      <c r="AY169" s="217" t="str">
        <f t="shared" si="37"/>
        <v/>
      </c>
      <c r="AZ169" s="217" t="str">
        <f>IF(C169="","",IF(フラグ管理用!Y169=30,"error",IF(AND(フラグ管理用!AH169="事業始期_通常",フラグ管理用!Y169&lt;18),"error",IF(AND(フラグ管理用!AH169="事業始期_補助",フラグ管理用!Y169&lt;15),"error",""))))</f>
        <v/>
      </c>
      <c r="BA169" s="217" t="str">
        <f t="shared" si="38"/>
        <v/>
      </c>
      <c r="BB169" s="217" t="str">
        <f>IF(C169="","",IF(AND(フラグ管理用!AI169="事業終期_通常",OR(フラグ管理用!Z169&lt;18,フラグ管理用!Z169&gt;29)),"error",IF(AND(フラグ管理用!AI169="事業終期_基金",フラグ管理用!Z169&lt;18),"error","")))</f>
        <v/>
      </c>
      <c r="BC169" s="217" t="str">
        <f>IF(C169="","",IF(VLOOKUP(Y169,―!$X$2:$Y$31,2,FALSE)&lt;=VLOOKUP(Z169,―!$X$2:$Y$31,2,FALSE),"","error"))</f>
        <v/>
      </c>
      <c r="BD169" s="217" t="str">
        <f t="shared" si="39"/>
        <v/>
      </c>
      <c r="BE169" s="217" t="str">
        <f t="shared" si="40"/>
        <v/>
      </c>
      <c r="BF169" s="217" t="str">
        <f>IF(C169="","",IF(AND(フラグ管理用!AJ169="予算区分_地単_通常",フラグ管理用!AE169&gt;4),"error",IF(AND(フラグ管理用!AJ169="予算区分_地単_協力金等",フラグ管理用!AE169&gt;9),"error",IF(AND(フラグ管理用!AJ169="予算区分_補助",フラグ管理用!AE169&lt;9),"error",""))))</f>
        <v/>
      </c>
      <c r="BG169" s="258" t="str">
        <f>フラグ管理用!AN169</f>
        <v/>
      </c>
    </row>
    <row r="170" spans="1:59" x14ac:dyDescent="0.15">
      <c r="A170" s="84">
        <v>152</v>
      </c>
      <c r="B170" s="87"/>
      <c r="C170" s="61"/>
      <c r="D170" s="61"/>
      <c r="E170" s="63"/>
      <c r="F170" s="62"/>
      <c r="G170" s="150" t="str">
        <f>IF(C170="補",VLOOKUP(F170,'事業名一覧 '!$A$3:$C$54,3,FALSE),"")</f>
        <v/>
      </c>
      <c r="H170" s="158"/>
      <c r="I170" s="63"/>
      <c r="J170" s="63"/>
      <c r="K170" s="63"/>
      <c r="L170" s="62"/>
      <c r="M170" s="103" t="str">
        <f t="shared" si="41"/>
        <v/>
      </c>
      <c r="N170" s="103" t="str">
        <f t="shared" si="42"/>
        <v/>
      </c>
      <c r="O170" s="65"/>
      <c r="P170" s="65"/>
      <c r="Q170" s="65"/>
      <c r="R170" s="65"/>
      <c r="S170" s="65"/>
      <c r="T170" s="62"/>
      <c r="U170" s="63"/>
      <c r="V170" s="63"/>
      <c r="W170" s="63"/>
      <c r="X170" s="61"/>
      <c r="Y170" s="61"/>
      <c r="Z170" s="61"/>
      <c r="AA170" s="241"/>
      <c r="AB170" s="241"/>
      <c r="AC170" s="62"/>
      <c r="AD170" s="62"/>
      <c r="AE170" s="169"/>
      <c r="AF170" s="294"/>
      <c r="AG170" s="236"/>
      <c r="AH170" s="246" t="str">
        <f t="shared" si="43"/>
        <v/>
      </c>
      <c r="AI170" s="251" t="str">
        <f t="shared" si="44"/>
        <v/>
      </c>
      <c r="AJ170" s="217" t="str">
        <f>IF(C170="","",IF(AND(フラグ管理用!C170=1,フラグ管理用!E170=1),"",IF(AND(フラグ管理用!C170=2,フラグ管理用!D170=1,フラグ管理用!E170=1),"",IF(AND(フラグ管理用!C170=2,フラグ管理用!D170=2),"","error"))))</f>
        <v/>
      </c>
      <c r="AK170" s="257" t="str">
        <f t="shared" si="33"/>
        <v/>
      </c>
      <c r="AL170" s="257" t="str">
        <f t="shared" si="34"/>
        <v/>
      </c>
      <c r="AM170" s="257" t="str">
        <f>IF(C170="","",IF(PRODUCT(フラグ管理用!H170:J170)=0,"error",""))</f>
        <v/>
      </c>
      <c r="AN170" s="257" t="str">
        <f t="shared" si="45"/>
        <v/>
      </c>
      <c r="AO170" s="257" t="str">
        <f>IF(C170="","",IF(AND(フラグ管理用!E170=1,フラグ管理用!K170=1),"",IF(AND(フラグ管理用!E170=2,フラグ管理用!K170&gt;1),"","error")))</f>
        <v/>
      </c>
      <c r="AP170" s="257" t="str">
        <f>IF(C170="","",IF(AND(フラグ管理用!K170=10,ISBLANK(L170)=FALSE),"",IF(AND(フラグ管理用!K170&lt;10,ISBLANK(L170)=TRUE),"","error")))</f>
        <v/>
      </c>
      <c r="AQ170" s="217" t="str">
        <f t="shared" si="35"/>
        <v/>
      </c>
      <c r="AR170" s="217" t="str">
        <f t="shared" si="46"/>
        <v/>
      </c>
      <c r="AS170" s="217" t="str">
        <f>IF(C170="","",IF(AND(フラグ管理用!D170=2,フラグ管理用!E170=1),IF(Q170&lt;&gt;0,"error",""),""))</f>
        <v/>
      </c>
      <c r="AT170" s="217" t="str">
        <f>IF(C170="","",IF(フラグ管理用!E170=2,IF(OR(O170&lt;&gt;0,P170&lt;&gt;0),"error",""),""))</f>
        <v/>
      </c>
      <c r="AU170" s="217" t="str">
        <f t="shared" si="47"/>
        <v/>
      </c>
      <c r="AV170" s="217" t="str">
        <f t="shared" si="48"/>
        <v/>
      </c>
      <c r="AW170" s="217" t="str">
        <f t="shared" si="36"/>
        <v/>
      </c>
      <c r="AX170" s="217" t="str">
        <f>IF(C170="","",IF(フラグ管理用!X170=2,IF(AND(フラグ管理用!C170=2,フラグ管理用!U170=1),"","error"),""))</f>
        <v/>
      </c>
      <c r="AY170" s="217" t="str">
        <f t="shared" si="37"/>
        <v/>
      </c>
      <c r="AZ170" s="217" t="str">
        <f>IF(C170="","",IF(フラグ管理用!Y170=30,"error",IF(AND(フラグ管理用!AH170="事業始期_通常",フラグ管理用!Y170&lt;18),"error",IF(AND(フラグ管理用!AH170="事業始期_補助",フラグ管理用!Y170&lt;15),"error",""))))</f>
        <v/>
      </c>
      <c r="BA170" s="217" t="str">
        <f t="shared" si="38"/>
        <v/>
      </c>
      <c r="BB170" s="217" t="str">
        <f>IF(C170="","",IF(AND(フラグ管理用!AI170="事業終期_通常",OR(フラグ管理用!Z170&lt;18,フラグ管理用!Z170&gt;29)),"error",IF(AND(フラグ管理用!AI170="事業終期_基金",フラグ管理用!Z170&lt;18),"error","")))</f>
        <v/>
      </c>
      <c r="BC170" s="217" t="str">
        <f>IF(C170="","",IF(VLOOKUP(Y170,―!$X$2:$Y$31,2,FALSE)&lt;=VLOOKUP(Z170,―!$X$2:$Y$31,2,FALSE),"","error"))</f>
        <v/>
      </c>
      <c r="BD170" s="217" t="str">
        <f t="shared" si="39"/>
        <v/>
      </c>
      <c r="BE170" s="217" t="str">
        <f t="shared" si="40"/>
        <v/>
      </c>
      <c r="BF170" s="217" t="str">
        <f>IF(C170="","",IF(AND(フラグ管理用!AJ170="予算区分_地単_通常",フラグ管理用!AE170&gt;4),"error",IF(AND(フラグ管理用!AJ170="予算区分_地単_協力金等",フラグ管理用!AE170&gt;9),"error",IF(AND(フラグ管理用!AJ170="予算区分_補助",フラグ管理用!AE170&lt;9),"error",""))))</f>
        <v/>
      </c>
      <c r="BG170" s="258" t="str">
        <f>フラグ管理用!AN170</f>
        <v/>
      </c>
    </row>
    <row r="171" spans="1:59" x14ac:dyDescent="0.15">
      <c r="A171" s="84">
        <v>153</v>
      </c>
      <c r="B171" s="87"/>
      <c r="C171" s="61"/>
      <c r="D171" s="61"/>
      <c r="E171" s="63"/>
      <c r="F171" s="62"/>
      <c r="G171" s="150" t="str">
        <f>IF(C171="補",VLOOKUP(F171,'事業名一覧 '!$A$3:$C$54,3,FALSE),"")</f>
        <v/>
      </c>
      <c r="H171" s="158"/>
      <c r="I171" s="63"/>
      <c r="J171" s="63"/>
      <c r="K171" s="63"/>
      <c r="L171" s="62"/>
      <c r="M171" s="103" t="str">
        <f t="shared" si="41"/>
        <v/>
      </c>
      <c r="N171" s="103" t="str">
        <f t="shared" si="42"/>
        <v/>
      </c>
      <c r="O171" s="65"/>
      <c r="P171" s="65"/>
      <c r="Q171" s="65"/>
      <c r="R171" s="65"/>
      <c r="S171" s="65"/>
      <c r="T171" s="62"/>
      <c r="U171" s="63"/>
      <c r="V171" s="63"/>
      <c r="W171" s="63"/>
      <c r="X171" s="61"/>
      <c r="Y171" s="61"/>
      <c r="Z171" s="61"/>
      <c r="AA171" s="241"/>
      <c r="AB171" s="241"/>
      <c r="AC171" s="62"/>
      <c r="AD171" s="62"/>
      <c r="AE171" s="169"/>
      <c r="AF171" s="294"/>
      <c r="AG171" s="236"/>
      <c r="AH171" s="246" t="str">
        <f t="shared" si="43"/>
        <v/>
      </c>
      <c r="AI171" s="251" t="str">
        <f t="shared" si="44"/>
        <v/>
      </c>
      <c r="AJ171" s="217" t="str">
        <f>IF(C171="","",IF(AND(フラグ管理用!C171=1,フラグ管理用!E171=1),"",IF(AND(フラグ管理用!C171=2,フラグ管理用!D171=1,フラグ管理用!E171=1),"",IF(AND(フラグ管理用!C171=2,フラグ管理用!D171=2),"","error"))))</f>
        <v/>
      </c>
      <c r="AK171" s="257" t="str">
        <f t="shared" si="33"/>
        <v/>
      </c>
      <c r="AL171" s="257" t="str">
        <f t="shared" si="34"/>
        <v/>
      </c>
      <c r="AM171" s="257" t="str">
        <f>IF(C171="","",IF(PRODUCT(フラグ管理用!H171:J171)=0,"error",""))</f>
        <v/>
      </c>
      <c r="AN171" s="257" t="str">
        <f t="shared" si="45"/>
        <v/>
      </c>
      <c r="AO171" s="257" t="str">
        <f>IF(C171="","",IF(AND(フラグ管理用!E171=1,フラグ管理用!K171=1),"",IF(AND(フラグ管理用!E171=2,フラグ管理用!K171&gt;1),"","error")))</f>
        <v/>
      </c>
      <c r="AP171" s="257" t="str">
        <f>IF(C171="","",IF(AND(フラグ管理用!K171=10,ISBLANK(L171)=FALSE),"",IF(AND(フラグ管理用!K171&lt;10,ISBLANK(L171)=TRUE),"","error")))</f>
        <v/>
      </c>
      <c r="AQ171" s="217" t="str">
        <f t="shared" si="35"/>
        <v/>
      </c>
      <c r="AR171" s="217" t="str">
        <f t="shared" si="46"/>
        <v/>
      </c>
      <c r="AS171" s="217" t="str">
        <f>IF(C171="","",IF(AND(フラグ管理用!D171=2,フラグ管理用!E171=1),IF(Q171&lt;&gt;0,"error",""),""))</f>
        <v/>
      </c>
      <c r="AT171" s="217" t="str">
        <f>IF(C171="","",IF(フラグ管理用!E171=2,IF(OR(O171&lt;&gt;0,P171&lt;&gt;0),"error",""),""))</f>
        <v/>
      </c>
      <c r="AU171" s="217" t="str">
        <f t="shared" si="47"/>
        <v/>
      </c>
      <c r="AV171" s="217" t="str">
        <f t="shared" si="48"/>
        <v/>
      </c>
      <c r="AW171" s="217" t="str">
        <f t="shared" si="36"/>
        <v/>
      </c>
      <c r="AX171" s="217" t="str">
        <f>IF(C171="","",IF(フラグ管理用!X171=2,IF(AND(フラグ管理用!C171=2,フラグ管理用!U171=1),"","error"),""))</f>
        <v/>
      </c>
      <c r="AY171" s="217" t="str">
        <f t="shared" si="37"/>
        <v/>
      </c>
      <c r="AZ171" s="217" t="str">
        <f>IF(C171="","",IF(フラグ管理用!Y171=30,"error",IF(AND(フラグ管理用!AH171="事業始期_通常",フラグ管理用!Y171&lt;18),"error",IF(AND(フラグ管理用!AH171="事業始期_補助",フラグ管理用!Y171&lt;15),"error",""))))</f>
        <v/>
      </c>
      <c r="BA171" s="217" t="str">
        <f t="shared" si="38"/>
        <v/>
      </c>
      <c r="BB171" s="217" t="str">
        <f>IF(C171="","",IF(AND(フラグ管理用!AI171="事業終期_通常",OR(フラグ管理用!Z171&lt;18,フラグ管理用!Z171&gt;29)),"error",IF(AND(フラグ管理用!AI171="事業終期_基金",フラグ管理用!Z171&lt;18),"error","")))</f>
        <v/>
      </c>
      <c r="BC171" s="217" t="str">
        <f>IF(C171="","",IF(VLOOKUP(Y171,―!$X$2:$Y$31,2,FALSE)&lt;=VLOOKUP(Z171,―!$X$2:$Y$31,2,FALSE),"","error"))</f>
        <v/>
      </c>
      <c r="BD171" s="217" t="str">
        <f t="shared" si="39"/>
        <v/>
      </c>
      <c r="BE171" s="217" t="str">
        <f t="shared" si="40"/>
        <v/>
      </c>
      <c r="BF171" s="217" t="str">
        <f>IF(C171="","",IF(AND(フラグ管理用!AJ171="予算区分_地単_通常",フラグ管理用!AE171&gt;4),"error",IF(AND(フラグ管理用!AJ171="予算区分_地単_協力金等",フラグ管理用!AE171&gt;9),"error",IF(AND(フラグ管理用!AJ171="予算区分_補助",フラグ管理用!AE171&lt;9),"error",""))))</f>
        <v/>
      </c>
      <c r="BG171" s="258" t="str">
        <f>フラグ管理用!AN171</f>
        <v/>
      </c>
    </row>
    <row r="172" spans="1:59" x14ac:dyDescent="0.15">
      <c r="A172" s="84">
        <v>154</v>
      </c>
      <c r="B172" s="87"/>
      <c r="C172" s="61"/>
      <c r="D172" s="61"/>
      <c r="E172" s="63"/>
      <c r="F172" s="62"/>
      <c r="G172" s="150" t="str">
        <f>IF(C172="補",VLOOKUP(F172,'事業名一覧 '!$A$3:$C$54,3,FALSE),"")</f>
        <v/>
      </c>
      <c r="H172" s="158"/>
      <c r="I172" s="63"/>
      <c r="J172" s="63"/>
      <c r="K172" s="63"/>
      <c r="L172" s="62"/>
      <c r="M172" s="103" t="str">
        <f t="shared" si="41"/>
        <v/>
      </c>
      <c r="N172" s="103" t="str">
        <f t="shared" si="42"/>
        <v/>
      </c>
      <c r="O172" s="65"/>
      <c r="P172" s="65"/>
      <c r="Q172" s="65"/>
      <c r="R172" s="65"/>
      <c r="S172" s="65"/>
      <c r="T172" s="62"/>
      <c r="U172" s="63"/>
      <c r="V172" s="63"/>
      <c r="W172" s="63"/>
      <c r="X172" s="61"/>
      <c r="Y172" s="61"/>
      <c r="Z172" s="61"/>
      <c r="AA172" s="241"/>
      <c r="AB172" s="241"/>
      <c r="AC172" s="62"/>
      <c r="AD172" s="62"/>
      <c r="AE172" s="169"/>
      <c r="AF172" s="294"/>
      <c r="AG172" s="236"/>
      <c r="AH172" s="246" t="str">
        <f t="shared" si="43"/>
        <v/>
      </c>
      <c r="AI172" s="251" t="str">
        <f t="shared" si="44"/>
        <v/>
      </c>
      <c r="AJ172" s="217" t="str">
        <f>IF(C172="","",IF(AND(フラグ管理用!C172=1,フラグ管理用!E172=1),"",IF(AND(フラグ管理用!C172=2,フラグ管理用!D172=1,フラグ管理用!E172=1),"",IF(AND(フラグ管理用!C172=2,フラグ管理用!D172=2),"","error"))))</f>
        <v/>
      </c>
      <c r="AK172" s="257" t="str">
        <f t="shared" si="33"/>
        <v/>
      </c>
      <c r="AL172" s="257" t="str">
        <f t="shared" si="34"/>
        <v/>
      </c>
      <c r="AM172" s="257" t="str">
        <f>IF(C172="","",IF(PRODUCT(フラグ管理用!H172:J172)=0,"error",""))</f>
        <v/>
      </c>
      <c r="AN172" s="257" t="str">
        <f t="shared" si="45"/>
        <v/>
      </c>
      <c r="AO172" s="257" t="str">
        <f>IF(C172="","",IF(AND(フラグ管理用!E172=1,フラグ管理用!K172=1),"",IF(AND(フラグ管理用!E172=2,フラグ管理用!K172&gt;1),"","error")))</f>
        <v/>
      </c>
      <c r="AP172" s="257" t="str">
        <f>IF(C172="","",IF(AND(フラグ管理用!K172=10,ISBLANK(L172)=FALSE),"",IF(AND(フラグ管理用!K172&lt;10,ISBLANK(L172)=TRUE),"","error")))</f>
        <v/>
      </c>
      <c r="AQ172" s="217" t="str">
        <f t="shared" si="35"/>
        <v/>
      </c>
      <c r="AR172" s="217" t="str">
        <f t="shared" si="46"/>
        <v/>
      </c>
      <c r="AS172" s="217" t="str">
        <f>IF(C172="","",IF(AND(フラグ管理用!D172=2,フラグ管理用!E172=1),IF(Q172&lt;&gt;0,"error",""),""))</f>
        <v/>
      </c>
      <c r="AT172" s="217" t="str">
        <f>IF(C172="","",IF(フラグ管理用!E172=2,IF(OR(O172&lt;&gt;0,P172&lt;&gt;0),"error",""),""))</f>
        <v/>
      </c>
      <c r="AU172" s="217" t="str">
        <f t="shared" si="47"/>
        <v/>
      </c>
      <c r="AV172" s="217" t="str">
        <f t="shared" si="48"/>
        <v/>
      </c>
      <c r="AW172" s="217" t="str">
        <f t="shared" si="36"/>
        <v/>
      </c>
      <c r="AX172" s="217" t="str">
        <f>IF(C172="","",IF(フラグ管理用!X172=2,IF(AND(フラグ管理用!C172=2,フラグ管理用!U172=1),"","error"),""))</f>
        <v/>
      </c>
      <c r="AY172" s="217" t="str">
        <f t="shared" si="37"/>
        <v/>
      </c>
      <c r="AZ172" s="217" t="str">
        <f>IF(C172="","",IF(フラグ管理用!Y172=30,"error",IF(AND(フラグ管理用!AH172="事業始期_通常",フラグ管理用!Y172&lt;18),"error",IF(AND(フラグ管理用!AH172="事業始期_補助",フラグ管理用!Y172&lt;15),"error",""))))</f>
        <v/>
      </c>
      <c r="BA172" s="217" t="str">
        <f t="shared" si="38"/>
        <v/>
      </c>
      <c r="BB172" s="217" t="str">
        <f>IF(C172="","",IF(AND(フラグ管理用!AI172="事業終期_通常",OR(フラグ管理用!Z172&lt;18,フラグ管理用!Z172&gt;29)),"error",IF(AND(フラグ管理用!AI172="事業終期_基金",フラグ管理用!Z172&lt;18),"error","")))</f>
        <v/>
      </c>
      <c r="BC172" s="217" t="str">
        <f>IF(C172="","",IF(VLOOKUP(Y172,―!$X$2:$Y$31,2,FALSE)&lt;=VLOOKUP(Z172,―!$X$2:$Y$31,2,FALSE),"","error"))</f>
        <v/>
      </c>
      <c r="BD172" s="217" t="str">
        <f t="shared" si="39"/>
        <v/>
      </c>
      <c r="BE172" s="217" t="str">
        <f t="shared" si="40"/>
        <v/>
      </c>
      <c r="BF172" s="217" t="str">
        <f>IF(C172="","",IF(AND(フラグ管理用!AJ172="予算区分_地単_通常",フラグ管理用!AE172&gt;4),"error",IF(AND(フラグ管理用!AJ172="予算区分_地単_協力金等",フラグ管理用!AE172&gt;9),"error",IF(AND(フラグ管理用!AJ172="予算区分_補助",フラグ管理用!AE172&lt;9),"error",""))))</f>
        <v/>
      </c>
      <c r="BG172" s="258" t="str">
        <f>フラグ管理用!AN172</f>
        <v/>
      </c>
    </row>
    <row r="173" spans="1:59" x14ac:dyDescent="0.15">
      <c r="A173" s="84">
        <v>155</v>
      </c>
      <c r="B173" s="87"/>
      <c r="C173" s="61"/>
      <c r="D173" s="61"/>
      <c r="E173" s="63"/>
      <c r="F173" s="62"/>
      <c r="G173" s="150" t="str">
        <f>IF(C173="補",VLOOKUP(F173,'事業名一覧 '!$A$3:$C$54,3,FALSE),"")</f>
        <v/>
      </c>
      <c r="H173" s="158"/>
      <c r="I173" s="63"/>
      <c r="J173" s="63"/>
      <c r="K173" s="63"/>
      <c r="L173" s="62"/>
      <c r="M173" s="103" t="str">
        <f t="shared" si="41"/>
        <v/>
      </c>
      <c r="N173" s="103" t="str">
        <f t="shared" si="42"/>
        <v/>
      </c>
      <c r="O173" s="65"/>
      <c r="P173" s="65"/>
      <c r="Q173" s="65"/>
      <c r="R173" s="65"/>
      <c r="S173" s="65"/>
      <c r="T173" s="62"/>
      <c r="U173" s="63"/>
      <c r="V173" s="63"/>
      <c r="W173" s="63"/>
      <c r="X173" s="61"/>
      <c r="Y173" s="61"/>
      <c r="Z173" s="61"/>
      <c r="AA173" s="241"/>
      <c r="AB173" s="241"/>
      <c r="AC173" s="62"/>
      <c r="AD173" s="62"/>
      <c r="AE173" s="169"/>
      <c r="AF173" s="294"/>
      <c r="AG173" s="236"/>
      <c r="AH173" s="246" t="str">
        <f t="shared" si="43"/>
        <v/>
      </c>
      <c r="AI173" s="251" t="str">
        <f t="shared" si="44"/>
        <v/>
      </c>
      <c r="AJ173" s="217" t="str">
        <f>IF(C173="","",IF(AND(フラグ管理用!C173=1,フラグ管理用!E173=1),"",IF(AND(フラグ管理用!C173=2,フラグ管理用!D173=1,フラグ管理用!E173=1),"",IF(AND(フラグ管理用!C173=2,フラグ管理用!D173=2),"","error"))))</f>
        <v/>
      </c>
      <c r="AK173" s="257" t="str">
        <f t="shared" si="33"/>
        <v/>
      </c>
      <c r="AL173" s="257" t="str">
        <f t="shared" si="34"/>
        <v/>
      </c>
      <c r="AM173" s="257" t="str">
        <f>IF(C173="","",IF(PRODUCT(フラグ管理用!H173:J173)=0,"error",""))</f>
        <v/>
      </c>
      <c r="AN173" s="257" t="str">
        <f t="shared" si="45"/>
        <v/>
      </c>
      <c r="AO173" s="257" t="str">
        <f>IF(C173="","",IF(AND(フラグ管理用!E173=1,フラグ管理用!K173=1),"",IF(AND(フラグ管理用!E173=2,フラグ管理用!K173&gt;1),"","error")))</f>
        <v/>
      </c>
      <c r="AP173" s="257" t="str">
        <f>IF(C173="","",IF(AND(フラグ管理用!K173=10,ISBLANK(L173)=FALSE),"",IF(AND(フラグ管理用!K173&lt;10,ISBLANK(L173)=TRUE),"","error")))</f>
        <v/>
      </c>
      <c r="AQ173" s="217" t="str">
        <f t="shared" si="35"/>
        <v/>
      </c>
      <c r="AR173" s="217" t="str">
        <f t="shared" si="46"/>
        <v/>
      </c>
      <c r="AS173" s="217" t="str">
        <f>IF(C173="","",IF(AND(フラグ管理用!D173=2,フラグ管理用!E173=1),IF(Q173&lt;&gt;0,"error",""),""))</f>
        <v/>
      </c>
      <c r="AT173" s="217" t="str">
        <f>IF(C173="","",IF(フラグ管理用!E173=2,IF(OR(O173&lt;&gt;0,P173&lt;&gt;0),"error",""),""))</f>
        <v/>
      </c>
      <c r="AU173" s="217" t="str">
        <f t="shared" si="47"/>
        <v/>
      </c>
      <c r="AV173" s="217" t="str">
        <f t="shared" si="48"/>
        <v/>
      </c>
      <c r="AW173" s="217" t="str">
        <f t="shared" si="36"/>
        <v/>
      </c>
      <c r="AX173" s="217" t="str">
        <f>IF(C173="","",IF(フラグ管理用!X173=2,IF(AND(フラグ管理用!C173=2,フラグ管理用!U173=1),"","error"),""))</f>
        <v/>
      </c>
      <c r="AY173" s="217" t="str">
        <f t="shared" si="37"/>
        <v/>
      </c>
      <c r="AZ173" s="217" t="str">
        <f>IF(C173="","",IF(フラグ管理用!Y173=30,"error",IF(AND(フラグ管理用!AH173="事業始期_通常",フラグ管理用!Y173&lt;18),"error",IF(AND(フラグ管理用!AH173="事業始期_補助",フラグ管理用!Y173&lt;15),"error",""))))</f>
        <v/>
      </c>
      <c r="BA173" s="217" t="str">
        <f t="shared" si="38"/>
        <v/>
      </c>
      <c r="BB173" s="217" t="str">
        <f>IF(C173="","",IF(AND(フラグ管理用!AI173="事業終期_通常",OR(フラグ管理用!Z173&lt;18,フラグ管理用!Z173&gt;29)),"error",IF(AND(フラグ管理用!AI173="事業終期_基金",フラグ管理用!Z173&lt;18),"error","")))</f>
        <v/>
      </c>
      <c r="BC173" s="217" t="str">
        <f>IF(C173="","",IF(VLOOKUP(Y173,―!$X$2:$Y$31,2,FALSE)&lt;=VLOOKUP(Z173,―!$X$2:$Y$31,2,FALSE),"","error"))</f>
        <v/>
      </c>
      <c r="BD173" s="217" t="str">
        <f t="shared" si="39"/>
        <v/>
      </c>
      <c r="BE173" s="217" t="str">
        <f t="shared" si="40"/>
        <v/>
      </c>
      <c r="BF173" s="217" t="str">
        <f>IF(C173="","",IF(AND(フラグ管理用!AJ173="予算区分_地単_通常",フラグ管理用!AE173&gt;4),"error",IF(AND(フラグ管理用!AJ173="予算区分_地単_協力金等",フラグ管理用!AE173&gt;9),"error",IF(AND(フラグ管理用!AJ173="予算区分_補助",フラグ管理用!AE173&lt;9),"error",""))))</f>
        <v/>
      </c>
      <c r="BG173" s="258" t="str">
        <f>フラグ管理用!AN173</f>
        <v/>
      </c>
    </row>
    <row r="174" spans="1:59" x14ac:dyDescent="0.15">
      <c r="A174" s="84">
        <v>156</v>
      </c>
      <c r="B174" s="87"/>
      <c r="C174" s="61"/>
      <c r="D174" s="61"/>
      <c r="E174" s="63"/>
      <c r="F174" s="62"/>
      <c r="G174" s="150" t="str">
        <f>IF(C174="補",VLOOKUP(F174,'事業名一覧 '!$A$3:$C$54,3,FALSE),"")</f>
        <v/>
      </c>
      <c r="H174" s="158"/>
      <c r="I174" s="63"/>
      <c r="J174" s="63"/>
      <c r="K174" s="63"/>
      <c r="L174" s="62"/>
      <c r="M174" s="103" t="str">
        <f t="shared" si="41"/>
        <v/>
      </c>
      <c r="N174" s="103" t="str">
        <f t="shared" si="42"/>
        <v/>
      </c>
      <c r="O174" s="65"/>
      <c r="P174" s="65"/>
      <c r="Q174" s="65"/>
      <c r="R174" s="65"/>
      <c r="S174" s="65"/>
      <c r="T174" s="62"/>
      <c r="U174" s="63"/>
      <c r="V174" s="63"/>
      <c r="W174" s="63"/>
      <c r="X174" s="61"/>
      <c r="Y174" s="61"/>
      <c r="Z174" s="61"/>
      <c r="AA174" s="241"/>
      <c r="AB174" s="241"/>
      <c r="AC174" s="62"/>
      <c r="AD174" s="62"/>
      <c r="AE174" s="169"/>
      <c r="AF174" s="294"/>
      <c r="AG174" s="236"/>
      <c r="AH174" s="246" t="str">
        <f t="shared" si="43"/>
        <v/>
      </c>
      <c r="AI174" s="251" t="str">
        <f t="shared" si="44"/>
        <v/>
      </c>
      <c r="AJ174" s="217" t="str">
        <f>IF(C174="","",IF(AND(フラグ管理用!C174=1,フラグ管理用!E174=1),"",IF(AND(フラグ管理用!C174=2,フラグ管理用!D174=1,フラグ管理用!E174=1),"",IF(AND(フラグ管理用!C174=2,フラグ管理用!D174=2),"","error"))))</f>
        <v/>
      </c>
      <c r="AK174" s="257" t="str">
        <f t="shared" si="33"/>
        <v/>
      </c>
      <c r="AL174" s="257" t="str">
        <f t="shared" si="34"/>
        <v/>
      </c>
      <c r="AM174" s="257" t="str">
        <f>IF(C174="","",IF(PRODUCT(フラグ管理用!H174:J174)=0,"error",""))</f>
        <v/>
      </c>
      <c r="AN174" s="257" t="str">
        <f t="shared" si="45"/>
        <v/>
      </c>
      <c r="AO174" s="257" t="str">
        <f>IF(C174="","",IF(AND(フラグ管理用!E174=1,フラグ管理用!K174=1),"",IF(AND(フラグ管理用!E174=2,フラグ管理用!K174&gt;1),"","error")))</f>
        <v/>
      </c>
      <c r="AP174" s="257" t="str">
        <f>IF(C174="","",IF(AND(フラグ管理用!K174=10,ISBLANK(L174)=FALSE),"",IF(AND(フラグ管理用!K174&lt;10,ISBLANK(L174)=TRUE),"","error")))</f>
        <v/>
      </c>
      <c r="AQ174" s="217" t="str">
        <f t="shared" si="35"/>
        <v/>
      </c>
      <c r="AR174" s="217" t="str">
        <f t="shared" si="46"/>
        <v/>
      </c>
      <c r="AS174" s="217" t="str">
        <f>IF(C174="","",IF(AND(フラグ管理用!D174=2,フラグ管理用!E174=1),IF(Q174&lt;&gt;0,"error",""),""))</f>
        <v/>
      </c>
      <c r="AT174" s="217" t="str">
        <f>IF(C174="","",IF(フラグ管理用!E174=2,IF(OR(O174&lt;&gt;0,P174&lt;&gt;0),"error",""),""))</f>
        <v/>
      </c>
      <c r="AU174" s="217" t="str">
        <f t="shared" si="47"/>
        <v/>
      </c>
      <c r="AV174" s="217" t="str">
        <f t="shared" si="48"/>
        <v/>
      </c>
      <c r="AW174" s="217" t="str">
        <f t="shared" si="36"/>
        <v/>
      </c>
      <c r="AX174" s="217" t="str">
        <f>IF(C174="","",IF(フラグ管理用!X174=2,IF(AND(フラグ管理用!C174=2,フラグ管理用!U174=1),"","error"),""))</f>
        <v/>
      </c>
      <c r="AY174" s="217" t="str">
        <f t="shared" si="37"/>
        <v/>
      </c>
      <c r="AZ174" s="217" t="str">
        <f>IF(C174="","",IF(フラグ管理用!Y174=30,"error",IF(AND(フラグ管理用!AH174="事業始期_通常",フラグ管理用!Y174&lt;18),"error",IF(AND(フラグ管理用!AH174="事業始期_補助",フラグ管理用!Y174&lt;15),"error",""))))</f>
        <v/>
      </c>
      <c r="BA174" s="217" t="str">
        <f t="shared" si="38"/>
        <v/>
      </c>
      <c r="BB174" s="217" t="str">
        <f>IF(C174="","",IF(AND(フラグ管理用!AI174="事業終期_通常",OR(フラグ管理用!Z174&lt;18,フラグ管理用!Z174&gt;29)),"error",IF(AND(フラグ管理用!AI174="事業終期_基金",フラグ管理用!Z174&lt;18),"error","")))</f>
        <v/>
      </c>
      <c r="BC174" s="217" t="str">
        <f>IF(C174="","",IF(VLOOKUP(Y174,―!$X$2:$Y$31,2,FALSE)&lt;=VLOOKUP(Z174,―!$X$2:$Y$31,2,FALSE),"","error"))</f>
        <v/>
      </c>
      <c r="BD174" s="217" t="str">
        <f t="shared" si="39"/>
        <v/>
      </c>
      <c r="BE174" s="217" t="str">
        <f t="shared" si="40"/>
        <v/>
      </c>
      <c r="BF174" s="217" t="str">
        <f>IF(C174="","",IF(AND(フラグ管理用!AJ174="予算区分_地単_通常",フラグ管理用!AE174&gt;4),"error",IF(AND(フラグ管理用!AJ174="予算区分_地単_協力金等",フラグ管理用!AE174&gt;9),"error",IF(AND(フラグ管理用!AJ174="予算区分_補助",フラグ管理用!AE174&lt;9),"error",""))))</f>
        <v/>
      </c>
      <c r="BG174" s="258" t="str">
        <f>フラグ管理用!AN174</f>
        <v/>
      </c>
    </row>
    <row r="175" spans="1:59" x14ac:dyDescent="0.15">
      <c r="A175" s="84">
        <v>157</v>
      </c>
      <c r="B175" s="87"/>
      <c r="C175" s="61"/>
      <c r="D175" s="61"/>
      <c r="E175" s="63"/>
      <c r="F175" s="62"/>
      <c r="G175" s="150" t="str">
        <f>IF(C175="補",VLOOKUP(F175,'事業名一覧 '!$A$3:$C$54,3,FALSE),"")</f>
        <v/>
      </c>
      <c r="H175" s="158"/>
      <c r="I175" s="63"/>
      <c r="J175" s="63"/>
      <c r="K175" s="63"/>
      <c r="L175" s="62"/>
      <c r="M175" s="103" t="str">
        <f t="shared" si="41"/>
        <v/>
      </c>
      <c r="N175" s="103" t="str">
        <f t="shared" si="42"/>
        <v/>
      </c>
      <c r="O175" s="65"/>
      <c r="P175" s="65"/>
      <c r="Q175" s="65"/>
      <c r="R175" s="65"/>
      <c r="S175" s="65"/>
      <c r="T175" s="62"/>
      <c r="U175" s="63"/>
      <c r="V175" s="63"/>
      <c r="W175" s="63"/>
      <c r="X175" s="61"/>
      <c r="Y175" s="61"/>
      <c r="Z175" s="61"/>
      <c r="AA175" s="241"/>
      <c r="AB175" s="241"/>
      <c r="AC175" s="62"/>
      <c r="AD175" s="62"/>
      <c r="AE175" s="169"/>
      <c r="AF175" s="294"/>
      <c r="AG175" s="236"/>
      <c r="AH175" s="246" t="str">
        <f t="shared" si="43"/>
        <v/>
      </c>
      <c r="AI175" s="251" t="str">
        <f t="shared" si="44"/>
        <v/>
      </c>
      <c r="AJ175" s="217" t="str">
        <f>IF(C175="","",IF(AND(フラグ管理用!C175=1,フラグ管理用!E175=1),"",IF(AND(フラグ管理用!C175=2,フラグ管理用!D175=1,フラグ管理用!E175=1),"",IF(AND(フラグ管理用!C175=2,フラグ管理用!D175=2),"","error"))))</f>
        <v/>
      </c>
      <c r="AK175" s="257" t="str">
        <f t="shared" si="33"/>
        <v/>
      </c>
      <c r="AL175" s="257" t="str">
        <f t="shared" si="34"/>
        <v/>
      </c>
      <c r="AM175" s="257" t="str">
        <f>IF(C175="","",IF(PRODUCT(フラグ管理用!H175:J175)=0,"error",""))</f>
        <v/>
      </c>
      <c r="AN175" s="257" t="str">
        <f t="shared" si="45"/>
        <v/>
      </c>
      <c r="AO175" s="257" t="str">
        <f>IF(C175="","",IF(AND(フラグ管理用!E175=1,フラグ管理用!K175=1),"",IF(AND(フラグ管理用!E175=2,フラグ管理用!K175&gt;1),"","error")))</f>
        <v/>
      </c>
      <c r="AP175" s="257" t="str">
        <f>IF(C175="","",IF(AND(フラグ管理用!K175=10,ISBLANK(L175)=FALSE),"",IF(AND(フラグ管理用!K175&lt;10,ISBLANK(L175)=TRUE),"","error")))</f>
        <v/>
      </c>
      <c r="AQ175" s="217" t="str">
        <f t="shared" si="35"/>
        <v/>
      </c>
      <c r="AR175" s="217" t="str">
        <f t="shared" si="46"/>
        <v/>
      </c>
      <c r="AS175" s="217" t="str">
        <f>IF(C175="","",IF(AND(フラグ管理用!D175=2,フラグ管理用!E175=1),IF(Q175&lt;&gt;0,"error",""),""))</f>
        <v/>
      </c>
      <c r="AT175" s="217" t="str">
        <f>IF(C175="","",IF(フラグ管理用!E175=2,IF(OR(O175&lt;&gt;0,P175&lt;&gt;0),"error",""),""))</f>
        <v/>
      </c>
      <c r="AU175" s="217" t="str">
        <f t="shared" si="47"/>
        <v/>
      </c>
      <c r="AV175" s="217" t="str">
        <f t="shared" si="48"/>
        <v/>
      </c>
      <c r="AW175" s="217" t="str">
        <f t="shared" si="36"/>
        <v/>
      </c>
      <c r="AX175" s="217" t="str">
        <f>IF(C175="","",IF(フラグ管理用!X175=2,IF(AND(フラグ管理用!C175=2,フラグ管理用!U175=1),"","error"),""))</f>
        <v/>
      </c>
      <c r="AY175" s="217" t="str">
        <f t="shared" si="37"/>
        <v/>
      </c>
      <c r="AZ175" s="217" t="str">
        <f>IF(C175="","",IF(フラグ管理用!Y175=30,"error",IF(AND(フラグ管理用!AH175="事業始期_通常",フラグ管理用!Y175&lt;18),"error",IF(AND(フラグ管理用!AH175="事業始期_補助",フラグ管理用!Y175&lt;15),"error",""))))</f>
        <v/>
      </c>
      <c r="BA175" s="217" t="str">
        <f t="shared" si="38"/>
        <v/>
      </c>
      <c r="BB175" s="217" t="str">
        <f>IF(C175="","",IF(AND(フラグ管理用!AI175="事業終期_通常",OR(フラグ管理用!Z175&lt;18,フラグ管理用!Z175&gt;29)),"error",IF(AND(フラグ管理用!AI175="事業終期_基金",フラグ管理用!Z175&lt;18),"error","")))</f>
        <v/>
      </c>
      <c r="BC175" s="217" t="str">
        <f>IF(C175="","",IF(VLOOKUP(Y175,―!$X$2:$Y$31,2,FALSE)&lt;=VLOOKUP(Z175,―!$X$2:$Y$31,2,FALSE),"","error"))</f>
        <v/>
      </c>
      <c r="BD175" s="217" t="str">
        <f t="shared" si="39"/>
        <v/>
      </c>
      <c r="BE175" s="217" t="str">
        <f t="shared" si="40"/>
        <v/>
      </c>
      <c r="BF175" s="217" t="str">
        <f>IF(C175="","",IF(AND(フラグ管理用!AJ175="予算区分_地単_通常",フラグ管理用!AE175&gt;4),"error",IF(AND(フラグ管理用!AJ175="予算区分_地単_協力金等",フラグ管理用!AE175&gt;9),"error",IF(AND(フラグ管理用!AJ175="予算区分_補助",フラグ管理用!AE175&lt;9),"error",""))))</f>
        <v/>
      </c>
      <c r="BG175" s="258" t="str">
        <f>フラグ管理用!AN175</f>
        <v/>
      </c>
    </row>
    <row r="176" spans="1:59" x14ac:dyDescent="0.15">
      <c r="A176" s="84">
        <v>158</v>
      </c>
      <c r="B176" s="87"/>
      <c r="C176" s="61"/>
      <c r="D176" s="61"/>
      <c r="E176" s="63"/>
      <c r="F176" s="62"/>
      <c r="G176" s="150" t="str">
        <f>IF(C176="補",VLOOKUP(F176,'事業名一覧 '!$A$3:$C$54,3,FALSE),"")</f>
        <v/>
      </c>
      <c r="H176" s="158"/>
      <c r="I176" s="63"/>
      <c r="J176" s="63"/>
      <c r="K176" s="63"/>
      <c r="L176" s="62"/>
      <c r="M176" s="103" t="str">
        <f t="shared" si="41"/>
        <v/>
      </c>
      <c r="N176" s="103" t="str">
        <f t="shared" si="42"/>
        <v/>
      </c>
      <c r="O176" s="65"/>
      <c r="P176" s="65"/>
      <c r="Q176" s="65"/>
      <c r="R176" s="65"/>
      <c r="S176" s="65"/>
      <c r="T176" s="62"/>
      <c r="U176" s="63"/>
      <c r="V176" s="63"/>
      <c r="W176" s="63"/>
      <c r="X176" s="61"/>
      <c r="Y176" s="61"/>
      <c r="Z176" s="61"/>
      <c r="AA176" s="241"/>
      <c r="AB176" s="241"/>
      <c r="AC176" s="62"/>
      <c r="AD176" s="62"/>
      <c r="AE176" s="169"/>
      <c r="AF176" s="294"/>
      <c r="AG176" s="236"/>
      <c r="AH176" s="246" t="str">
        <f t="shared" si="43"/>
        <v/>
      </c>
      <c r="AI176" s="251" t="str">
        <f t="shared" si="44"/>
        <v/>
      </c>
      <c r="AJ176" s="217" t="str">
        <f>IF(C176="","",IF(AND(フラグ管理用!C176=1,フラグ管理用!E176=1),"",IF(AND(フラグ管理用!C176=2,フラグ管理用!D176=1,フラグ管理用!E176=1),"",IF(AND(フラグ管理用!C176=2,フラグ管理用!D176=2),"","error"))))</f>
        <v/>
      </c>
      <c r="AK176" s="257" t="str">
        <f t="shared" si="33"/>
        <v/>
      </c>
      <c r="AL176" s="257" t="str">
        <f t="shared" si="34"/>
        <v/>
      </c>
      <c r="AM176" s="257" t="str">
        <f>IF(C176="","",IF(PRODUCT(フラグ管理用!H176:J176)=0,"error",""))</f>
        <v/>
      </c>
      <c r="AN176" s="257" t="str">
        <f t="shared" si="45"/>
        <v/>
      </c>
      <c r="AO176" s="257" t="str">
        <f>IF(C176="","",IF(AND(フラグ管理用!E176=1,フラグ管理用!K176=1),"",IF(AND(フラグ管理用!E176=2,フラグ管理用!K176&gt;1),"","error")))</f>
        <v/>
      </c>
      <c r="AP176" s="257" t="str">
        <f>IF(C176="","",IF(AND(フラグ管理用!K176=10,ISBLANK(L176)=FALSE),"",IF(AND(フラグ管理用!K176&lt;10,ISBLANK(L176)=TRUE),"","error")))</f>
        <v/>
      </c>
      <c r="AQ176" s="217" t="str">
        <f t="shared" si="35"/>
        <v/>
      </c>
      <c r="AR176" s="217" t="str">
        <f t="shared" si="46"/>
        <v/>
      </c>
      <c r="AS176" s="217" t="str">
        <f>IF(C176="","",IF(AND(フラグ管理用!D176=2,フラグ管理用!E176=1),IF(Q176&lt;&gt;0,"error",""),""))</f>
        <v/>
      </c>
      <c r="AT176" s="217" t="str">
        <f>IF(C176="","",IF(フラグ管理用!E176=2,IF(OR(O176&lt;&gt;0,P176&lt;&gt;0),"error",""),""))</f>
        <v/>
      </c>
      <c r="AU176" s="217" t="str">
        <f t="shared" si="47"/>
        <v/>
      </c>
      <c r="AV176" s="217" t="str">
        <f t="shared" si="48"/>
        <v/>
      </c>
      <c r="AW176" s="217" t="str">
        <f t="shared" si="36"/>
        <v/>
      </c>
      <c r="AX176" s="217" t="str">
        <f>IF(C176="","",IF(フラグ管理用!X176=2,IF(AND(フラグ管理用!C176=2,フラグ管理用!U176=1),"","error"),""))</f>
        <v/>
      </c>
      <c r="AY176" s="217" t="str">
        <f t="shared" si="37"/>
        <v/>
      </c>
      <c r="AZ176" s="217" t="str">
        <f>IF(C176="","",IF(フラグ管理用!Y176=30,"error",IF(AND(フラグ管理用!AH176="事業始期_通常",フラグ管理用!Y176&lt;18),"error",IF(AND(フラグ管理用!AH176="事業始期_補助",フラグ管理用!Y176&lt;15),"error",""))))</f>
        <v/>
      </c>
      <c r="BA176" s="217" t="str">
        <f t="shared" si="38"/>
        <v/>
      </c>
      <c r="BB176" s="217" t="str">
        <f>IF(C176="","",IF(AND(フラグ管理用!AI176="事業終期_通常",OR(フラグ管理用!Z176&lt;18,フラグ管理用!Z176&gt;29)),"error",IF(AND(フラグ管理用!AI176="事業終期_基金",フラグ管理用!Z176&lt;18),"error","")))</f>
        <v/>
      </c>
      <c r="BC176" s="217" t="str">
        <f>IF(C176="","",IF(VLOOKUP(Y176,―!$X$2:$Y$31,2,FALSE)&lt;=VLOOKUP(Z176,―!$X$2:$Y$31,2,FALSE),"","error"))</f>
        <v/>
      </c>
      <c r="BD176" s="217" t="str">
        <f t="shared" si="39"/>
        <v/>
      </c>
      <c r="BE176" s="217" t="str">
        <f t="shared" si="40"/>
        <v/>
      </c>
      <c r="BF176" s="217" t="str">
        <f>IF(C176="","",IF(AND(フラグ管理用!AJ176="予算区分_地単_通常",フラグ管理用!AE176&gt;4),"error",IF(AND(フラグ管理用!AJ176="予算区分_地単_協力金等",フラグ管理用!AE176&gt;9),"error",IF(AND(フラグ管理用!AJ176="予算区分_補助",フラグ管理用!AE176&lt;9),"error",""))))</f>
        <v/>
      </c>
      <c r="BG176" s="258" t="str">
        <f>フラグ管理用!AN176</f>
        <v/>
      </c>
    </row>
    <row r="177" spans="1:59" x14ac:dyDescent="0.15">
      <c r="A177" s="84">
        <v>159</v>
      </c>
      <c r="B177" s="87"/>
      <c r="C177" s="61"/>
      <c r="D177" s="61"/>
      <c r="E177" s="63"/>
      <c r="F177" s="62"/>
      <c r="G177" s="150" t="str">
        <f>IF(C177="補",VLOOKUP(F177,'事業名一覧 '!$A$3:$C$54,3,FALSE),"")</f>
        <v/>
      </c>
      <c r="H177" s="158"/>
      <c r="I177" s="63"/>
      <c r="J177" s="63"/>
      <c r="K177" s="63"/>
      <c r="L177" s="62"/>
      <c r="M177" s="103" t="str">
        <f t="shared" si="41"/>
        <v/>
      </c>
      <c r="N177" s="103" t="str">
        <f t="shared" si="42"/>
        <v/>
      </c>
      <c r="O177" s="65"/>
      <c r="P177" s="65"/>
      <c r="Q177" s="65"/>
      <c r="R177" s="65"/>
      <c r="S177" s="65"/>
      <c r="T177" s="62"/>
      <c r="U177" s="63"/>
      <c r="V177" s="63"/>
      <c r="W177" s="63"/>
      <c r="X177" s="61"/>
      <c r="Y177" s="61"/>
      <c r="Z177" s="61"/>
      <c r="AA177" s="241"/>
      <c r="AB177" s="241"/>
      <c r="AC177" s="62"/>
      <c r="AD177" s="62"/>
      <c r="AE177" s="169"/>
      <c r="AF177" s="294"/>
      <c r="AG177" s="236"/>
      <c r="AH177" s="246" t="str">
        <f t="shared" si="43"/>
        <v/>
      </c>
      <c r="AI177" s="251" t="str">
        <f t="shared" si="44"/>
        <v/>
      </c>
      <c r="AJ177" s="217" t="str">
        <f>IF(C177="","",IF(AND(フラグ管理用!C177=1,フラグ管理用!E177=1),"",IF(AND(フラグ管理用!C177=2,フラグ管理用!D177=1,フラグ管理用!E177=1),"",IF(AND(フラグ管理用!C177=2,フラグ管理用!D177=2),"","error"))))</f>
        <v/>
      </c>
      <c r="AK177" s="257" t="str">
        <f t="shared" si="33"/>
        <v/>
      </c>
      <c r="AL177" s="257" t="str">
        <f t="shared" si="34"/>
        <v/>
      </c>
      <c r="AM177" s="257" t="str">
        <f>IF(C177="","",IF(PRODUCT(フラグ管理用!H177:J177)=0,"error",""))</f>
        <v/>
      </c>
      <c r="AN177" s="257" t="str">
        <f t="shared" si="45"/>
        <v/>
      </c>
      <c r="AO177" s="257" t="str">
        <f>IF(C177="","",IF(AND(フラグ管理用!E177=1,フラグ管理用!K177=1),"",IF(AND(フラグ管理用!E177=2,フラグ管理用!K177&gt;1),"","error")))</f>
        <v/>
      </c>
      <c r="AP177" s="257" t="str">
        <f>IF(C177="","",IF(AND(フラグ管理用!K177=10,ISBLANK(L177)=FALSE),"",IF(AND(フラグ管理用!K177&lt;10,ISBLANK(L177)=TRUE),"","error")))</f>
        <v/>
      </c>
      <c r="AQ177" s="217" t="str">
        <f t="shared" si="35"/>
        <v/>
      </c>
      <c r="AR177" s="217" t="str">
        <f t="shared" si="46"/>
        <v/>
      </c>
      <c r="AS177" s="217" t="str">
        <f>IF(C177="","",IF(AND(フラグ管理用!D177=2,フラグ管理用!E177=1),IF(Q177&lt;&gt;0,"error",""),""))</f>
        <v/>
      </c>
      <c r="AT177" s="217" t="str">
        <f>IF(C177="","",IF(フラグ管理用!E177=2,IF(OR(O177&lt;&gt;0,P177&lt;&gt;0),"error",""),""))</f>
        <v/>
      </c>
      <c r="AU177" s="217" t="str">
        <f t="shared" si="47"/>
        <v/>
      </c>
      <c r="AV177" s="217" t="str">
        <f t="shared" si="48"/>
        <v/>
      </c>
      <c r="AW177" s="217" t="str">
        <f t="shared" si="36"/>
        <v/>
      </c>
      <c r="AX177" s="217" t="str">
        <f>IF(C177="","",IF(フラグ管理用!X177=2,IF(AND(フラグ管理用!C177=2,フラグ管理用!U177=1),"","error"),""))</f>
        <v/>
      </c>
      <c r="AY177" s="217" t="str">
        <f t="shared" si="37"/>
        <v/>
      </c>
      <c r="AZ177" s="217" t="str">
        <f>IF(C177="","",IF(フラグ管理用!Y177=30,"error",IF(AND(フラグ管理用!AH177="事業始期_通常",フラグ管理用!Y177&lt;18),"error",IF(AND(フラグ管理用!AH177="事業始期_補助",フラグ管理用!Y177&lt;15),"error",""))))</f>
        <v/>
      </c>
      <c r="BA177" s="217" t="str">
        <f t="shared" si="38"/>
        <v/>
      </c>
      <c r="BB177" s="217" t="str">
        <f>IF(C177="","",IF(AND(フラグ管理用!AI177="事業終期_通常",OR(フラグ管理用!Z177&lt;18,フラグ管理用!Z177&gt;29)),"error",IF(AND(フラグ管理用!AI177="事業終期_基金",フラグ管理用!Z177&lt;18),"error","")))</f>
        <v/>
      </c>
      <c r="BC177" s="217" t="str">
        <f>IF(C177="","",IF(VLOOKUP(Y177,―!$X$2:$Y$31,2,FALSE)&lt;=VLOOKUP(Z177,―!$X$2:$Y$31,2,FALSE),"","error"))</f>
        <v/>
      </c>
      <c r="BD177" s="217" t="str">
        <f t="shared" si="39"/>
        <v/>
      </c>
      <c r="BE177" s="217" t="str">
        <f t="shared" si="40"/>
        <v/>
      </c>
      <c r="BF177" s="217" t="str">
        <f>IF(C177="","",IF(AND(フラグ管理用!AJ177="予算区分_地単_通常",フラグ管理用!AE177&gt;4),"error",IF(AND(フラグ管理用!AJ177="予算区分_地単_協力金等",フラグ管理用!AE177&gt;9),"error",IF(AND(フラグ管理用!AJ177="予算区分_補助",フラグ管理用!AE177&lt;9),"error",""))))</f>
        <v/>
      </c>
      <c r="BG177" s="258" t="str">
        <f>フラグ管理用!AN177</f>
        <v/>
      </c>
    </row>
    <row r="178" spans="1:59" x14ac:dyDescent="0.15">
      <c r="A178" s="84">
        <v>160</v>
      </c>
      <c r="B178" s="87"/>
      <c r="C178" s="61"/>
      <c r="D178" s="61"/>
      <c r="E178" s="63"/>
      <c r="F178" s="62"/>
      <c r="G178" s="150" t="str">
        <f>IF(C178="補",VLOOKUP(F178,'事業名一覧 '!$A$3:$C$54,3,FALSE),"")</f>
        <v/>
      </c>
      <c r="H178" s="158"/>
      <c r="I178" s="63"/>
      <c r="J178" s="63"/>
      <c r="K178" s="63"/>
      <c r="L178" s="62"/>
      <c r="M178" s="103" t="str">
        <f t="shared" si="41"/>
        <v/>
      </c>
      <c r="N178" s="103" t="str">
        <f t="shared" si="42"/>
        <v/>
      </c>
      <c r="O178" s="65"/>
      <c r="P178" s="65"/>
      <c r="Q178" s="65"/>
      <c r="R178" s="65"/>
      <c r="S178" s="65"/>
      <c r="T178" s="62"/>
      <c r="U178" s="63"/>
      <c r="V178" s="63"/>
      <c r="W178" s="63"/>
      <c r="X178" s="61"/>
      <c r="Y178" s="61"/>
      <c r="Z178" s="61"/>
      <c r="AA178" s="241"/>
      <c r="AB178" s="241"/>
      <c r="AC178" s="62"/>
      <c r="AD178" s="62"/>
      <c r="AE178" s="169"/>
      <c r="AF178" s="294"/>
      <c r="AG178" s="236"/>
      <c r="AH178" s="246" t="str">
        <f t="shared" si="43"/>
        <v/>
      </c>
      <c r="AI178" s="251" t="str">
        <f t="shared" si="44"/>
        <v/>
      </c>
      <c r="AJ178" s="217" t="str">
        <f>IF(C178="","",IF(AND(フラグ管理用!C178=1,フラグ管理用!E178=1),"",IF(AND(フラグ管理用!C178=2,フラグ管理用!D178=1,フラグ管理用!E178=1),"",IF(AND(フラグ管理用!C178=2,フラグ管理用!D178=2),"","error"))))</f>
        <v/>
      </c>
      <c r="AK178" s="257" t="str">
        <f t="shared" si="33"/>
        <v/>
      </c>
      <c r="AL178" s="257" t="str">
        <f t="shared" si="34"/>
        <v/>
      </c>
      <c r="AM178" s="257" t="str">
        <f>IF(C178="","",IF(PRODUCT(フラグ管理用!H178:J178)=0,"error",""))</f>
        <v/>
      </c>
      <c r="AN178" s="257" t="str">
        <f t="shared" si="45"/>
        <v/>
      </c>
      <c r="AO178" s="257" t="str">
        <f>IF(C178="","",IF(AND(フラグ管理用!E178=1,フラグ管理用!K178=1),"",IF(AND(フラグ管理用!E178=2,フラグ管理用!K178&gt;1),"","error")))</f>
        <v/>
      </c>
      <c r="AP178" s="257" t="str">
        <f>IF(C178="","",IF(AND(フラグ管理用!K178=10,ISBLANK(L178)=FALSE),"",IF(AND(フラグ管理用!K178&lt;10,ISBLANK(L178)=TRUE),"","error")))</f>
        <v/>
      </c>
      <c r="AQ178" s="217" t="str">
        <f t="shared" si="35"/>
        <v/>
      </c>
      <c r="AR178" s="217" t="str">
        <f t="shared" si="46"/>
        <v/>
      </c>
      <c r="AS178" s="217" t="str">
        <f>IF(C178="","",IF(AND(フラグ管理用!D178=2,フラグ管理用!E178=1),IF(Q178&lt;&gt;0,"error",""),""))</f>
        <v/>
      </c>
      <c r="AT178" s="217" t="str">
        <f>IF(C178="","",IF(フラグ管理用!E178=2,IF(OR(O178&lt;&gt;0,P178&lt;&gt;0),"error",""),""))</f>
        <v/>
      </c>
      <c r="AU178" s="217" t="str">
        <f t="shared" si="47"/>
        <v/>
      </c>
      <c r="AV178" s="217" t="str">
        <f t="shared" si="48"/>
        <v/>
      </c>
      <c r="AW178" s="217" t="str">
        <f t="shared" si="36"/>
        <v/>
      </c>
      <c r="AX178" s="217" t="str">
        <f>IF(C178="","",IF(フラグ管理用!X178=2,IF(AND(フラグ管理用!C178=2,フラグ管理用!U178=1),"","error"),""))</f>
        <v/>
      </c>
      <c r="AY178" s="217" t="str">
        <f t="shared" si="37"/>
        <v/>
      </c>
      <c r="AZ178" s="217" t="str">
        <f>IF(C178="","",IF(フラグ管理用!Y178=30,"error",IF(AND(フラグ管理用!AH178="事業始期_通常",フラグ管理用!Y178&lt;18),"error",IF(AND(フラグ管理用!AH178="事業始期_補助",フラグ管理用!Y178&lt;15),"error",""))))</f>
        <v/>
      </c>
      <c r="BA178" s="217" t="str">
        <f t="shared" si="38"/>
        <v/>
      </c>
      <c r="BB178" s="217" t="str">
        <f>IF(C178="","",IF(AND(フラグ管理用!AI178="事業終期_通常",OR(フラグ管理用!Z178&lt;18,フラグ管理用!Z178&gt;29)),"error",IF(AND(フラグ管理用!AI178="事業終期_基金",フラグ管理用!Z178&lt;18),"error","")))</f>
        <v/>
      </c>
      <c r="BC178" s="217" t="str">
        <f>IF(C178="","",IF(VLOOKUP(Y178,―!$X$2:$Y$31,2,FALSE)&lt;=VLOOKUP(Z178,―!$X$2:$Y$31,2,FALSE),"","error"))</f>
        <v/>
      </c>
      <c r="BD178" s="217" t="str">
        <f t="shared" si="39"/>
        <v/>
      </c>
      <c r="BE178" s="217" t="str">
        <f t="shared" si="40"/>
        <v/>
      </c>
      <c r="BF178" s="217" t="str">
        <f>IF(C178="","",IF(AND(フラグ管理用!AJ178="予算区分_地単_通常",フラグ管理用!AE178&gt;4),"error",IF(AND(フラグ管理用!AJ178="予算区分_地単_協力金等",フラグ管理用!AE178&gt;9),"error",IF(AND(フラグ管理用!AJ178="予算区分_補助",フラグ管理用!AE178&lt;9),"error",""))))</f>
        <v/>
      </c>
      <c r="BG178" s="258" t="str">
        <f>フラグ管理用!AN178</f>
        <v/>
      </c>
    </row>
    <row r="179" spans="1:59" x14ac:dyDescent="0.15">
      <c r="A179" s="84">
        <v>161</v>
      </c>
      <c r="B179" s="87"/>
      <c r="C179" s="61"/>
      <c r="D179" s="61"/>
      <c r="E179" s="63"/>
      <c r="F179" s="62"/>
      <c r="G179" s="150" t="str">
        <f>IF(C179="補",VLOOKUP(F179,'事業名一覧 '!$A$3:$C$54,3,FALSE),"")</f>
        <v/>
      </c>
      <c r="H179" s="158"/>
      <c r="I179" s="63"/>
      <c r="J179" s="63"/>
      <c r="K179" s="63"/>
      <c r="L179" s="62"/>
      <c r="M179" s="103" t="str">
        <f t="shared" si="41"/>
        <v/>
      </c>
      <c r="N179" s="103" t="str">
        <f t="shared" si="42"/>
        <v/>
      </c>
      <c r="O179" s="65"/>
      <c r="P179" s="65"/>
      <c r="Q179" s="65"/>
      <c r="R179" s="65"/>
      <c r="S179" s="65"/>
      <c r="T179" s="62"/>
      <c r="U179" s="63"/>
      <c r="V179" s="63"/>
      <c r="W179" s="63"/>
      <c r="X179" s="61"/>
      <c r="Y179" s="61"/>
      <c r="Z179" s="61"/>
      <c r="AA179" s="241"/>
      <c r="AB179" s="241"/>
      <c r="AC179" s="62"/>
      <c r="AD179" s="62"/>
      <c r="AE179" s="169"/>
      <c r="AF179" s="294"/>
      <c r="AG179" s="236"/>
      <c r="AH179" s="246" t="str">
        <f t="shared" si="43"/>
        <v/>
      </c>
      <c r="AI179" s="251" t="str">
        <f t="shared" si="44"/>
        <v/>
      </c>
      <c r="AJ179" s="217" t="str">
        <f>IF(C179="","",IF(AND(フラグ管理用!C179=1,フラグ管理用!E179=1),"",IF(AND(フラグ管理用!C179=2,フラグ管理用!D179=1,フラグ管理用!E179=1),"",IF(AND(フラグ管理用!C179=2,フラグ管理用!D179=2),"","error"))))</f>
        <v/>
      </c>
      <c r="AK179" s="257" t="str">
        <f t="shared" si="33"/>
        <v/>
      </c>
      <c r="AL179" s="257" t="str">
        <f t="shared" si="34"/>
        <v/>
      </c>
      <c r="AM179" s="257" t="str">
        <f>IF(C179="","",IF(PRODUCT(フラグ管理用!H179:J179)=0,"error",""))</f>
        <v/>
      </c>
      <c r="AN179" s="257" t="str">
        <f t="shared" si="45"/>
        <v/>
      </c>
      <c r="AO179" s="257" t="str">
        <f>IF(C179="","",IF(AND(フラグ管理用!E179=1,フラグ管理用!K179=1),"",IF(AND(フラグ管理用!E179=2,フラグ管理用!K179&gt;1),"","error")))</f>
        <v/>
      </c>
      <c r="AP179" s="257" t="str">
        <f>IF(C179="","",IF(AND(フラグ管理用!K179=10,ISBLANK(L179)=FALSE),"",IF(AND(フラグ管理用!K179&lt;10,ISBLANK(L179)=TRUE),"","error")))</f>
        <v/>
      </c>
      <c r="AQ179" s="217" t="str">
        <f t="shared" si="35"/>
        <v/>
      </c>
      <c r="AR179" s="217" t="str">
        <f t="shared" si="46"/>
        <v/>
      </c>
      <c r="AS179" s="217" t="str">
        <f>IF(C179="","",IF(AND(フラグ管理用!D179=2,フラグ管理用!E179=1),IF(Q179&lt;&gt;0,"error",""),""))</f>
        <v/>
      </c>
      <c r="AT179" s="217" t="str">
        <f>IF(C179="","",IF(フラグ管理用!E179=2,IF(OR(O179&lt;&gt;0,P179&lt;&gt;0),"error",""),""))</f>
        <v/>
      </c>
      <c r="AU179" s="217" t="str">
        <f t="shared" si="47"/>
        <v/>
      </c>
      <c r="AV179" s="217" t="str">
        <f t="shared" si="48"/>
        <v/>
      </c>
      <c r="AW179" s="217" t="str">
        <f t="shared" si="36"/>
        <v/>
      </c>
      <c r="AX179" s="217" t="str">
        <f>IF(C179="","",IF(フラグ管理用!X179=2,IF(AND(フラグ管理用!C179=2,フラグ管理用!U179=1),"","error"),""))</f>
        <v/>
      </c>
      <c r="AY179" s="217" t="str">
        <f t="shared" si="37"/>
        <v/>
      </c>
      <c r="AZ179" s="217" t="str">
        <f>IF(C179="","",IF(フラグ管理用!Y179=30,"error",IF(AND(フラグ管理用!AH179="事業始期_通常",フラグ管理用!Y179&lt;18),"error",IF(AND(フラグ管理用!AH179="事業始期_補助",フラグ管理用!Y179&lt;15),"error",""))))</f>
        <v/>
      </c>
      <c r="BA179" s="217" t="str">
        <f t="shared" si="38"/>
        <v/>
      </c>
      <c r="BB179" s="217" t="str">
        <f>IF(C179="","",IF(AND(フラグ管理用!AI179="事業終期_通常",OR(フラグ管理用!Z179&lt;18,フラグ管理用!Z179&gt;29)),"error",IF(AND(フラグ管理用!AI179="事業終期_基金",フラグ管理用!Z179&lt;18),"error","")))</f>
        <v/>
      </c>
      <c r="BC179" s="217" t="str">
        <f>IF(C179="","",IF(VLOOKUP(Y179,―!$X$2:$Y$31,2,FALSE)&lt;=VLOOKUP(Z179,―!$X$2:$Y$31,2,FALSE),"","error"))</f>
        <v/>
      </c>
      <c r="BD179" s="217" t="str">
        <f t="shared" si="39"/>
        <v/>
      </c>
      <c r="BE179" s="217" t="str">
        <f t="shared" si="40"/>
        <v/>
      </c>
      <c r="BF179" s="217" t="str">
        <f>IF(C179="","",IF(AND(フラグ管理用!AJ179="予算区分_地単_通常",フラグ管理用!AE179&gt;4),"error",IF(AND(フラグ管理用!AJ179="予算区分_地単_協力金等",フラグ管理用!AE179&gt;9),"error",IF(AND(フラグ管理用!AJ179="予算区分_補助",フラグ管理用!AE179&lt;9),"error",""))))</f>
        <v/>
      </c>
      <c r="BG179" s="258" t="str">
        <f>フラグ管理用!AN179</f>
        <v/>
      </c>
    </row>
    <row r="180" spans="1:59" x14ac:dyDescent="0.15">
      <c r="A180" s="84">
        <v>162</v>
      </c>
      <c r="B180" s="87"/>
      <c r="C180" s="61"/>
      <c r="D180" s="61"/>
      <c r="E180" s="63"/>
      <c r="F180" s="62"/>
      <c r="G180" s="150" t="str">
        <f>IF(C180="補",VLOOKUP(F180,'事業名一覧 '!$A$3:$C$54,3,FALSE),"")</f>
        <v/>
      </c>
      <c r="H180" s="158"/>
      <c r="I180" s="63"/>
      <c r="J180" s="63"/>
      <c r="K180" s="63"/>
      <c r="L180" s="62"/>
      <c r="M180" s="103" t="str">
        <f t="shared" si="41"/>
        <v/>
      </c>
      <c r="N180" s="103" t="str">
        <f t="shared" si="42"/>
        <v/>
      </c>
      <c r="O180" s="65"/>
      <c r="P180" s="65"/>
      <c r="Q180" s="65"/>
      <c r="R180" s="65"/>
      <c r="S180" s="65"/>
      <c r="T180" s="62"/>
      <c r="U180" s="63"/>
      <c r="V180" s="63"/>
      <c r="W180" s="63"/>
      <c r="X180" s="61"/>
      <c r="Y180" s="61"/>
      <c r="Z180" s="61"/>
      <c r="AA180" s="241"/>
      <c r="AB180" s="241"/>
      <c r="AC180" s="62"/>
      <c r="AD180" s="62"/>
      <c r="AE180" s="169"/>
      <c r="AF180" s="294"/>
      <c r="AG180" s="236"/>
      <c r="AH180" s="246" t="str">
        <f t="shared" si="43"/>
        <v/>
      </c>
      <c r="AI180" s="251" t="str">
        <f t="shared" si="44"/>
        <v/>
      </c>
      <c r="AJ180" s="217" t="str">
        <f>IF(C180="","",IF(AND(フラグ管理用!C180=1,フラグ管理用!E180=1),"",IF(AND(フラグ管理用!C180=2,フラグ管理用!D180=1,フラグ管理用!E180=1),"",IF(AND(フラグ管理用!C180=2,フラグ管理用!D180=2),"","error"))))</f>
        <v/>
      </c>
      <c r="AK180" s="257" t="str">
        <f t="shared" si="33"/>
        <v/>
      </c>
      <c r="AL180" s="257" t="str">
        <f t="shared" si="34"/>
        <v/>
      </c>
      <c r="AM180" s="257" t="str">
        <f>IF(C180="","",IF(PRODUCT(フラグ管理用!H180:J180)=0,"error",""))</f>
        <v/>
      </c>
      <c r="AN180" s="257" t="str">
        <f t="shared" si="45"/>
        <v/>
      </c>
      <c r="AO180" s="257" t="str">
        <f>IF(C180="","",IF(AND(フラグ管理用!E180=1,フラグ管理用!K180=1),"",IF(AND(フラグ管理用!E180=2,フラグ管理用!K180&gt;1),"","error")))</f>
        <v/>
      </c>
      <c r="AP180" s="257" t="str">
        <f>IF(C180="","",IF(AND(フラグ管理用!K180=10,ISBLANK(L180)=FALSE),"",IF(AND(フラグ管理用!K180&lt;10,ISBLANK(L180)=TRUE),"","error")))</f>
        <v/>
      </c>
      <c r="AQ180" s="217" t="str">
        <f t="shared" si="35"/>
        <v/>
      </c>
      <c r="AR180" s="217" t="str">
        <f t="shared" si="46"/>
        <v/>
      </c>
      <c r="AS180" s="217" t="str">
        <f>IF(C180="","",IF(AND(フラグ管理用!D180=2,フラグ管理用!E180=1),IF(Q180&lt;&gt;0,"error",""),""))</f>
        <v/>
      </c>
      <c r="AT180" s="217" t="str">
        <f>IF(C180="","",IF(フラグ管理用!E180=2,IF(OR(O180&lt;&gt;0,P180&lt;&gt;0),"error",""),""))</f>
        <v/>
      </c>
      <c r="AU180" s="217" t="str">
        <f t="shared" si="47"/>
        <v/>
      </c>
      <c r="AV180" s="217" t="str">
        <f t="shared" si="48"/>
        <v/>
      </c>
      <c r="AW180" s="217" t="str">
        <f t="shared" si="36"/>
        <v/>
      </c>
      <c r="AX180" s="217" t="str">
        <f>IF(C180="","",IF(フラグ管理用!X180=2,IF(AND(フラグ管理用!C180=2,フラグ管理用!U180=1),"","error"),""))</f>
        <v/>
      </c>
      <c r="AY180" s="217" t="str">
        <f t="shared" si="37"/>
        <v/>
      </c>
      <c r="AZ180" s="217" t="str">
        <f>IF(C180="","",IF(フラグ管理用!Y180=30,"error",IF(AND(フラグ管理用!AH180="事業始期_通常",フラグ管理用!Y180&lt;18),"error",IF(AND(フラグ管理用!AH180="事業始期_補助",フラグ管理用!Y180&lt;15),"error",""))))</f>
        <v/>
      </c>
      <c r="BA180" s="217" t="str">
        <f t="shared" si="38"/>
        <v/>
      </c>
      <c r="BB180" s="217" t="str">
        <f>IF(C180="","",IF(AND(フラグ管理用!AI180="事業終期_通常",OR(フラグ管理用!Z180&lt;18,フラグ管理用!Z180&gt;29)),"error",IF(AND(フラグ管理用!AI180="事業終期_基金",フラグ管理用!Z180&lt;18),"error","")))</f>
        <v/>
      </c>
      <c r="BC180" s="217" t="str">
        <f>IF(C180="","",IF(VLOOKUP(Y180,―!$X$2:$Y$31,2,FALSE)&lt;=VLOOKUP(Z180,―!$X$2:$Y$31,2,FALSE),"","error"))</f>
        <v/>
      </c>
      <c r="BD180" s="217" t="str">
        <f t="shared" si="39"/>
        <v/>
      </c>
      <c r="BE180" s="217" t="str">
        <f t="shared" si="40"/>
        <v/>
      </c>
      <c r="BF180" s="217" t="str">
        <f>IF(C180="","",IF(AND(フラグ管理用!AJ180="予算区分_地単_通常",フラグ管理用!AE180&gt;4),"error",IF(AND(フラグ管理用!AJ180="予算区分_地単_協力金等",フラグ管理用!AE180&gt;9),"error",IF(AND(フラグ管理用!AJ180="予算区分_補助",フラグ管理用!AE180&lt;9),"error",""))))</f>
        <v/>
      </c>
      <c r="BG180" s="258" t="str">
        <f>フラグ管理用!AN180</f>
        <v/>
      </c>
    </row>
    <row r="181" spans="1:59" x14ac:dyDescent="0.15">
      <c r="A181" s="84">
        <v>163</v>
      </c>
      <c r="B181" s="87"/>
      <c r="C181" s="61"/>
      <c r="D181" s="61"/>
      <c r="E181" s="63"/>
      <c r="F181" s="62"/>
      <c r="G181" s="150" t="str">
        <f>IF(C181="補",VLOOKUP(F181,'事業名一覧 '!$A$3:$C$54,3,FALSE),"")</f>
        <v/>
      </c>
      <c r="H181" s="158"/>
      <c r="I181" s="63"/>
      <c r="J181" s="63"/>
      <c r="K181" s="63"/>
      <c r="L181" s="62"/>
      <c r="M181" s="103" t="str">
        <f t="shared" si="41"/>
        <v/>
      </c>
      <c r="N181" s="103" t="str">
        <f t="shared" si="42"/>
        <v/>
      </c>
      <c r="O181" s="65"/>
      <c r="P181" s="65"/>
      <c r="Q181" s="65"/>
      <c r="R181" s="65"/>
      <c r="S181" s="65"/>
      <c r="T181" s="62"/>
      <c r="U181" s="63"/>
      <c r="V181" s="63"/>
      <c r="W181" s="63"/>
      <c r="X181" s="61"/>
      <c r="Y181" s="61"/>
      <c r="Z181" s="61"/>
      <c r="AA181" s="241"/>
      <c r="AB181" s="241"/>
      <c r="AC181" s="62"/>
      <c r="AD181" s="62"/>
      <c r="AE181" s="169"/>
      <c r="AF181" s="294"/>
      <c r="AG181" s="236"/>
      <c r="AH181" s="246" t="str">
        <f t="shared" si="43"/>
        <v/>
      </c>
      <c r="AI181" s="251" t="str">
        <f t="shared" si="44"/>
        <v/>
      </c>
      <c r="AJ181" s="217" t="str">
        <f>IF(C181="","",IF(AND(フラグ管理用!C181=1,フラグ管理用!E181=1),"",IF(AND(フラグ管理用!C181=2,フラグ管理用!D181=1,フラグ管理用!E181=1),"",IF(AND(フラグ管理用!C181=2,フラグ管理用!D181=2),"","error"))))</f>
        <v/>
      </c>
      <c r="AK181" s="257" t="str">
        <f t="shared" si="33"/>
        <v/>
      </c>
      <c r="AL181" s="257" t="str">
        <f t="shared" si="34"/>
        <v/>
      </c>
      <c r="AM181" s="257" t="str">
        <f>IF(C181="","",IF(PRODUCT(フラグ管理用!H181:J181)=0,"error",""))</f>
        <v/>
      </c>
      <c r="AN181" s="257" t="str">
        <f t="shared" si="45"/>
        <v/>
      </c>
      <c r="AO181" s="257" t="str">
        <f>IF(C181="","",IF(AND(フラグ管理用!E181=1,フラグ管理用!K181=1),"",IF(AND(フラグ管理用!E181=2,フラグ管理用!K181&gt;1),"","error")))</f>
        <v/>
      </c>
      <c r="AP181" s="257" t="str">
        <f>IF(C181="","",IF(AND(フラグ管理用!K181=10,ISBLANK(L181)=FALSE),"",IF(AND(フラグ管理用!K181&lt;10,ISBLANK(L181)=TRUE),"","error")))</f>
        <v/>
      </c>
      <c r="AQ181" s="217" t="str">
        <f t="shared" si="35"/>
        <v/>
      </c>
      <c r="AR181" s="217" t="str">
        <f t="shared" si="46"/>
        <v/>
      </c>
      <c r="AS181" s="217" t="str">
        <f>IF(C181="","",IF(AND(フラグ管理用!D181=2,フラグ管理用!E181=1),IF(Q181&lt;&gt;0,"error",""),""))</f>
        <v/>
      </c>
      <c r="AT181" s="217" t="str">
        <f>IF(C181="","",IF(フラグ管理用!E181=2,IF(OR(O181&lt;&gt;0,P181&lt;&gt;0),"error",""),""))</f>
        <v/>
      </c>
      <c r="AU181" s="217" t="str">
        <f t="shared" si="47"/>
        <v/>
      </c>
      <c r="AV181" s="217" t="str">
        <f t="shared" si="48"/>
        <v/>
      </c>
      <c r="AW181" s="217" t="str">
        <f t="shared" si="36"/>
        <v/>
      </c>
      <c r="AX181" s="217" t="str">
        <f>IF(C181="","",IF(フラグ管理用!X181=2,IF(AND(フラグ管理用!C181=2,フラグ管理用!U181=1),"","error"),""))</f>
        <v/>
      </c>
      <c r="AY181" s="217" t="str">
        <f t="shared" si="37"/>
        <v/>
      </c>
      <c r="AZ181" s="217" t="str">
        <f>IF(C181="","",IF(フラグ管理用!Y181=30,"error",IF(AND(フラグ管理用!AH181="事業始期_通常",フラグ管理用!Y181&lt;18),"error",IF(AND(フラグ管理用!AH181="事業始期_補助",フラグ管理用!Y181&lt;15),"error",""))))</f>
        <v/>
      </c>
      <c r="BA181" s="217" t="str">
        <f t="shared" si="38"/>
        <v/>
      </c>
      <c r="BB181" s="217" t="str">
        <f>IF(C181="","",IF(AND(フラグ管理用!AI181="事業終期_通常",OR(フラグ管理用!Z181&lt;18,フラグ管理用!Z181&gt;29)),"error",IF(AND(フラグ管理用!AI181="事業終期_基金",フラグ管理用!Z181&lt;18),"error","")))</f>
        <v/>
      </c>
      <c r="BC181" s="217" t="str">
        <f>IF(C181="","",IF(VLOOKUP(Y181,―!$X$2:$Y$31,2,FALSE)&lt;=VLOOKUP(Z181,―!$X$2:$Y$31,2,FALSE),"","error"))</f>
        <v/>
      </c>
      <c r="BD181" s="217" t="str">
        <f t="shared" si="39"/>
        <v/>
      </c>
      <c r="BE181" s="217" t="str">
        <f t="shared" si="40"/>
        <v/>
      </c>
      <c r="BF181" s="217" t="str">
        <f>IF(C181="","",IF(AND(フラグ管理用!AJ181="予算区分_地単_通常",フラグ管理用!AE181&gt;4),"error",IF(AND(フラグ管理用!AJ181="予算区分_地単_協力金等",フラグ管理用!AE181&gt;9),"error",IF(AND(フラグ管理用!AJ181="予算区分_補助",フラグ管理用!AE181&lt;9),"error",""))))</f>
        <v/>
      </c>
      <c r="BG181" s="258" t="str">
        <f>フラグ管理用!AN181</f>
        <v/>
      </c>
    </row>
    <row r="182" spans="1:59" x14ac:dyDescent="0.15">
      <c r="A182" s="84">
        <v>164</v>
      </c>
      <c r="B182" s="87"/>
      <c r="C182" s="61"/>
      <c r="D182" s="61"/>
      <c r="E182" s="63"/>
      <c r="F182" s="62"/>
      <c r="G182" s="150" t="str">
        <f>IF(C182="補",VLOOKUP(F182,'事業名一覧 '!$A$3:$C$54,3,FALSE),"")</f>
        <v/>
      </c>
      <c r="H182" s="158"/>
      <c r="I182" s="63"/>
      <c r="J182" s="63"/>
      <c r="K182" s="63"/>
      <c r="L182" s="62"/>
      <c r="M182" s="103" t="str">
        <f t="shared" si="41"/>
        <v/>
      </c>
      <c r="N182" s="103" t="str">
        <f t="shared" si="42"/>
        <v/>
      </c>
      <c r="O182" s="65"/>
      <c r="P182" s="65"/>
      <c r="Q182" s="65"/>
      <c r="R182" s="65"/>
      <c r="S182" s="65"/>
      <c r="T182" s="62"/>
      <c r="U182" s="63"/>
      <c r="V182" s="63"/>
      <c r="W182" s="63"/>
      <c r="X182" s="61"/>
      <c r="Y182" s="61"/>
      <c r="Z182" s="61"/>
      <c r="AA182" s="241"/>
      <c r="AB182" s="241"/>
      <c r="AC182" s="62"/>
      <c r="AD182" s="62"/>
      <c r="AE182" s="169"/>
      <c r="AF182" s="294"/>
      <c r="AG182" s="236"/>
      <c r="AH182" s="246" t="str">
        <f t="shared" si="43"/>
        <v/>
      </c>
      <c r="AI182" s="251" t="str">
        <f t="shared" si="44"/>
        <v/>
      </c>
      <c r="AJ182" s="217" t="str">
        <f>IF(C182="","",IF(AND(フラグ管理用!C182=1,フラグ管理用!E182=1),"",IF(AND(フラグ管理用!C182=2,フラグ管理用!D182=1,フラグ管理用!E182=1),"",IF(AND(フラグ管理用!C182=2,フラグ管理用!D182=2),"","error"))))</f>
        <v/>
      </c>
      <c r="AK182" s="257" t="str">
        <f t="shared" si="33"/>
        <v/>
      </c>
      <c r="AL182" s="257" t="str">
        <f t="shared" si="34"/>
        <v/>
      </c>
      <c r="AM182" s="257" t="str">
        <f>IF(C182="","",IF(PRODUCT(フラグ管理用!H182:J182)=0,"error",""))</f>
        <v/>
      </c>
      <c r="AN182" s="257" t="str">
        <f t="shared" si="45"/>
        <v/>
      </c>
      <c r="AO182" s="257" t="str">
        <f>IF(C182="","",IF(AND(フラグ管理用!E182=1,フラグ管理用!K182=1),"",IF(AND(フラグ管理用!E182=2,フラグ管理用!K182&gt;1),"","error")))</f>
        <v/>
      </c>
      <c r="AP182" s="257" t="str">
        <f>IF(C182="","",IF(AND(フラグ管理用!K182=10,ISBLANK(L182)=FALSE),"",IF(AND(フラグ管理用!K182&lt;10,ISBLANK(L182)=TRUE),"","error")))</f>
        <v/>
      </c>
      <c r="AQ182" s="217" t="str">
        <f t="shared" si="35"/>
        <v/>
      </c>
      <c r="AR182" s="217" t="str">
        <f t="shared" si="46"/>
        <v/>
      </c>
      <c r="AS182" s="217" t="str">
        <f>IF(C182="","",IF(AND(フラグ管理用!D182=2,フラグ管理用!E182=1),IF(Q182&lt;&gt;0,"error",""),""))</f>
        <v/>
      </c>
      <c r="AT182" s="217" t="str">
        <f>IF(C182="","",IF(フラグ管理用!E182=2,IF(OR(O182&lt;&gt;0,P182&lt;&gt;0),"error",""),""))</f>
        <v/>
      </c>
      <c r="AU182" s="217" t="str">
        <f t="shared" si="47"/>
        <v/>
      </c>
      <c r="AV182" s="217" t="str">
        <f t="shared" si="48"/>
        <v/>
      </c>
      <c r="AW182" s="217" t="str">
        <f t="shared" si="36"/>
        <v/>
      </c>
      <c r="AX182" s="217" t="str">
        <f>IF(C182="","",IF(フラグ管理用!X182=2,IF(AND(フラグ管理用!C182=2,フラグ管理用!U182=1),"","error"),""))</f>
        <v/>
      </c>
      <c r="AY182" s="217" t="str">
        <f t="shared" si="37"/>
        <v/>
      </c>
      <c r="AZ182" s="217" t="str">
        <f>IF(C182="","",IF(フラグ管理用!Y182=30,"error",IF(AND(フラグ管理用!AH182="事業始期_通常",フラグ管理用!Y182&lt;18),"error",IF(AND(フラグ管理用!AH182="事業始期_補助",フラグ管理用!Y182&lt;15),"error",""))))</f>
        <v/>
      </c>
      <c r="BA182" s="217" t="str">
        <f t="shared" si="38"/>
        <v/>
      </c>
      <c r="BB182" s="217" t="str">
        <f>IF(C182="","",IF(AND(フラグ管理用!AI182="事業終期_通常",OR(フラグ管理用!Z182&lt;18,フラグ管理用!Z182&gt;29)),"error",IF(AND(フラグ管理用!AI182="事業終期_基金",フラグ管理用!Z182&lt;18),"error","")))</f>
        <v/>
      </c>
      <c r="BC182" s="217" t="str">
        <f>IF(C182="","",IF(VLOOKUP(Y182,―!$X$2:$Y$31,2,FALSE)&lt;=VLOOKUP(Z182,―!$X$2:$Y$31,2,FALSE),"","error"))</f>
        <v/>
      </c>
      <c r="BD182" s="217" t="str">
        <f t="shared" si="39"/>
        <v/>
      </c>
      <c r="BE182" s="217" t="str">
        <f t="shared" si="40"/>
        <v/>
      </c>
      <c r="BF182" s="217" t="str">
        <f>IF(C182="","",IF(AND(フラグ管理用!AJ182="予算区分_地単_通常",フラグ管理用!AE182&gt;4),"error",IF(AND(フラグ管理用!AJ182="予算区分_地単_協力金等",フラグ管理用!AE182&gt;9),"error",IF(AND(フラグ管理用!AJ182="予算区分_補助",フラグ管理用!AE182&lt;9),"error",""))))</f>
        <v/>
      </c>
      <c r="BG182" s="258" t="str">
        <f>フラグ管理用!AN182</f>
        <v/>
      </c>
    </row>
    <row r="183" spans="1:59" x14ac:dyDescent="0.15">
      <c r="A183" s="84">
        <v>165</v>
      </c>
      <c r="B183" s="87"/>
      <c r="C183" s="61"/>
      <c r="D183" s="61"/>
      <c r="E183" s="63"/>
      <c r="F183" s="62"/>
      <c r="G183" s="150" t="str">
        <f>IF(C183="補",VLOOKUP(F183,'事業名一覧 '!$A$3:$C$54,3,FALSE),"")</f>
        <v/>
      </c>
      <c r="H183" s="158"/>
      <c r="I183" s="63"/>
      <c r="J183" s="63"/>
      <c r="K183" s="63"/>
      <c r="L183" s="62"/>
      <c r="M183" s="103" t="str">
        <f t="shared" si="41"/>
        <v/>
      </c>
      <c r="N183" s="103" t="str">
        <f t="shared" si="42"/>
        <v/>
      </c>
      <c r="O183" s="65"/>
      <c r="P183" s="65"/>
      <c r="Q183" s="65"/>
      <c r="R183" s="65"/>
      <c r="S183" s="65"/>
      <c r="T183" s="62"/>
      <c r="U183" s="63"/>
      <c r="V183" s="63"/>
      <c r="W183" s="63"/>
      <c r="X183" s="61"/>
      <c r="Y183" s="61"/>
      <c r="Z183" s="61"/>
      <c r="AA183" s="241"/>
      <c r="AB183" s="241"/>
      <c r="AC183" s="62"/>
      <c r="AD183" s="62"/>
      <c r="AE183" s="169"/>
      <c r="AF183" s="294"/>
      <c r="AG183" s="236"/>
      <c r="AH183" s="246" t="str">
        <f t="shared" si="43"/>
        <v/>
      </c>
      <c r="AI183" s="251" t="str">
        <f t="shared" si="44"/>
        <v/>
      </c>
      <c r="AJ183" s="217" t="str">
        <f>IF(C183="","",IF(AND(フラグ管理用!C183=1,フラグ管理用!E183=1),"",IF(AND(フラグ管理用!C183=2,フラグ管理用!D183=1,フラグ管理用!E183=1),"",IF(AND(フラグ管理用!C183=2,フラグ管理用!D183=2),"","error"))))</f>
        <v/>
      </c>
      <c r="AK183" s="257" t="str">
        <f t="shared" si="33"/>
        <v/>
      </c>
      <c r="AL183" s="257" t="str">
        <f t="shared" si="34"/>
        <v/>
      </c>
      <c r="AM183" s="257" t="str">
        <f>IF(C183="","",IF(PRODUCT(フラグ管理用!H183:J183)=0,"error",""))</f>
        <v/>
      </c>
      <c r="AN183" s="257" t="str">
        <f t="shared" si="45"/>
        <v/>
      </c>
      <c r="AO183" s="257" t="str">
        <f>IF(C183="","",IF(AND(フラグ管理用!E183=1,フラグ管理用!K183=1),"",IF(AND(フラグ管理用!E183=2,フラグ管理用!K183&gt;1),"","error")))</f>
        <v/>
      </c>
      <c r="AP183" s="257" t="str">
        <f>IF(C183="","",IF(AND(フラグ管理用!K183=10,ISBLANK(L183)=FALSE),"",IF(AND(フラグ管理用!K183&lt;10,ISBLANK(L183)=TRUE),"","error")))</f>
        <v/>
      </c>
      <c r="AQ183" s="217" t="str">
        <f t="shared" si="35"/>
        <v/>
      </c>
      <c r="AR183" s="217" t="str">
        <f t="shared" si="46"/>
        <v/>
      </c>
      <c r="AS183" s="217" t="str">
        <f>IF(C183="","",IF(AND(フラグ管理用!D183=2,フラグ管理用!E183=1),IF(Q183&lt;&gt;0,"error",""),""))</f>
        <v/>
      </c>
      <c r="AT183" s="217" t="str">
        <f>IF(C183="","",IF(フラグ管理用!E183=2,IF(OR(O183&lt;&gt;0,P183&lt;&gt;0),"error",""),""))</f>
        <v/>
      </c>
      <c r="AU183" s="217" t="str">
        <f t="shared" si="47"/>
        <v/>
      </c>
      <c r="AV183" s="217" t="str">
        <f t="shared" si="48"/>
        <v/>
      </c>
      <c r="AW183" s="217" t="str">
        <f t="shared" si="36"/>
        <v/>
      </c>
      <c r="AX183" s="217" t="str">
        <f>IF(C183="","",IF(フラグ管理用!X183=2,IF(AND(フラグ管理用!C183=2,フラグ管理用!U183=1),"","error"),""))</f>
        <v/>
      </c>
      <c r="AY183" s="217" t="str">
        <f t="shared" si="37"/>
        <v/>
      </c>
      <c r="AZ183" s="217" t="str">
        <f>IF(C183="","",IF(フラグ管理用!Y183=30,"error",IF(AND(フラグ管理用!AH183="事業始期_通常",フラグ管理用!Y183&lt;18),"error",IF(AND(フラグ管理用!AH183="事業始期_補助",フラグ管理用!Y183&lt;15),"error",""))))</f>
        <v/>
      </c>
      <c r="BA183" s="217" t="str">
        <f t="shared" si="38"/>
        <v/>
      </c>
      <c r="BB183" s="217" t="str">
        <f>IF(C183="","",IF(AND(フラグ管理用!AI183="事業終期_通常",OR(フラグ管理用!Z183&lt;18,フラグ管理用!Z183&gt;29)),"error",IF(AND(フラグ管理用!AI183="事業終期_基金",フラグ管理用!Z183&lt;18),"error","")))</f>
        <v/>
      </c>
      <c r="BC183" s="217" t="str">
        <f>IF(C183="","",IF(VLOOKUP(Y183,―!$X$2:$Y$31,2,FALSE)&lt;=VLOOKUP(Z183,―!$X$2:$Y$31,2,FALSE),"","error"))</f>
        <v/>
      </c>
      <c r="BD183" s="217" t="str">
        <f t="shared" si="39"/>
        <v/>
      </c>
      <c r="BE183" s="217" t="str">
        <f t="shared" si="40"/>
        <v/>
      </c>
      <c r="BF183" s="217" t="str">
        <f>IF(C183="","",IF(AND(フラグ管理用!AJ183="予算区分_地単_通常",フラグ管理用!AE183&gt;4),"error",IF(AND(フラグ管理用!AJ183="予算区分_地単_協力金等",フラグ管理用!AE183&gt;9),"error",IF(AND(フラグ管理用!AJ183="予算区分_補助",フラグ管理用!AE183&lt;9),"error",""))))</f>
        <v/>
      </c>
      <c r="BG183" s="258" t="str">
        <f>フラグ管理用!AN183</f>
        <v/>
      </c>
    </row>
    <row r="184" spans="1:59" x14ac:dyDescent="0.15">
      <c r="A184" s="84">
        <v>166</v>
      </c>
      <c r="B184" s="87"/>
      <c r="C184" s="61"/>
      <c r="D184" s="61"/>
      <c r="E184" s="63"/>
      <c r="F184" s="62"/>
      <c r="G184" s="150" t="str">
        <f>IF(C184="補",VLOOKUP(F184,'事業名一覧 '!$A$3:$C$54,3,FALSE),"")</f>
        <v/>
      </c>
      <c r="H184" s="158"/>
      <c r="I184" s="63"/>
      <c r="J184" s="63"/>
      <c r="K184" s="63"/>
      <c r="L184" s="62"/>
      <c r="M184" s="103" t="str">
        <f t="shared" si="41"/>
        <v/>
      </c>
      <c r="N184" s="103" t="str">
        <f t="shared" si="42"/>
        <v/>
      </c>
      <c r="O184" s="65"/>
      <c r="P184" s="65"/>
      <c r="Q184" s="65"/>
      <c r="R184" s="65"/>
      <c r="S184" s="65"/>
      <c r="T184" s="62"/>
      <c r="U184" s="63"/>
      <c r="V184" s="63"/>
      <c r="W184" s="63"/>
      <c r="X184" s="61"/>
      <c r="Y184" s="61"/>
      <c r="Z184" s="61"/>
      <c r="AA184" s="241"/>
      <c r="AB184" s="241"/>
      <c r="AC184" s="62"/>
      <c r="AD184" s="62"/>
      <c r="AE184" s="169"/>
      <c r="AF184" s="294"/>
      <c r="AG184" s="236"/>
      <c r="AH184" s="246" t="str">
        <f t="shared" si="43"/>
        <v/>
      </c>
      <c r="AI184" s="251" t="str">
        <f t="shared" si="44"/>
        <v/>
      </c>
      <c r="AJ184" s="217" t="str">
        <f>IF(C184="","",IF(AND(フラグ管理用!C184=1,フラグ管理用!E184=1),"",IF(AND(フラグ管理用!C184=2,フラグ管理用!D184=1,フラグ管理用!E184=1),"",IF(AND(フラグ管理用!C184=2,フラグ管理用!D184=2),"","error"))))</f>
        <v/>
      </c>
      <c r="AK184" s="257" t="str">
        <f t="shared" si="33"/>
        <v/>
      </c>
      <c r="AL184" s="257" t="str">
        <f t="shared" si="34"/>
        <v/>
      </c>
      <c r="AM184" s="257" t="str">
        <f>IF(C184="","",IF(PRODUCT(フラグ管理用!H184:J184)=0,"error",""))</f>
        <v/>
      </c>
      <c r="AN184" s="257" t="str">
        <f t="shared" si="45"/>
        <v/>
      </c>
      <c r="AO184" s="257" t="str">
        <f>IF(C184="","",IF(AND(フラグ管理用!E184=1,フラグ管理用!K184=1),"",IF(AND(フラグ管理用!E184=2,フラグ管理用!K184&gt;1),"","error")))</f>
        <v/>
      </c>
      <c r="AP184" s="257" t="str">
        <f>IF(C184="","",IF(AND(フラグ管理用!K184=10,ISBLANK(L184)=FALSE),"",IF(AND(フラグ管理用!K184&lt;10,ISBLANK(L184)=TRUE),"","error")))</f>
        <v/>
      </c>
      <c r="AQ184" s="217" t="str">
        <f t="shared" si="35"/>
        <v/>
      </c>
      <c r="AR184" s="217" t="str">
        <f t="shared" si="46"/>
        <v/>
      </c>
      <c r="AS184" s="217" t="str">
        <f>IF(C184="","",IF(AND(フラグ管理用!D184=2,フラグ管理用!E184=1),IF(Q184&lt;&gt;0,"error",""),""))</f>
        <v/>
      </c>
      <c r="AT184" s="217" t="str">
        <f>IF(C184="","",IF(フラグ管理用!E184=2,IF(OR(O184&lt;&gt;0,P184&lt;&gt;0),"error",""),""))</f>
        <v/>
      </c>
      <c r="AU184" s="217" t="str">
        <f t="shared" si="47"/>
        <v/>
      </c>
      <c r="AV184" s="217" t="str">
        <f t="shared" si="48"/>
        <v/>
      </c>
      <c r="AW184" s="217" t="str">
        <f t="shared" si="36"/>
        <v/>
      </c>
      <c r="AX184" s="217" t="str">
        <f>IF(C184="","",IF(フラグ管理用!X184=2,IF(AND(フラグ管理用!C184=2,フラグ管理用!U184=1),"","error"),""))</f>
        <v/>
      </c>
      <c r="AY184" s="217" t="str">
        <f t="shared" si="37"/>
        <v/>
      </c>
      <c r="AZ184" s="217" t="str">
        <f>IF(C184="","",IF(フラグ管理用!Y184=30,"error",IF(AND(フラグ管理用!AH184="事業始期_通常",フラグ管理用!Y184&lt;18),"error",IF(AND(フラグ管理用!AH184="事業始期_補助",フラグ管理用!Y184&lt;15),"error",""))))</f>
        <v/>
      </c>
      <c r="BA184" s="217" t="str">
        <f t="shared" si="38"/>
        <v/>
      </c>
      <c r="BB184" s="217" t="str">
        <f>IF(C184="","",IF(AND(フラグ管理用!AI184="事業終期_通常",OR(フラグ管理用!Z184&lt;18,フラグ管理用!Z184&gt;29)),"error",IF(AND(フラグ管理用!AI184="事業終期_基金",フラグ管理用!Z184&lt;18),"error","")))</f>
        <v/>
      </c>
      <c r="BC184" s="217" t="str">
        <f>IF(C184="","",IF(VLOOKUP(Y184,―!$X$2:$Y$31,2,FALSE)&lt;=VLOOKUP(Z184,―!$X$2:$Y$31,2,FALSE),"","error"))</f>
        <v/>
      </c>
      <c r="BD184" s="217" t="str">
        <f t="shared" si="39"/>
        <v/>
      </c>
      <c r="BE184" s="217" t="str">
        <f t="shared" si="40"/>
        <v/>
      </c>
      <c r="BF184" s="217" t="str">
        <f>IF(C184="","",IF(AND(フラグ管理用!AJ184="予算区分_地単_通常",フラグ管理用!AE184&gt;4),"error",IF(AND(フラグ管理用!AJ184="予算区分_地単_協力金等",フラグ管理用!AE184&gt;9),"error",IF(AND(フラグ管理用!AJ184="予算区分_補助",フラグ管理用!AE184&lt;9),"error",""))))</f>
        <v/>
      </c>
      <c r="BG184" s="258" t="str">
        <f>フラグ管理用!AN184</f>
        <v/>
      </c>
    </row>
    <row r="185" spans="1:59" x14ac:dyDescent="0.15">
      <c r="A185" s="84">
        <v>167</v>
      </c>
      <c r="B185" s="87"/>
      <c r="C185" s="61"/>
      <c r="D185" s="61"/>
      <c r="E185" s="63"/>
      <c r="F185" s="62"/>
      <c r="G185" s="150" t="str">
        <f>IF(C185="補",VLOOKUP(F185,'事業名一覧 '!$A$3:$C$54,3,FALSE),"")</f>
        <v/>
      </c>
      <c r="H185" s="158"/>
      <c r="I185" s="63"/>
      <c r="J185" s="63"/>
      <c r="K185" s="63"/>
      <c r="L185" s="62"/>
      <c r="M185" s="103" t="str">
        <f t="shared" si="41"/>
        <v/>
      </c>
      <c r="N185" s="103" t="str">
        <f t="shared" si="42"/>
        <v/>
      </c>
      <c r="O185" s="65"/>
      <c r="P185" s="65"/>
      <c r="Q185" s="65"/>
      <c r="R185" s="65"/>
      <c r="S185" s="65"/>
      <c r="T185" s="62"/>
      <c r="U185" s="63"/>
      <c r="V185" s="63"/>
      <c r="W185" s="63"/>
      <c r="X185" s="61"/>
      <c r="Y185" s="61"/>
      <c r="Z185" s="61"/>
      <c r="AA185" s="241"/>
      <c r="AB185" s="241"/>
      <c r="AC185" s="62"/>
      <c r="AD185" s="62"/>
      <c r="AE185" s="169"/>
      <c r="AF185" s="294"/>
      <c r="AG185" s="236"/>
      <c r="AH185" s="246" t="str">
        <f t="shared" si="43"/>
        <v/>
      </c>
      <c r="AI185" s="251" t="str">
        <f t="shared" si="44"/>
        <v/>
      </c>
      <c r="AJ185" s="217" t="str">
        <f>IF(C185="","",IF(AND(フラグ管理用!C185=1,フラグ管理用!E185=1),"",IF(AND(フラグ管理用!C185=2,フラグ管理用!D185=1,フラグ管理用!E185=1),"",IF(AND(フラグ管理用!C185=2,フラグ管理用!D185=2),"","error"))))</f>
        <v/>
      </c>
      <c r="AK185" s="257" t="str">
        <f t="shared" si="33"/>
        <v/>
      </c>
      <c r="AL185" s="257" t="str">
        <f t="shared" si="34"/>
        <v/>
      </c>
      <c r="AM185" s="257" t="str">
        <f>IF(C185="","",IF(PRODUCT(フラグ管理用!H185:J185)=0,"error",""))</f>
        <v/>
      </c>
      <c r="AN185" s="257" t="str">
        <f t="shared" si="45"/>
        <v/>
      </c>
      <c r="AO185" s="257" t="str">
        <f>IF(C185="","",IF(AND(フラグ管理用!E185=1,フラグ管理用!K185=1),"",IF(AND(フラグ管理用!E185=2,フラグ管理用!K185&gt;1),"","error")))</f>
        <v/>
      </c>
      <c r="AP185" s="257" t="str">
        <f>IF(C185="","",IF(AND(フラグ管理用!K185=10,ISBLANK(L185)=FALSE),"",IF(AND(フラグ管理用!K185&lt;10,ISBLANK(L185)=TRUE),"","error")))</f>
        <v/>
      </c>
      <c r="AQ185" s="217" t="str">
        <f t="shared" si="35"/>
        <v/>
      </c>
      <c r="AR185" s="217" t="str">
        <f t="shared" si="46"/>
        <v/>
      </c>
      <c r="AS185" s="217" t="str">
        <f>IF(C185="","",IF(AND(フラグ管理用!D185=2,フラグ管理用!E185=1),IF(Q185&lt;&gt;0,"error",""),""))</f>
        <v/>
      </c>
      <c r="AT185" s="217" t="str">
        <f>IF(C185="","",IF(フラグ管理用!E185=2,IF(OR(O185&lt;&gt;0,P185&lt;&gt;0),"error",""),""))</f>
        <v/>
      </c>
      <c r="AU185" s="217" t="str">
        <f t="shared" si="47"/>
        <v/>
      </c>
      <c r="AV185" s="217" t="str">
        <f t="shared" si="48"/>
        <v/>
      </c>
      <c r="AW185" s="217" t="str">
        <f t="shared" si="36"/>
        <v/>
      </c>
      <c r="AX185" s="217" t="str">
        <f>IF(C185="","",IF(フラグ管理用!X185=2,IF(AND(フラグ管理用!C185=2,フラグ管理用!U185=1),"","error"),""))</f>
        <v/>
      </c>
      <c r="AY185" s="217" t="str">
        <f t="shared" si="37"/>
        <v/>
      </c>
      <c r="AZ185" s="217" t="str">
        <f>IF(C185="","",IF(フラグ管理用!Y185=30,"error",IF(AND(フラグ管理用!AH185="事業始期_通常",フラグ管理用!Y185&lt;18),"error",IF(AND(フラグ管理用!AH185="事業始期_補助",フラグ管理用!Y185&lt;15),"error",""))))</f>
        <v/>
      </c>
      <c r="BA185" s="217" t="str">
        <f t="shared" si="38"/>
        <v/>
      </c>
      <c r="BB185" s="217" t="str">
        <f>IF(C185="","",IF(AND(フラグ管理用!AI185="事業終期_通常",OR(フラグ管理用!Z185&lt;18,フラグ管理用!Z185&gt;29)),"error",IF(AND(フラグ管理用!AI185="事業終期_基金",フラグ管理用!Z185&lt;18),"error","")))</f>
        <v/>
      </c>
      <c r="BC185" s="217" t="str">
        <f>IF(C185="","",IF(VLOOKUP(Y185,―!$X$2:$Y$31,2,FALSE)&lt;=VLOOKUP(Z185,―!$X$2:$Y$31,2,FALSE),"","error"))</f>
        <v/>
      </c>
      <c r="BD185" s="217" t="str">
        <f t="shared" si="39"/>
        <v/>
      </c>
      <c r="BE185" s="217" t="str">
        <f t="shared" si="40"/>
        <v/>
      </c>
      <c r="BF185" s="217" t="str">
        <f>IF(C185="","",IF(AND(フラグ管理用!AJ185="予算区分_地単_通常",フラグ管理用!AE185&gt;4),"error",IF(AND(フラグ管理用!AJ185="予算区分_地単_協力金等",フラグ管理用!AE185&gt;9),"error",IF(AND(フラグ管理用!AJ185="予算区分_補助",フラグ管理用!AE185&lt;9),"error",""))))</f>
        <v/>
      </c>
      <c r="BG185" s="258" t="str">
        <f>フラグ管理用!AN185</f>
        <v/>
      </c>
    </row>
    <row r="186" spans="1:59" x14ac:dyDescent="0.15">
      <c r="A186" s="84">
        <v>168</v>
      </c>
      <c r="B186" s="87"/>
      <c r="C186" s="61"/>
      <c r="D186" s="61"/>
      <c r="E186" s="63"/>
      <c r="F186" s="62"/>
      <c r="G186" s="150" t="str">
        <f>IF(C186="補",VLOOKUP(F186,'事業名一覧 '!$A$3:$C$54,3,FALSE),"")</f>
        <v/>
      </c>
      <c r="H186" s="158"/>
      <c r="I186" s="63"/>
      <c r="J186" s="63"/>
      <c r="K186" s="63"/>
      <c r="L186" s="62"/>
      <c r="M186" s="103" t="str">
        <f t="shared" si="41"/>
        <v/>
      </c>
      <c r="N186" s="103" t="str">
        <f t="shared" si="42"/>
        <v/>
      </c>
      <c r="O186" s="65"/>
      <c r="P186" s="65"/>
      <c r="Q186" s="65"/>
      <c r="R186" s="65"/>
      <c r="S186" s="65"/>
      <c r="T186" s="62"/>
      <c r="U186" s="63"/>
      <c r="V186" s="63"/>
      <c r="W186" s="63"/>
      <c r="X186" s="61"/>
      <c r="Y186" s="61"/>
      <c r="Z186" s="61"/>
      <c r="AA186" s="241"/>
      <c r="AB186" s="241"/>
      <c r="AC186" s="62"/>
      <c r="AD186" s="62"/>
      <c r="AE186" s="169"/>
      <c r="AF186" s="294"/>
      <c r="AG186" s="236"/>
      <c r="AH186" s="246" t="str">
        <f t="shared" si="43"/>
        <v/>
      </c>
      <c r="AI186" s="251" t="str">
        <f t="shared" si="44"/>
        <v/>
      </c>
      <c r="AJ186" s="217" t="str">
        <f>IF(C186="","",IF(AND(フラグ管理用!C186=1,フラグ管理用!E186=1),"",IF(AND(フラグ管理用!C186=2,フラグ管理用!D186=1,フラグ管理用!E186=1),"",IF(AND(フラグ管理用!C186=2,フラグ管理用!D186=2),"","error"))))</f>
        <v/>
      </c>
      <c r="AK186" s="257" t="str">
        <f t="shared" si="33"/>
        <v/>
      </c>
      <c r="AL186" s="257" t="str">
        <f t="shared" si="34"/>
        <v/>
      </c>
      <c r="AM186" s="257" t="str">
        <f>IF(C186="","",IF(PRODUCT(フラグ管理用!H186:J186)=0,"error",""))</f>
        <v/>
      </c>
      <c r="AN186" s="257" t="str">
        <f t="shared" si="45"/>
        <v/>
      </c>
      <c r="AO186" s="257" t="str">
        <f>IF(C186="","",IF(AND(フラグ管理用!E186=1,フラグ管理用!K186=1),"",IF(AND(フラグ管理用!E186=2,フラグ管理用!K186&gt;1),"","error")))</f>
        <v/>
      </c>
      <c r="AP186" s="257" t="str">
        <f>IF(C186="","",IF(AND(フラグ管理用!K186=10,ISBLANK(L186)=FALSE),"",IF(AND(フラグ管理用!K186&lt;10,ISBLANK(L186)=TRUE),"","error")))</f>
        <v/>
      </c>
      <c r="AQ186" s="217" t="str">
        <f t="shared" si="35"/>
        <v/>
      </c>
      <c r="AR186" s="217" t="str">
        <f t="shared" si="46"/>
        <v/>
      </c>
      <c r="AS186" s="217" t="str">
        <f>IF(C186="","",IF(AND(フラグ管理用!D186=2,フラグ管理用!E186=1),IF(Q186&lt;&gt;0,"error",""),""))</f>
        <v/>
      </c>
      <c r="AT186" s="217" t="str">
        <f>IF(C186="","",IF(フラグ管理用!E186=2,IF(OR(O186&lt;&gt;0,P186&lt;&gt;0),"error",""),""))</f>
        <v/>
      </c>
      <c r="AU186" s="217" t="str">
        <f t="shared" si="47"/>
        <v/>
      </c>
      <c r="AV186" s="217" t="str">
        <f t="shared" si="48"/>
        <v/>
      </c>
      <c r="AW186" s="217" t="str">
        <f t="shared" si="36"/>
        <v/>
      </c>
      <c r="AX186" s="217" t="str">
        <f>IF(C186="","",IF(フラグ管理用!X186=2,IF(AND(フラグ管理用!C186=2,フラグ管理用!U186=1),"","error"),""))</f>
        <v/>
      </c>
      <c r="AY186" s="217" t="str">
        <f t="shared" si="37"/>
        <v/>
      </c>
      <c r="AZ186" s="217" t="str">
        <f>IF(C186="","",IF(フラグ管理用!Y186=30,"error",IF(AND(フラグ管理用!AH186="事業始期_通常",フラグ管理用!Y186&lt;18),"error",IF(AND(フラグ管理用!AH186="事業始期_補助",フラグ管理用!Y186&lt;15),"error",""))))</f>
        <v/>
      </c>
      <c r="BA186" s="217" t="str">
        <f t="shared" si="38"/>
        <v/>
      </c>
      <c r="BB186" s="217" t="str">
        <f>IF(C186="","",IF(AND(フラグ管理用!AI186="事業終期_通常",OR(フラグ管理用!Z186&lt;18,フラグ管理用!Z186&gt;29)),"error",IF(AND(フラグ管理用!AI186="事業終期_基金",フラグ管理用!Z186&lt;18),"error","")))</f>
        <v/>
      </c>
      <c r="BC186" s="217" t="str">
        <f>IF(C186="","",IF(VLOOKUP(Y186,―!$X$2:$Y$31,2,FALSE)&lt;=VLOOKUP(Z186,―!$X$2:$Y$31,2,FALSE),"","error"))</f>
        <v/>
      </c>
      <c r="BD186" s="217" t="str">
        <f t="shared" si="39"/>
        <v/>
      </c>
      <c r="BE186" s="217" t="str">
        <f t="shared" si="40"/>
        <v/>
      </c>
      <c r="BF186" s="217" t="str">
        <f>IF(C186="","",IF(AND(フラグ管理用!AJ186="予算区分_地単_通常",フラグ管理用!AE186&gt;4),"error",IF(AND(フラグ管理用!AJ186="予算区分_地単_協力金等",フラグ管理用!AE186&gt;9),"error",IF(AND(フラグ管理用!AJ186="予算区分_補助",フラグ管理用!AE186&lt;9),"error",""))))</f>
        <v/>
      </c>
      <c r="BG186" s="258" t="str">
        <f>フラグ管理用!AN186</f>
        <v/>
      </c>
    </row>
    <row r="187" spans="1:59" x14ac:dyDescent="0.15">
      <c r="A187" s="84">
        <v>169</v>
      </c>
      <c r="B187" s="87"/>
      <c r="C187" s="61"/>
      <c r="D187" s="61"/>
      <c r="E187" s="63"/>
      <c r="F187" s="62"/>
      <c r="G187" s="150" t="str">
        <f>IF(C187="補",VLOOKUP(F187,'事業名一覧 '!$A$3:$C$54,3,FALSE),"")</f>
        <v/>
      </c>
      <c r="H187" s="158"/>
      <c r="I187" s="63"/>
      <c r="J187" s="63"/>
      <c r="K187" s="63"/>
      <c r="L187" s="62"/>
      <c r="M187" s="103" t="str">
        <f t="shared" si="41"/>
        <v/>
      </c>
      <c r="N187" s="103" t="str">
        <f t="shared" si="42"/>
        <v/>
      </c>
      <c r="O187" s="65"/>
      <c r="P187" s="65"/>
      <c r="Q187" s="65"/>
      <c r="R187" s="65"/>
      <c r="S187" s="65"/>
      <c r="T187" s="62"/>
      <c r="U187" s="63"/>
      <c r="V187" s="63"/>
      <c r="W187" s="63"/>
      <c r="X187" s="61"/>
      <c r="Y187" s="61"/>
      <c r="Z187" s="61"/>
      <c r="AA187" s="241"/>
      <c r="AB187" s="241"/>
      <c r="AC187" s="62"/>
      <c r="AD187" s="62"/>
      <c r="AE187" s="169"/>
      <c r="AF187" s="294"/>
      <c r="AG187" s="236"/>
      <c r="AH187" s="246" t="str">
        <f t="shared" si="43"/>
        <v/>
      </c>
      <c r="AI187" s="251" t="str">
        <f t="shared" si="44"/>
        <v/>
      </c>
      <c r="AJ187" s="217" t="str">
        <f>IF(C187="","",IF(AND(フラグ管理用!C187=1,フラグ管理用!E187=1),"",IF(AND(フラグ管理用!C187=2,フラグ管理用!D187=1,フラグ管理用!E187=1),"",IF(AND(フラグ管理用!C187=2,フラグ管理用!D187=2),"","error"))))</f>
        <v/>
      </c>
      <c r="AK187" s="257" t="str">
        <f t="shared" si="33"/>
        <v/>
      </c>
      <c r="AL187" s="257" t="str">
        <f t="shared" si="34"/>
        <v/>
      </c>
      <c r="AM187" s="257" t="str">
        <f>IF(C187="","",IF(PRODUCT(フラグ管理用!H187:J187)=0,"error",""))</f>
        <v/>
      </c>
      <c r="AN187" s="257" t="str">
        <f t="shared" si="45"/>
        <v/>
      </c>
      <c r="AO187" s="257" t="str">
        <f>IF(C187="","",IF(AND(フラグ管理用!E187=1,フラグ管理用!K187=1),"",IF(AND(フラグ管理用!E187=2,フラグ管理用!K187&gt;1),"","error")))</f>
        <v/>
      </c>
      <c r="AP187" s="257" t="str">
        <f>IF(C187="","",IF(AND(フラグ管理用!K187=10,ISBLANK(L187)=FALSE),"",IF(AND(フラグ管理用!K187&lt;10,ISBLANK(L187)=TRUE),"","error")))</f>
        <v/>
      </c>
      <c r="AQ187" s="217" t="str">
        <f t="shared" si="35"/>
        <v/>
      </c>
      <c r="AR187" s="217" t="str">
        <f t="shared" si="46"/>
        <v/>
      </c>
      <c r="AS187" s="217" t="str">
        <f>IF(C187="","",IF(AND(フラグ管理用!D187=2,フラグ管理用!E187=1),IF(Q187&lt;&gt;0,"error",""),""))</f>
        <v/>
      </c>
      <c r="AT187" s="217" t="str">
        <f>IF(C187="","",IF(フラグ管理用!E187=2,IF(OR(O187&lt;&gt;0,P187&lt;&gt;0),"error",""),""))</f>
        <v/>
      </c>
      <c r="AU187" s="217" t="str">
        <f t="shared" si="47"/>
        <v/>
      </c>
      <c r="AV187" s="217" t="str">
        <f t="shared" si="48"/>
        <v/>
      </c>
      <c r="AW187" s="217" t="str">
        <f t="shared" si="36"/>
        <v/>
      </c>
      <c r="AX187" s="217" t="str">
        <f>IF(C187="","",IF(フラグ管理用!X187=2,IF(AND(フラグ管理用!C187=2,フラグ管理用!U187=1),"","error"),""))</f>
        <v/>
      </c>
      <c r="AY187" s="217" t="str">
        <f t="shared" si="37"/>
        <v/>
      </c>
      <c r="AZ187" s="217" t="str">
        <f>IF(C187="","",IF(フラグ管理用!Y187=30,"error",IF(AND(フラグ管理用!AH187="事業始期_通常",フラグ管理用!Y187&lt;18),"error",IF(AND(フラグ管理用!AH187="事業始期_補助",フラグ管理用!Y187&lt;15),"error",""))))</f>
        <v/>
      </c>
      <c r="BA187" s="217" t="str">
        <f t="shared" si="38"/>
        <v/>
      </c>
      <c r="BB187" s="217" t="str">
        <f>IF(C187="","",IF(AND(フラグ管理用!AI187="事業終期_通常",OR(フラグ管理用!Z187&lt;18,フラグ管理用!Z187&gt;29)),"error",IF(AND(フラグ管理用!AI187="事業終期_基金",フラグ管理用!Z187&lt;18),"error","")))</f>
        <v/>
      </c>
      <c r="BC187" s="217" t="str">
        <f>IF(C187="","",IF(VLOOKUP(Y187,―!$X$2:$Y$31,2,FALSE)&lt;=VLOOKUP(Z187,―!$X$2:$Y$31,2,FALSE),"","error"))</f>
        <v/>
      </c>
      <c r="BD187" s="217" t="str">
        <f t="shared" si="39"/>
        <v/>
      </c>
      <c r="BE187" s="217" t="str">
        <f t="shared" si="40"/>
        <v/>
      </c>
      <c r="BF187" s="217" t="str">
        <f>IF(C187="","",IF(AND(フラグ管理用!AJ187="予算区分_地単_通常",フラグ管理用!AE187&gt;4),"error",IF(AND(フラグ管理用!AJ187="予算区分_地単_協力金等",フラグ管理用!AE187&gt;9),"error",IF(AND(フラグ管理用!AJ187="予算区分_補助",フラグ管理用!AE187&lt;9),"error",""))))</f>
        <v/>
      </c>
      <c r="BG187" s="258" t="str">
        <f>フラグ管理用!AN187</f>
        <v/>
      </c>
    </row>
    <row r="188" spans="1:59" x14ac:dyDescent="0.15">
      <c r="A188" s="84">
        <v>170</v>
      </c>
      <c r="B188" s="87"/>
      <c r="C188" s="61"/>
      <c r="D188" s="61"/>
      <c r="E188" s="63"/>
      <c r="F188" s="62"/>
      <c r="G188" s="150" t="str">
        <f>IF(C188="補",VLOOKUP(F188,'事業名一覧 '!$A$3:$C$54,3,FALSE),"")</f>
        <v/>
      </c>
      <c r="H188" s="158"/>
      <c r="I188" s="63"/>
      <c r="J188" s="63"/>
      <c r="K188" s="63"/>
      <c r="L188" s="62"/>
      <c r="M188" s="103" t="str">
        <f t="shared" si="41"/>
        <v/>
      </c>
      <c r="N188" s="103" t="str">
        <f t="shared" si="42"/>
        <v/>
      </c>
      <c r="O188" s="65"/>
      <c r="P188" s="65"/>
      <c r="Q188" s="65"/>
      <c r="R188" s="65"/>
      <c r="S188" s="65"/>
      <c r="T188" s="62"/>
      <c r="U188" s="63"/>
      <c r="V188" s="63"/>
      <c r="W188" s="63"/>
      <c r="X188" s="61"/>
      <c r="Y188" s="61"/>
      <c r="Z188" s="61"/>
      <c r="AA188" s="241"/>
      <c r="AB188" s="241"/>
      <c r="AC188" s="62"/>
      <c r="AD188" s="62"/>
      <c r="AE188" s="169"/>
      <c r="AF188" s="294"/>
      <c r="AG188" s="236"/>
      <c r="AH188" s="246" t="str">
        <f t="shared" si="43"/>
        <v/>
      </c>
      <c r="AI188" s="251" t="str">
        <f t="shared" si="44"/>
        <v/>
      </c>
      <c r="AJ188" s="217" t="str">
        <f>IF(C188="","",IF(AND(フラグ管理用!C188=1,フラグ管理用!E188=1),"",IF(AND(フラグ管理用!C188=2,フラグ管理用!D188=1,フラグ管理用!E188=1),"",IF(AND(フラグ管理用!C188=2,フラグ管理用!D188=2),"","error"))))</f>
        <v/>
      </c>
      <c r="AK188" s="257" t="str">
        <f t="shared" si="33"/>
        <v/>
      </c>
      <c r="AL188" s="257" t="str">
        <f t="shared" si="34"/>
        <v/>
      </c>
      <c r="AM188" s="257" t="str">
        <f>IF(C188="","",IF(PRODUCT(フラグ管理用!H188:J188)=0,"error",""))</f>
        <v/>
      </c>
      <c r="AN188" s="257" t="str">
        <f t="shared" si="45"/>
        <v/>
      </c>
      <c r="AO188" s="257" t="str">
        <f>IF(C188="","",IF(AND(フラグ管理用!E188=1,フラグ管理用!K188=1),"",IF(AND(フラグ管理用!E188=2,フラグ管理用!K188&gt;1),"","error")))</f>
        <v/>
      </c>
      <c r="AP188" s="257" t="str">
        <f>IF(C188="","",IF(AND(フラグ管理用!K188=10,ISBLANK(L188)=FALSE),"",IF(AND(フラグ管理用!K188&lt;10,ISBLANK(L188)=TRUE),"","error")))</f>
        <v/>
      </c>
      <c r="AQ188" s="217" t="str">
        <f t="shared" si="35"/>
        <v/>
      </c>
      <c r="AR188" s="217" t="str">
        <f t="shared" si="46"/>
        <v/>
      </c>
      <c r="AS188" s="217" t="str">
        <f>IF(C188="","",IF(AND(フラグ管理用!D188=2,フラグ管理用!E188=1),IF(Q188&lt;&gt;0,"error",""),""))</f>
        <v/>
      </c>
      <c r="AT188" s="217" t="str">
        <f>IF(C188="","",IF(フラグ管理用!E188=2,IF(OR(O188&lt;&gt;0,P188&lt;&gt;0),"error",""),""))</f>
        <v/>
      </c>
      <c r="AU188" s="217" t="str">
        <f t="shared" si="47"/>
        <v/>
      </c>
      <c r="AV188" s="217" t="str">
        <f t="shared" si="48"/>
        <v/>
      </c>
      <c r="AW188" s="217" t="str">
        <f t="shared" si="36"/>
        <v/>
      </c>
      <c r="AX188" s="217" t="str">
        <f>IF(C188="","",IF(フラグ管理用!X188=2,IF(AND(フラグ管理用!C188=2,フラグ管理用!U188=1),"","error"),""))</f>
        <v/>
      </c>
      <c r="AY188" s="217" t="str">
        <f t="shared" si="37"/>
        <v/>
      </c>
      <c r="AZ188" s="217" t="str">
        <f>IF(C188="","",IF(フラグ管理用!Y188=30,"error",IF(AND(フラグ管理用!AH188="事業始期_通常",フラグ管理用!Y188&lt;18),"error",IF(AND(フラグ管理用!AH188="事業始期_補助",フラグ管理用!Y188&lt;15),"error",""))))</f>
        <v/>
      </c>
      <c r="BA188" s="217" t="str">
        <f t="shared" si="38"/>
        <v/>
      </c>
      <c r="BB188" s="217" t="str">
        <f>IF(C188="","",IF(AND(フラグ管理用!AI188="事業終期_通常",OR(フラグ管理用!Z188&lt;18,フラグ管理用!Z188&gt;29)),"error",IF(AND(フラグ管理用!AI188="事業終期_基金",フラグ管理用!Z188&lt;18),"error","")))</f>
        <v/>
      </c>
      <c r="BC188" s="217" t="str">
        <f>IF(C188="","",IF(VLOOKUP(Y188,―!$X$2:$Y$31,2,FALSE)&lt;=VLOOKUP(Z188,―!$X$2:$Y$31,2,FALSE),"","error"))</f>
        <v/>
      </c>
      <c r="BD188" s="217" t="str">
        <f t="shared" si="39"/>
        <v/>
      </c>
      <c r="BE188" s="217" t="str">
        <f t="shared" si="40"/>
        <v/>
      </c>
      <c r="BF188" s="217" t="str">
        <f>IF(C188="","",IF(AND(フラグ管理用!AJ188="予算区分_地単_通常",フラグ管理用!AE188&gt;4),"error",IF(AND(フラグ管理用!AJ188="予算区分_地単_協力金等",フラグ管理用!AE188&gt;9),"error",IF(AND(フラグ管理用!AJ188="予算区分_補助",フラグ管理用!AE188&lt;9),"error",""))))</f>
        <v/>
      </c>
      <c r="BG188" s="258" t="str">
        <f>フラグ管理用!AN188</f>
        <v/>
      </c>
    </row>
    <row r="189" spans="1:59" x14ac:dyDescent="0.15">
      <c r="A189" s="84">
        <v>171</v>
      </c>
      <c r="B189" s="87"/>
      <c r="C189" s="61"/>
      <c r="D189" s="61"/>
      <c r="E189" s="63"/>
      <c r="F189" s="62"/>
      <c r="G189" s="150" t="str">
        <f>IF(C189="補",VLOOKUP(F189,'事業名一覧 '!$A$3:$C$54,3,FALSE),"")</f>
        <v/>
      </c>
      <c r="H189" s="158"/>
      <c r="I189" s="63"/>
      <c r="J189" s="63"/>
      <c r="K189" s="63"/>
      <c r="L189" s="62"/>
      <c r="M189" s="103" t="str">
        <f t="shared" si="41"/>
        <v/>
      </c>
      <c r="N189" s="103" t="str">
        <f t="shared" si="42"/>
        <v/>
      </c>
      <c r="O189" s="65"/>
      <c r="P189" s="65"/>
      <c r="Q189" s="65"/>
      <c r="R189" s="65"/>
      <c r="S189" s="65"/>
      <c r="T189" s="62"/>
      <c r="U189" s="63"/>
      <c r="V189" s="63"/>
      <c r="W189" s="63"/>
      <c r="X189" s="61"/>
      <c r="Y189" s="61"/>
      <c r="Z189" s="61"/>
      <c r="AA189" s="241"/>
      <c r="AB189" s="241"/>
      <c r="AC189" s="62"/>
      <c r="AD189" s="62"/>
      <c r="AE189" s="169"/>
      <c r="AF189" s="294"/>
      <c r="AG189" s="236"/>
      <c r="AH189" s="246" t="str">
        <f t="shared" si="43"/>
        <v/>
      </c>
      <c r="AI189" s="251" t="str">
        <f t="shared" si="44"/>
        <v/>
      </c>
      <c r="AJ189" s="217" t="str">
        <f>IF(C189="","",IF(AND(フラグ管理用!C189=1,フラグ管理用!E189=1),"",IF(AND(フラグ管理用!C189=2,フラグ管理用!D189=1,フラグ管理用!E189=1),"",IF(AND(フラグ管理用!C189=2,フラグ管理用!D189=2),"","error"))))</f>
        <v/>
      </c>
      <c r="AK189" s="257" t="str">
        <f t="shared" si="33"/>
        <v/>
      </c>
      <c r="AL189" s="257" t="str">
        <f t="shared" si="34"/>
        <v/>
      </c>
      <c r="AM189" s="257" t="str">
        <f>IF(C189="","",IF(PRODUCT(フラグ管理用!H189:J189)=0,"error",""))</f>
        <v/>
      </c>
      <c r="AN189" s="257" t="str">
        <f t="shared" si="45"/>
        <v/>
      </c>
      <c r="AO189" s="257" t="str">
        <f>IF(C189="","",IF(AND(フラグ管理用!E189=1,フラグ管理用!K189=1),"",IF(AND(フラグ管理用!E189=2,フラグ管理用!K189&gt;1),"","error")))</f>
        <v/>
      </c>
      <c r="AP189" s="257" t="str">
        <f>IF(C189="","",IF(AND(フラグ管理用!K189=10,ISBLANK(L189)=FALSE),"",IF(AND(フラグ管理用!K189&lt;10,ISBLANK(L189)=TRUE),"","error")))</f>
        <v/>
      </c>
      <c r="AQ189" s="217" t="str">
        <f t="shared" si="35"/>
        <v/>
      </c>
      <c r="AR189" s="217" t="str">
        <f t="shared" si="46"/>
        <v/>
      </c>
      <c r="AS189" s="217" t="str">
        <f>IF(C189="","",IF(AND(フラグ管理用!D189=2,フラグ管理用!E189=1),IF(Q189&lt;&gt;0,"error",""),""))</f>
        <v/>
      </c>
      <c r="AT189" s="217" t="str">
        <f>IF(C189="","",IF(フラグ管理用!E189=2,IF(OR(O189&lt;&gt;0,P189&lt;&gt;0),"error",""),""))</f>
        <v/>
      </c>
      <c r="AU189" s="217" t="str">
        <f t="shared" si="47"/>
        <v/>
      </c>
      <c r="AV189" s="217" t="str">
        <f t="shared" si="48"/>
        <v/>
      </c>
      <c r="AW189" s="217" t="str">
        <f t="shared" si="36"/>
        <v/>
      </c>
      <c r="AX189" s="217" t="str">
        <f>IF(C189="","",IF(フラグ管理用!X189=2,IF(AND(フラグ管理用!C189=2,フラグ管理用!U189=1),"","error"),""))</f>
        <v/>
      </c>
      <c r="AY189" s="217" t="str">
        <f t="shared" si="37"/>
        <v/>
      </c>
      <c r="AZ189" s="217" t="str">
        <f>IF(C189="","",IF(フラグ管理用!Y189=30,"error",IF(AND(フラグ管理用!AH189="事業始期_通常",フラグ管理用!Y189&lt;18),"error",IF(AND(フラグ管理用!AH189="事業始期_補助",フラグ管理用!Y189&lt;15),"error",""))))</f>
        <v/>
      </c>
      <c r="BA189" s="217" t="str">
        <f t="shared" si="38"/>
        <v/>
      </c>
      <c r="BB189" s="217" t="str">
        <f>IF(C189="","",IF(AND(フラグ管理用!AI189="事業終期_通常",OR(フラグ管理用!Z189&lt;18,フラグ管理用!Z189&gt;29)),"error",IF(AND(フラグ管理用!AI189="事業終期_基金",フラグ管理用!Z189&lt;18),"error","")))</f>
        <v/>
      </c>
      <c r="BC189" s="217" t="str">
        <f>IF(C189="","",IF(VLOOKUP(Y189,―!$X$2:$Y$31,2,FALSE)&lt;=VLOOKUP(Z189,―!$X$2:$Y$31,2,FALSE),"","error"))</f>
        <v/>
      </c>
      <c r="BD189" s="217" t="str">
        <f t="shared" si="39"/>
        <v/>
      </c>
      <c r="BE189" s="217" t="str">
        <f t="shared" si="40"/>
        <v/>
      </c>
      <c r="BF189" s="217" t="str">
        <f>IF(C189="","",IF(AND(フラグ管理用!AJ189="予算区分_地単_通常",フラグ管理用!AE189&gt;4),"error",IF(AND(フラグ管理用!AJ189="予算区分_地単_協力金等",フラグ管理用!AE189&gt;9),"error",IF(AND(フラグ管理用!AJ189="予算区分_補助",フラグ管理用!AE189&lt;9),"error",""))))</f>
        <v/>
      </c>
      <c r="BG189" s="258" t="str">
        <f>フラグ管理用!AN189</f>
        <v/>
      </c>
    </row>
    <row r="190" spans="1:59" x14ac:dyDescent="0.15">
      <c r="A190" s="84">
        <v>172</v>
      </c>
      <c r="B190" s="87"/>
      <c r="C190" s="61"/>
      <c r="D190" s="61"/>
      <c r="E190" s="63"/>
      <c r="F190" s="62"/>
      <c r="G190" s="150" t="str">
        <f>IF(C190="補",VLOOKUP(F190,'事業名一覧 '!$A$3:$C$54,3,FALSE),"")</f>
        <v/>
      </c>
      <c r="H190" s="158"/>
      <c r="I190" s="63"/>
      <c r="J190" s="63"/>
      <c r="K190" s="63"/>
      <c r="L190" s="62"/>
      <c r="M190" s="103" t="str">
        <f t="shared" si="41"/>
        <v/>
      </c>
      <c r="N190" s="103" t="str">
        <f t="shared" si="42"/>
        <v/>
      </c>
      <c r="O190" s="65"/>
      <c r="P190" s="65"/>
      <c r="Q190" s="65"/>
      <c r="R190" s="65"/>
      <c r="S190" s="65"/>
      <c r="T190" s="62"/>
      <c r="U190" s="63"/>
      <c r="V190" s="63"/>
      <c r="W190" s="63"/>
      <c r="X190" s="61"/>
      <c r="Y190" s="61"/>
      <c r="Z190" s="61"/>
      <c r="AA190" s="241"/>
      <c r="AB190" s="241"/>
      <c r="AC190" s="62"/>
      <c r="AD190" s="62"/>
      <c r="AE190" s="169"/>
      <c r="AF190" s="294"/>
      <c r="AG190" s="236"/>
      <c r="AH190" s="246" t="str">
        <f t="shared" si="43"/>
        <v/>
      </c>
      <c r="AI190" s="251" t="str">
        <f t="shared" si="44"/>
        <v/>
      </c>
      <c r="AJ190" s="217" t="str">
        <f>IF(C190="","",IF(AND(フラグ管理用!C190=1,フラグ管理用!E190=1),"",IF(AND(フラグ管理用!C190=2,フラグ管理用!D190=1,フラグ管理用!E190=1),"",IF(AND(フラグ管理用!C190=2,フラグ管理用!D190=2),"","error"))))</f>
        <v/>
      </c>
      <c r="AK190" s="257" t="str">
        <f t="shared" si="33"/>
        <v/>
      </c>
      <c r="AL190" s="257" t="str">
        <f t="shared" si="34"/>
        <v/>
      </c>
      <c r="AM190" s="257" t="str">
        <f>IF(C190="","",IF(PRODUCT(フラグ管理用!H190:J190)=0,"error",""))</f>
        <v/>
      </c>
      <c r="AN190" s="257" t="str">
        <f t="shared" si="45"/>
        <v/>
      </c>
      <c r="AO190" s="257" t="str">
        <f>IF(C190="","",IF(AND(フラグ管理用!E190=1,フラグ管理用!K190=1),"",IF(AND(フラグ管理用!E190=2,フラグ管理用!K190&gt;1),"","error")))</f>
        <v/>
      </c>
      <c r="AP190" s="257" t="str">
        <f>IF(C190="","",IF(AND(フラグ管理用!K190=10,ISBLANK(L190)=FALSE),"",IF(AND(フラグ管理用!K190&lt;10,ISBLANK(L190)=TRUE),"","error")))</f>
        <v/>
      </c>
      <c r="AQ190" s="217" t="str">
        <f t="shared" si="35"/>
        <v/>
      </c>
      <c r="AR190" s="217" t="str">
        <f t="shared" si="46"/>
        <v/>
      </c>
      <c r="AS190" s="217" t="str">
        <f>IF(C190="","",IF(AND(フラグ管理用!D190=2,フラグ管理用!E190=1),IF(Q190&lt;&gt;0,"error",""),""))</f>
        <v/>
      </c>
      <c r="AT190" s="217" t="str">
        <f>IF(C190="","",IF(フラグ管理用!E190=2,IF(OR(O190&lt;&gt;0,P190&lt;&gt;0),"error",""),""))</f>
        <v/>
      </c>
      <c r="AU190" s="217" t="str">
        <f t="shared" si="47"/>
        <v/>
      </c>
      <c r="AV190" s="217" t="str">
        <f t="shared" si="48"/>
        <v/>
      </c>
      <c r="AW190" s="217" t="str">
        <f t="shared" si="36"/>
        <v/>
      </c>
      <c r="AX190" s="217" t="str">
        <f>IF(C190="","",IF(フラグ管理用!X190=2,IF(AND(フラグ管理用!C190=2,フラグ管理用!U190=1),"","error"),""))</f>
        <v/>
      </c>
      <c r="AY190" s="217" t="str">
        <f t="shared" si="37"/>
        <v/>
      </c>
      <c r="AZ190" s="217" t="str">
        <f>IF(C190="","",IF(フラグ管理用!Y190=30,"error",IF(AND(フラグ管理用!AH190="事業始期_通常",フラグ管理用!Y190&lt;18),"error",IF(AND(フラグ管理用!AH190="事業始期_補助",フラグ管理用!Y190&lt;15),"error",""))))</f>
        <v/>
      </c>
      <c r="BA190" s="217" t="str">
        <f t="shared" si="38"/>
        <v/>
      </c>
      <c r="BB190" s="217" t="str">
        <f>IF(C190="","",IF(AND(フラグ管理用!AI190="事業終期_通常",OR(フラグ管理用!Z190&lt;18,フラグ管理用!Z190&gt;29)),"error",IF(AND(フラグ管理用!AI190="事業終期_基金",フラグ管理用!Z190&lt;18),"error","")))</f>
        <v/>
      </c>
      <c r="BC190" s="217" t="str">
        <f>IF(C190="","",IF(VLOOKUP(Y190,―!$X$2:$Y$31,2,FALSE)&lt;=VLOOKUP(Z190,―!$X$2:$Y$31,2,FALSE),"","error"))</f>
        <v/>
      </c>
      <c r="BD190" s="217" t="str">
        <f t="shared" si="39"/>
        <v/>
      </c>
      <c r="BE190" s="217" t="str">
        <f t="shared" si="40"/>
        <v/>
      </c>
      <c r="BF190" s="217" t="str">
        <f>IF(C190="","",IF(AND(フラグ管理用!AJ190="予算区分_地単_通常",フラグ管理用!AE190&gt;4),"error",IF(AND(フラグ管理用!AJ190="予算区分_地単_協力金等",フラグ管理用!AE190&gt;9),"error",IF(AND(フラグ管理用!AJ190="予算区分_補助",フラグ管理用!AE190&lt;9),"error",""))))</f>
        <v/>
      </c>
      <c r="BG190" s="258" t="str">
        <f>フラグ管理用!AN190</f>
        <v/>
      </c>
    </row>
    <row r="191" spans="1:59" x14ac:dyDescent="0.15">
      <c r="A191" s="84">
        <v>173</v>
      </c>
      <c r="B191" s="87"/>
      <c r="C191" s="61"/>
      <c r="D191" s="61"/>
      <c r="E191" s="63"/>
      <c r="F191" s="62"/>
      <c r="G191" s="150" t="str">
        <f>IF(C191="補",VLOOKUP(F191,'事業名一覧 '!$A$3:$C$54,3,FALSE),"")</f>
        <v/>
      </c>
      <c r="H191" s="158"/>
      <c r="I191" s="63"/>
      <c r="J191" s="63"/>
      <c r="K191" s="63"/>
      <c r="L191" s="62"/>
      <c r="M191" s="103" t="str">
        <f t="shared" si="41"/>
        <v/>
      </c>
      <c r="N191" s="103" t="str">
        <f t="shared" si="42"/>
        <v/>
      </c>
      <c r="O191" s="65"/>
      <c r="P191" s="65"/>
      <c r="Q191" s="65"/>
      <c r="R191" s="65"/>
      <c r="S191" s="65"/>
      <c r="T191" s="62"/>
      <c r="U191" s="63"/>
      <c r="V191" s="63"/>
      <c r="W191" s="63"/>
      <c r="X191" s="61"/>
      <c r="Y191" s="61"/>
      <c r="Z191" s="61"/>
      <c r="AA191" s="241"/>
      <c r="AB191" s="241"/>
      <c r="AC191" s="62"/>
      <c r="AD191" s="62"/>
      <c r="AE191" s="169"/>
      <c r="AF191" s="294"/>
      <c r="AG191" s="236"/>
      <c r="AH191" s="246" t="str">
        <f t="shared" si="43"/>
        <v/>
      </c>
      <c r="AI191" s="251" t="str">
        <f t="shared" si="44"/>
        <v/>
      </c>
      <c r="AJ191" s="217" t="str">
        <f>IF(C191="","",IF(AND(フラグ管理用!C191=1,フラグ管理用!E191=1),"",IF(AND(フラグ管理用!C191=2,フラグ管理用!D191=1,フラグ管理用!E191=1),"",IF(AND(フラグ管理用!C191=2,フラグ管理用!D191=2),"","error"))))</f>
        <v/>
      </c>
      <c r="AK191" s="257" t="str">
        <f t="shared" si="33"/>
        <v/>
      </c>
      <c r="AL191" s="257" t="str">
        <f t="shared" si="34"/>
        <v/>
      </c>
      <c r="AM191" s="257" t="str">
        <f>IF(C191="","",IF(PRODUCT(フラグ管理用!H191:J191)=0,"error",""))</f>
        <v/>
      </c>
      <c r="AN191" s="257" t="str">
        <f t="shared" si="45"/>
        <v/>
      </c>
      <c r="AO191" s="257" t="str">
        <f>IF(C191="","",IF(AND(フラグ管理用!E191=1,フラグ管理用!K191=1),"",IF(AND(フラグ管理用!E191=2,フラグ管理用!K191&gt;1),"","error")))</f>
        <v/>
      </c>
      <c r="AP191" s="257" t="str">
        <f>IF(C191="","",IF(AND(フラグ管理用!K191=10,ISBLANK(L191)=FALSE),"",IF(AND(フラグ管理用!K191&lt;10,ISBLANK(L191)=TRUE),"","error")))</f>
        <v/>
      </c>
      <c r="AQ191" s="217" t="str">
        <f t="shared" si="35"/>
        <v/>
      </c>
      <c r="AR191" s="217" t="str">
        <f t="shared" si="46"/>
        <v/>
      </c>
      <c r="AS191" s="217" t="str">
        <f>IF(C191="","",IF(AND(フラグ管理用!D191=2,フラグ管理用!E191=1),IF(Q191&lt;&gt;0,"error",""),""))</f>
        <v/>
      </c>
      <c r="AT191" s="217" t="str">
        <f>IF(C191="","",IF(フラグ管理用!E191=2,IF(OR(O191&lt;&gt;0,P191&lt;&gt;0),"error",""),""))</f>
        <v/>
      </c>
      <c r="AU191" s="217" t="str">
        <f t="shared" si="47"/>
        <v/>
      </c>
      <c r="AV191" s="217" t="str">
        <f t="shared" si="48"/>
        <v/>
      </c>
      <c r="AW191" s="217" t="str">
        <f t="shared" si="36"/>
        <v/>
      </c>
      <c r="AX191" s="217" t="str">
        <f>IF(C191="","",IF(フラグ管理用!X191=2,IF(AND(フラグ管理用!C191=2,フラグ管理用!U191=1),"","error"),""))</f>
        <v/>
      </c>
      <c r="AY191" s="217" t="str">
        <f t="shared" si="37"/>
        <v/>
      </c>
      <c r="AZ191" s="217" t="str">
        <f>IF(C191="","",IF(フラグ管理用!Y191=30,"error",IF(AND(フラグ管理用!AH191="事業始期_通常",フラグ管理用!Y191&lt;18),"error",IF(AND(フラグ管理用!AH191="事業始期_補助",フラグ管理用!Y191&lt;15),"error",""))))</f>
        <v/>
      </c>
      <c r="BA191" s="217" t="str">
        <f t="shared" si="38"/>
        <v/>
      </c>
      <c r="BB191" s="217" t="str">
        <f>IF(C191="","",IF(AND(フラグ管理用!AI191="事業終期_通常",OR(フラグ管理用!Z191&lt;18,フラグ管理用!Z191&gt;29)),"error",IF(AND(フラグ管理用!AI191="事業終期_基金",フラグ管理用!Z191&lt;18),"error","")))</f>
        <v/>
      </c>
      <c r="BC191" s="217" t="str">
        <f>IF(C191="","",IF(VLOOKUP(Y191,―!$X$2:$Y$31,2,FALSE)&lt;=VLOOKUP(Z191,―!$X$2:$Y$31,2,FALSE),"","error"))</f>
        <v/>
      </c>
      <c r="BD191" s="217" t="str">
        <f t="shared" si="39"/>
        <v/>
      </c>
      <c r="BE191" s="217" t="str">
        <f t="shared" si="40"/>
        <v/>
      </c>
      <c r="BF191" s="217" t="str">
        <f>IF(C191="","",IF(AND(フラグ管理用!AJ191="予算区分_地単_通常",フラグ管理用!AE191&gt;4),"error",IF(AND(フラグ管理用!AJ191="予算区分_地単_協力金等",フラグ管理用!AE191&gt;9),"error",IF(AND(フラグ管理用!AJ191="予算区分_補助",フラグ管理用!AE191&lt;9),"error",""))))</f>
        <v/>
      </c>
      <c r="BG191" s="258" t="str">
        <f>フラグ管理用!AN191</f>
        <v/>
      </c>
    </row>
    <row r="192" spans="1:59" x14ac:dyDescent="0.15">
      <c r="A192" s="84">
        <v>174</v>
      </c>
      <c r="B192" s="87"/>
      <c r="C192" s="61"/>
      <c r="D192" s="61"/>
      <c r="E192" s="63"/>
      <c r="F192" s="62"/>
      <c r="G192" s="150" t="str">
        <f>IF(C192="補",VLOOKUP(F192,'事業名一覧 '!$A$3:$C$54,3,FALSE),"")</f>
        <v/>
      </c>
      <c r="H192" s="158"/>
      <c r="I192" s="63"/>
      <c r="J192" s="63"/>
      <c r="K192" s="63"/>
      <c r="L192" s="62"/>
      <c r="M192" s="103" t="str">
        <f t="shared" si="41"/>
        <v/>
      </c>
      <c r="N192" s="103" t="str">
        <f t="shared" si="42"/>
        <v/>
      </c>
      <c r="O192" s="65"/>
      <c r="P192" s="65"/>
      <c r="Q192" s="65"/>
      <c r="R192" s="65"/>
      <c r="S192" s="65"/>
      <c r="T192" s="62"/>
      <c r="U192" s="63"/>
      <c r="V192" s="63"/>
      <c r="W192" s="63"/>
      <c r="X192" s="61"/>
      <c r="Y192" s="61"/>
      <c r="Z192" s="61"/>
      <c r="AA192" s="241"/>
      <c r="AB192" s="241"/>
      <c r="AC192" s="62"/>
      <c r="AD192" s="62"/>
      <c r="AE192" s="169"/>
      <c r="AF192" s="294"/>
      <c r="AG192" s="236"/>
      <c r="AH192" s="246" t="str">
        <f t="shared" si="43"/>
        <v/>
      </c>
      <c r="AI192" s="251" t="str">
        <f t="shared" si="44"/>
        <v/>
      </c>
      <c r="AJ192" s="217" t="str">
        <f>IF(C192="","",IF(AND(フラグ管理用!C192=1,フラグ管理用!E192=1),"",IF(AND(フラグ管理用!C192=2,フラグ管理用!D192=1,フラグ管理用!E192=1),"",IF(AND(フラグ管理用!C192=2,フラグ管理用!D192=2),"","error"))))</f>
        <v/>
      </c>
      <c r="AK192" s="257" t="str">
        <f t="shared" si="33"/>
        <v/>
      </c>
      <c r="AL192" s="257" t="str">
        <f t="shared" si="34"/>
        <v/>
      </c>
      <c r="AM192" s="257" t="str">
        <f>IF(C192="","",IF(PRODUCT(フラグ管理用!H192:J192)=0,"error",""))</f>
        <v/>
      </c>
      <c r="AN192" s="257" t="str">
        <f t="shared" si="45"/>
        <v/>
      </c>
      <c r="AO192" s="257" t="str">
        <f>IF(C192="","",IF(AND(フラグ管理用!E192=1,フラグ管理用!K192=1),"",IF(AND(フラグ管理用!E192=2,フラグ管理用!K192&gt;1),"","error")))</f>
        <v/>
      </c>
      <c r="AP192" s="257" t="str">
        <f>IF(C192="","",IF(AND(フラグ管理用!K192=10,ISBLANK(L192)=FALSE),"",IF(AND(フラグ管理用!K192&lt;10,ISBLANK(L192)=TRUE),"","error")))</f>
        <v/>
      </c>
      <c r="AQ192" s="217" t="str">
        <f t="shared" si="35"/>
        <v/>
      </c>
      <c r="AR192" s="217" t="str">
        <f t="shared" si="46"/>
        <v/>
      </c>
      <c r="AS192" s="217" t="str">
        <f>IF(C192="","",IF(AND(フラグ管理用!D192=2,フラグ管理用!E192=1),IF(Q192&lt;&gt;0,"error",""),""))</f>
        <v/>
      </c>
      <c r="AT192" s="217" t="str">
        <f>IF(C192="","",IF(フラグ管理用!E192=2,IF(OR(O192&lt;&gt;0,P192&lt;&gt;0),"error",""),""))</f>
        <v/>
      </c>
      <c r="AU192" s="217" t="str">
        <f t="shared" si="47"/>
        <v/>
      </c>
      <c r="AV192" s="217" t="str">
        <f t="shared" si="48"/>
        <v/>
      </c>
      <c r="AW192" s="217" t="str">
        <f t="shared" si="36"/>
        <v/>
      </c>
      <c r="AX192" s="217" t="str">
        <f>IF(C192="","",IF(フラグ管理用!X192=2,IF(AND(フラグ管理用!C192=2,フラグ管理用!U192=1),"","error"),""))</f>
        <v/>
      </c>
      <c r="AY192" s="217" t="str">
        <f t="shared" si="37"/>
        <v/>
      </c>
      <c r="AZ192" s="217" t="str">
        <f>IF(C192="","",IF(フラグ管理用!Y192=30,"error",IF(AND(フラグ管理用!AH192="事業始期_通常",フラグ管理用!Y192&lt;18),"error",IF(AND(フラグ管理用!AH192="事業始期_補助",フラグ管理用!Y192&lt;15),"error",""))))</f>
        <v/>
      </c>
      <c r="BA192" s="217" t="str">
        <f t="shared" si="38"/>
        <v/>
      </c>
      <c r="BB192" s="217" t="str">
        <f>IF(C192="","",IF(AND(フラグ管理用!AI192="事業終期_通常",OR(フラグ管理用!Z192&lt;18,フラグ管理用!Z192&gt;29)),"error",IF(AND(フラグ管理用!AI192="事業終期_基金",フラグ管理用!Z192&lt;18),"error","")))</f>
        <v/>
      </c>
      <c r="BC192" s="217" t="str">
        <f>IF(C192="","",IF(VLOOKUP(Y192,―!$X$2:$Y$31,2,FALSE)&lt;=VLOOKUP(Z192,―!$X$2:$Y$31,2,FALSE),"","error"))</f>
        <v/>
      </c>
      <c r="BD192" s="217" t="str">
        <f t="shared" si="39"/>
        <v/>
      </c>
      <c r="BE192" s="217" t="str">
        <f t="shared" si="40"/>
        <v/>
      </c>
      <c r="BF192" s="217" t="str">
        <f>IF(C192="","",IF(AND(フラグ管理用!AJ192="予算区分_地単_通常",フラグ管理用!AE192&gt;4),"error",IF(AND(フラグ管理用!AJ192="予算区分_地単_協力金等",フラグ管理用!AE192&gt;9),"error",IF(AND(フラグ管理用!AJ192="予算区分_補助",フラグ管理用!AE192&lt;9),"error",""))))</f>
        <v/>
      </c>
      <c r="BG192" s="258" t="str">
        <f>フラグ管理用!AN192</f>
        <v/>
      </c>
    </row>
    <row r="193" spans="1:59" x14ac:dyDescent="0.15">
      <c r="A193" s="84">
        <v>175</v>
      </c>
      <c r="B193" s="87"/>
      <c r="C193" s="61"/>
      <c r="D193" s="61"/>
      <c r="E193" s="63"/>
      <c r="F193" s="62"/>
      <c r="G193" s="150" t="str">
        <f>IF(C193="補",VLOOKUP(F193,'事業名一覧 '!$A$3:$C$54,3,FALSE),"")</f>
        <v/>
      </c>
      <c r="H193" s="158"/>
      <c r="I193" s="63"/>
      <c r="J193" s="63"/>
      <c r="K193" s="63"/>
      <c r="L193" s="62"/>
      <c r="M193" s="103" t="str">
        <f t="shared" si="41"/>
        <v/>
      </c>
      <c r="N193" s="103" t="str">
        <f t="shared" si="42"/>
        <v/>
      </c>
      <c r="O193" s="65"/>
      <c r="P193" s="65"/>
      <c r="Q193" s="65"/>
      <c r="R193" s="65"/>
      <c r="S193" s="65"/>
      <c r="T193" s="62"/>
      <c r="U193" s="63"/>
      <c r="V193" s="63"/>
      <c r="W193" s="63"/>
      <c r="X193" s="61"/>
      <c r="Y193" s="61"/>
      <c r="Z193" s="61"/>
      <c r="AA193" s="241"/>
      <c r="AB193" s="241"/>
      <c r="AC193" s="62"/>
      <c r="AD193" s="62"/>
      <c r="AE193" s="169"/>
      <c r="AF193" s="294"/>
      <c r="AG193" s="236"/>
      <c r="AH193" s="246" t="str">
        <f t="shared" si="43"/>
        <v/>
      </c>
      <c r="AI193" s="251" t="str">
        <f t="shared" si="44"/>
        <v/>
      </c>
      <c r="AJ193" s="217" t="str">
        <f>IF(C193="","",IF(AND(フラグ管理用!C193=1,フラグ管理用!E193=1),"",IF(AND(フラグ管理用!C193=2,フラグ管理用!D193=1,フラグ管理用!E193=1),"",IF(AND(フラグ管理用!C193=2,フラグ管理用!D193=2),"","error"))))</f>
        <v/>
      </c>
      <c r="AK193" s="257" t="str">
        <f t="shared" si="33"/>
        <v/>
      </c>
      <c r="AL193" s="257" t="str">
        <f t="shared" si="34"/>
        <v/>
      </c>
      <c r="AM193" s="257" t="str">
        <f>IF(C193="","",IF(PRODUCT(フラグ管理用!H193:J193)=0,"error",""))</f>
        <v/>
      </c>
      <c r="AN193" s="257" t="str">
        <f t="shared" si="45"/>
        <v/>
      </c>
      <c r="AO193" s="257" t="str">
        <f>IF(C193="","",IF(AND(フラグ管理用!E193=1,フラグ管理用!K193=1),"",IF(AND(フラグ管理用!E193=2,フラグ管理用!K193&gt;1),"","error")))</f>
        <v/>
      </c>
      <c r="AP193" s="257" t="str">
        <f>IF(C193="","",IF(AND(フラグ管理用!K193=10,ISBLANK(L193)=FALSE),"",IF(AND(フラグ管理用!K193&lt;10,ISBLANK(L193)=TRUE),"","error")))</f>
        <v/>
      </c>
      <c r="AQ193" s="217" t="str">
        <f t="shared" si="35"/>
        <v/>
      </c>
      <c r="AR193" s="217" t="str">
        <f t="shared" si="46"/>
        <v/>
      </c>
      <c r="AS193" s="217" t="str">
        <f>IF(C193="","",IF(AND(フラグ管理用!D193=2,フラグ管理用!E193=1),IF(Q193&lt;&gt;0,"error",""),""))</f>
        <v/>
      </c>
      <c r="AT193" s="217" t="str">
        <f>IF(C193="","",IF(フラグ管理用!E193=2,IF(OR(O193&lt;&gt;0,P193&lt;&gt;0),"error",""),""))</f>
        <v/>
      </c>
      <c r="AU193" s="217" t="str">
        <f t="shared" si="47"/>
        <v/>
      </c>
      <c r="AV193" s="217" t="str">
        <f t="shared" si="48"/>
        <v/>
      </c>
      <c r="AW193" s="217" t="str">
        <f t="shared" si="36"/>
        <v/>
      </c>
      <c r="AX193" s="217" t="str">
        <f>IF(C193="","",IF(フラグ管理用!X193=2,IF(AND(フラグ管理用!C193=2,フラグ管理用!U193=1),"","error"),""))</f>
        <v/>
      </c>
      <c r="AY193" s="217" t="str">
        <f t="shared" si="37"/>
        <v/>
      </c>
      <c r="AZ193" s="217" t="str">
        <f>IF(C193="","",IF(フラグ管理用!Y193=30,"error",IF(AND(フラグ管理用!AH193="事業始期_通常",フラグ管理用!Y193&lt;18),"error",IF(AND(フラグ管理用!AH193="事業始期_補助",フラグ管理用!Y193&lt;15),"error",""))))</f>
        <v/>
      </c>
      <c r="BA193" s="217" t="str">
        <f t="shared" si="38"/>
        <v/>
      </c>
      <c r="BB193" s="217" t="str">
        <f>IF(C193="","",IF(AND(フラグ管理用!AI193="事業終期_通常",OR(フラグ管理用!Z193&lt;18,フラグ管理用!Z193&gt;29)),"error",IF(AND(フラグ管理用!AI193="事業終期_基金",フラグ管理用!Z193&lt;18),"error","")))</f>
        <v/>
      </c>
      <c r="BC193" s="217" t="str">
        <f>IF(C193="","",IF(VLOOKUP(Y193,―!$X$2:$Y$31,2,FALSE)&lt;=VLOOKUP(Z193,―!$X$2:$Y$31,2,FALSE),"","error"))</f>
        <v/>
      </c>
      <c r="BD193" s="217" t="str">
        <f t="shared" si="39"/>
        <v/>
      </c>
      <c r="BE193" s="217" t="str">
        <f t="shared" si="40"/>
        <v/>
      </c>
      <c r="BF193" s="217" t="str">
        <f>IF(C193="","",IF(AND(フラグ管理用!AJ193="予算区分_地単_通常",フラグ管理用!AE193&gt;4),"error",IF(AND(フラグ管理用!AJ193="予算区分_地単_協力金等",フラグ管理用!AE193&gt;9),"error",IF(AND(フラグ管理用!AJ193="予算区分_補助",フラグ管理用!AE193&lt;9),"error",""))))</f>
        <v/>
      </c>
      <c r="BG193" s="258" t="str">
        <f>フラグ管理用!AN193</f>
        <v/>
      </c>
    </row>
    <row r="194" spans="1:59" x14ac:dyDescent="0.15">
      <c r="A194" s="84">
        <v>176</v>
      </c>
      <c r="B194" s="87"/>
      <c r="C194" s="61"/>
      <c r="D194" s="61"/>
      <c r="E194" s="63"/>
      <c r="F194" s="62"/>
      <c r="G194" s="150" t="str">
        <f>IF(C194="補",VLOOKUP(F194,'事業名一覧 '!$A$3:$C$54,3,FALSE),"")</f>
        <v/>
      </c>
      <c r="H194" s="158"/>
      <c r="I194" s="63"/>
      <c r="J194" s="63"/>
      <c r="K194" s="63"/>
      <c r="L194" s="62"/>
      <c r="M194" s="103" t="str">
        <f t="shared" si="41"/>
        <v/>
      </c>
      <c r="N194" s="103" t="str">
        <f t="shared" si="42"/>
        <v/>
      </c>
      <c r="O194" s="65"/>
      <c r="P194" s="65"/>
      <c r="Q194" s="65"/>
      <c r="R194" s="65"/>
      <c r="S194" s="65"/>
      <c r="T194" s="62"/>
      <c r="U194" s="63"/>
      <c r="V194" s="63"/>
      <c r="W194" s="63"/>
      <c r="X194" s="61"/>
      <c r="Y194" s="61"/>
      <c r="Z194" s="61"/>
      <c r="AA194" s="241"/>
      <c r="AB194" s="241"/>
      <c r="AC194" s="62"/>
      <c r="AD194" s="62"/>
      <c r="AE194" s="169"/>
      <c r="AF194" s="294"/>
      <c r="AG194" s="236"/>
      <c r="AH194" s="246" t="str">
        <f t="shared" si="43"/>
        <v/>
      </c>
      <c r="AI194" s="251" t="str">
        <f t="shared" si="44"/>
        <v/>
      </c>
      <c r="AJ194" s="217" t="str">
        <f>IF(C194="","",IF(AND(フラグ管理用!C194=1,フラグ管理用!E194=1),"",IF(AND(フラグ管理用!C194=2,フラグ管理用!D194=1,フラグ管理用!E194=1),"",IF(AND(フラグ管理用!C194=2,フラグ管理用!D194=2),"","error"))))</f>
        <v/>
      </c>
      <c r="AK194" s="257" t="str">
        <f t="shared" si="33"/>
        <v/>
      </c>
      <c r="AL194" s="257" t="str">
        <f t="shared" si="34"/>
        <v/>
      </c>
      <c r="AM194" s="257" t="str">
        <f>IF(C194="","",IF(PRODUCT(フラグ管理用!H194:J194)=0,"error",""))</f>
        <v/>
      </c>
      <c r="AN194" s="257" t="str">
        <f t="shared" si="45"/>
        <v/>
      </c>
      <c r="AO194" s="257" t="str">
        <f>IF(C194="","",IF(AND(フラグ管理用!E194=1,フラグ管理用!K194=1),"",IF(AND(フラグ管理用!E194=2,フラグ管理用!K194&gt;1),"","error")))</f>
        <v/>
      </c>
      <c r="AP194" s="257" t="str">
        <f>IF(C194="","",IF(AND(フラグ管理用!K194=10,ISBLANK(L194)=FALSE),"",IF(AND(フラグ管理用!K194&lt;10,ISBLANK(L194)=TRUE),"","error")))</f>
        <v/>
      </c>
      <c r="AQ194" s="217" t="str">
        <f t="shared" si="35"/>
        <v/>
      </c>
      <c r="AR194" s="217" t="str">
        <f t="shared" si="46"/>
        <v/>
      </c>
      <c r="AS194" s="217" t="str">
        <f>IF(C194="","",IF(AND(フラグ管理用!D194=2,フラグ管理用!E194=1),IF(Q194&lt;&gt;0,"error",""),""))</f>
        <v/>
      </c>
      <c r="AT194" s="217" t="str">
        <f>IF(C194="","",IF(フラグ管理用!E194=2,IF(OR(O194&lt;&gt;0,P194&lt;&gt;0),"error",""),""))</f>
        <v/>
      </c>
      <c r="AU194" s="217" t="str">
        <f t="shared" si="47"/>
        <v/>
      </c>
      <c r="AV194" s="217" t="str">
        <f t="shared" si="48"/>
        <v/>
      </c>
      <c r="AW194" s="217" t="str">
        <f t="shared" si="36"/>
        <v/>
      </c>
      <c r="AX194" s="217" t="str">
        <f>IF(C194="","",IF(フラグ管理用!X194=2,IF(AND(フラグ管理用!C194=2,フラグ管理用!U194=1),"","error"),""))</f>
        <v/>
      </c>
      <c r="AY194" s="217" t="str">
        <f t="shared" si="37"/>
        <v/>
      </c>
      <c r="AZ194" s="217" t="str">
        <f>IF(C194="","",IF(フラグ管理用!Y194=30,"error",IF(AND(フラグ管理用!AH194="事業始期_通常",フラグ管理用!Y194&lt;18),"error",IF(AND(フラグ管理用!AH194="事業始期_補助",フラグ管理用!Y194&lt;15),"error",""))))</f>
        <v/>
      </c>
      <c r="BA194" s="217" t="str">
        <f t="shared" si="38"/>
        <v/>
      </c>
      <c r="BB194" s="217" t="str">
        <f>IF(C194="","",IF(AND(フラグ管理用!AI194="事業終期_通常",OR(フラグ管理用!Z194&lt;18,フラグ管理用!Z194&gt;29)),"error",IF(AND(フラグ管理用!AI194="事業終期_基金",フラグ管理用!Z194&lt;18),"error","")))</f>
        <v/>
      </c>
      <c r="BC194" s="217" t="str">
        <f>IF(C194="","",IF(VLOOKUP(Y194,―!$X$2:$Y$31,2,FALSE)&lt;=VLOOKUP(Z194,―!$X$2:$Y$31,2,FALSE),"","error"))</f>
        <v/>
      </c>
      <c r="BD194" s="217" t="str">
        <f t="shared" si="39"/>
        <v/>
      </c>
      <c r="BE194" s="217" t="str">
        <f t="shared" si="40"/>
        <v/>
      </c>
      <c r="BF194" s="217" t="str">
        <f>IF(C194="","",IF(AND(フラグ管理用!AJ194="予算区分_地単_通常",フラグ管理用!AE194&gt;4),"error",IF(AND(フラグ管理用!AJ194="予算区分_地単_協力金等",フラグ管理用!AE194&gt;9),"error",IF(AND(フラグ管理用!AJ194="予算区分_補助",フラグ管理用!AE194&lt;9),"error",""))))</f>
        <v/>
      </c>
      <c r="BG194" s="258" t="str">
        <f>フラグ管理用!AN194</f>
        <v/>
      </c>
    </row>
    <row r="195" spans="1:59" x14ac:dyDescent="0.15">
      <c r="A195" s="84">
        <v>177</v>
      </c>
      <c r="B195" s="87"/>
      <c r="C195" s="61"/>
      <c r="D195" s="61"/>
      <c r="E195" s="63"/>
      <c r="F195" s="62"/>
      <c r="G195" s="150" t="str">
        <f>IF(C195="補",VLOOKUP(F195,'事業名一覧 '!$A$3:$C$54,3,FALSE),"")</f>
        <v/>
      </c>
      <c r="H195" s="158"/>
      <c r="I195" s="63"/>
      <c r="J195" s="63"/>
      <c r="K195" s="63"/>
      <c r="L195" s="62"/>
      <c r="M195" s="103" t="str">
        <f t="shared" si="41"/>
        <v/>
      </c>
      <c r="N195" s="103" t="str">
        <f t="shared" si="42"/>
        <v/>
      </c>
      <c r="O195" s="65"/>
      <c r="P195" s="65"/>
      <c r="Q195" s="65"/>
      <c r="R195" s="65"/>
      <c r="S195" s="65"/>
      <c r="T195" s="62"/>
      <c r="U195" s="63"/>
      <c r="V195" s="63"/>
      <c r="W195" s="63"/>
      <c r="X195" s="61"/>
      <c r="Y195" s="61"/>
      <c r="Z195" s="61"/>
      <c r="AA195" s="241"/>
      <c r="AB195" s="241"/>
      <c r="AC195" s="62"/>
      <c r="AD195" s="62"/>
      <c r="AE195" s="169"/>
      <c r="AF195" s="294"/>
      <c r="AG195" s="236"/>
      <c r="AH195" s="246" t="str">
        <f t="shared" si="43"/>
        <v/>
      </c>
      <c r="AI195" s="251" t="str">
        <f t="shared" si="44"/>
        <v/>
      </c>
      <c r="AJ195" s="217" t="str">
        <f>IF(C195="","",IF(AND(フラグ管理用!C195=1,フラグ管理用!E195=1),"",IF(AND(フラグ管理用!C195=2,フラグ管理用!D195=1,フラグ管理用!E195=1),"",IF(AND(フラグ管理用!C195=2,フラグ管理用!D195=2),"","error"))))</f>
        <v/>
      </c>
      <c r="AK195" s="257" t="str">
        <f t="shared" si="33"/>
        <v/>
      </c>
      <c r="AL195" s="257" t="str">
        <f t="shared" si="34"/>
        <v/>
      </c>
      <c r="AM195" s="257" t="str">
        <f>IF(C195="","",IF(PRODUCT(フラグ管理用!H195:J195)=0,"error",""))</f>
        <v/>
      </c>
      <c r="AN195" s="257" t="str">
        <f t="shared" si="45"/>
        <v/>
      </c>
      <c r="AO195" s="257" t="str">
        <f>IF(C195="","",IF(AND(フラグ管理用!E195=1,フラグ管理用!K195=1),"",IF(AND(フラグ管理用!E195=2,フラグ管理用!K195&gt;1),"","error")))</f>
        <v/>
      </c>
      <c r="AP195" s="257" t="str">
        <f>IF(C195="","",IF(AND(フラグ管理用!K195=10,ISBLANK(L195)=FALSE),"",IF(AND(フラグ管理用!K195&lt;10,ISBLANK(L195)=TRUE),"","error")))</f>
        <v/>
      </c>
      <c r="AQ195" s="217" t="str">
        <f t="shared" si="35"/>
        <v/>
      </c>
      <c r="AR195" s="217" t="str">
        <f t="shared" si="46"/>
        <v/>
      </c>
      <c r="AS195" s="217" t="str">
        <f>IF(C195="","",IF(AND(フラグ管理用!D195=2,フラグ管理用!E195=1),IF(Q195&lt;&gt;0,"error",""),""))</f>
        <v/>
      </c>
      <c r="AT195" s="217" t="str">
        <f>IF(C195="","",IF(フラグ管理用!E195=2,IF(OR(O195&lt;&gt;0,P195&lt;&gt;0),"error",""),""))</f>
        <v/>
      </c>
      <c r="AU195" s="217" t="str">
        <f t="shared" si="47"/>
        <v/>
      </c>
      <c r="AV195" s="217" t="str">
        <f t="shared" si="48"/>
        <v/>
      </c>
      <c r="AW195" s="217" t="str">
        <f t="shared" si="36"/>
        <v/>
      </c>
      <c r="AX195" s="217" t="str">
        <f>IF(C195="","",IF(フラグ管理用!X195=2,IF(AND(フラグ管理用!C195=2,フラグ管理用!U195=1),"","error"),""))</f>
        <v/>
      </c>
      <c r="AY195" s="217" t="str">
        <f t="shared" si="37"/>
        <v/>
      </c>
      <c r="AZ195" s="217" t="str">
        <f>IF(C195="","",IF(フラグ管理用!Y195=30,"error",IF(AND(フラグ管理用!AH195="事業始期_通常",フラグ管理用!Y195&lt;18),"error",IF(AND(フラグ管理用!AH195="事業始期_補助",フラグ管理用!Y195&lt;15),"error",""))))</f>
        <v/>
      </c>
      <c r="BA195" s="217" t="str">
        <f t="shared" si="38"/>
        <v/>
      </c>
      <c r="BB195" s="217" t="str">
        <f>IF(C195="","",IF(AND(フラグ管理用!AI195="事業終期_通常",OR(フラグ管理用!Z195&lt;18,フラグ管理用!Z195&gt;29)),"error",IF(AND(フラグ管理用!AI195="事業終期_基金",フラグ管理用!Z195&lt;18),"error","")))</f>
        <v/>
      </c>
      <c r="BC195" s="217" t="str">
        <f>IF(C195="","",IF(VLOOKUP(Y195,―!$X$2:$Y$31,2,FALSE)&lt;=VLOOKUP(Z195,―!$X$2:$Y$31,2,FALSE),"","error"))</f>
        <v/>
      </c>
      <c r="BD195" s="217" t="str">
        <f t="shared" si="39"/>
        <v/>
      </c>
      <c r="BE195" s="217" t="str">
        <f t="shared" si="40"/>
        <v/>
      </c>
      <c r="BF195" s="217" t="str">
        <f>IF(C195="","",IF(AND(フラグ管理用!AJ195="予算区分_地単_通常",フラグ管理用!AE195&gt;4),"error",IF(AND(フラグ管理用!AJ195="予算区分_地単_協力金等",フラグ管理用!AE195&gt;9),"error",IF(AND(フラグ管理用!AJ195="予算区分_補助",フラグ管理用!AE195&lt;9),"error",""))))</f>
        <v/>
      </c>
      <c r="BG195" s="258" t="str">
        <f>フラグ管理用!AN195</f>
        <v/>
      </c>
    </row>
    <row r="196" spans="1:59" x14ac:dyDescent="0.15">
      <c r="A196" s="84">
        <v>178</v>
      </c>
      <c r="B196" s="87"/>
      <c r="C196" s="61"/>
      <c r="D196" s="61"/>
      <c r="E196" s="63"/>
      <c r="F196" s="62"/>
      <c r="G196" s="150" t="str">
        <f>IF(C196="補",VLOOKUP(F196,'事業名一覧 '!$A$3:$C$54,3,FALSE),"")</f>
        <v/>
      </c>
      <c r="H196" s="158"/>
      <c r="I196" s="63"/>
      <c r="J196" s="63"/>
      <c r="K196" s="63"/>
      <c r="L196" s="62"/>
      <c r="M196" s="103" t="str">
        <f t="shared" si="41"/>
        <v/>
      </c>
      <c r="N196" s="103" t="str">
        <f t="shared" si="42"/>
        <v/>
      </c>
      <c r="O196" s="65"/>
      <c r="P196" s="65"/>
      <c r="Q196" s="65"/>
      <c r="R196" s="65"/>
      <c r="S196" s="65"/>
      <c r="T196" s="62"/>
      <c r="U196" s="63"/>
      <c r="V196" s="63"/>
      <c r="W196" s="63"/>
      <c r="X196" s="61"/>
      <c r="Y196" s="61"/>
      <c r="Z196" s="61"/>
      <c r="AA196" s="241"/>
      <c r="AB196" s="241"/>
      <c r="AC196" s="62"/>
      <c r="AD196" s="62"/>
      <c r="AE196" s="169"/>
      <c r="AF196" s="294"/>
      <c r="AG196" s="236"/>
      <c r="AH196" s="246" t="str">
        <f t="shared" si="43"/>
        <v/>
      </c>
      <c r="AI196" s="251" t="str">
        <f t="shared" si="44"/>
        <v/>
      </c>
      <c r="AJ196" s="217" t="str">
        <f>IF(C196="","",IF(AND(フラグ管理用!C196=1,フラグ管理用!E196=1),"",IF(AND(フラグ管理用!C196=2,フラグ管理用!D196=1,フラグ管理用!E196=1),"",IF(AND(フラグ管理用!C196=2,フラグ管理用!D196=2),"","error"))))</f>
        <v/>
      </c>
      <c r="AK196" s="257" t="str">
        <f t="shared" si="33"/>
        <v/>
      </c>
      <c r="AL196" s="257" t="str">
        <f t="shared" si="34"/>
        <v/>
      </c>
      <c r="AM196" s="257" t="str">
        <f>IF(C196="","",IF(PRODUCT(フラグ管理用!H196:J196)=0,"error",""))</f>
        <v/>
      </c>
      <c r="AN196" s="257" t="str">
        <f t="shared" si="45"/>
        <v/>
      </c>
      <c r="AO196" s="257" t="str">
        <f>IF(C196="","",IF(AND(フラグ管理用!E196=1,フラグ管理用!K196=1),"",IF(AND(フラグ管理用!E196=2,フラグ管理用!K196&gt;1),"","error")))</f>
        <v/>
      </c>
      <c r="AP196" s="257" t="str">
        <f>IF(C196="","",IF(AND(フラグ管理用!K196=10,ISBLANK(L196)=FALSE),"",IF(AND(フラグ管理用!K196&lt;10,ISBLANK(L196)=TRUE),"","error")))</f>
        <v/>
      </c>
      <c r="AQ196" s="217" t="str">
        <f t="shared" si="35"/>
        <v/>
      </c>
      <c r="AR196" s="217" t="str">
        <f t="shared" si="46"/>
        <v/>
      </c>
      <c r="AS196" s="217" t="str">
        <f>IF(C196="","",IF(AND(フラグ管理用!D196=2,フラグ管理用!E196=1),IF(Q196&lt;&gt;0,"error",""),""))</f>
        <v/>
      </c>
      <c r="AT196" s="217" t="str">
        <f>IF(C196="","",IF(フラグ管理用!E196=2,IF(OR(O196&lt;&gt;0,P196&lt;&gt;0),"error",""),""))</f>
        <v/>
      </c>
      <c r="AU196" s="217" t="str">
        <f t="shared" si="47"/>
        <v/>
      </c>
      <c r="AV196" s="217" t="str">
        <f t="shared" si="48"/>
        <v/>
      </c>
      <c r="AW196" s="217" t="str">
        <f t="shared" si="36"/>
        <v/>
      </c>
      <c r="AX196" s="217" t="str">
        <f>IF(C196="","",IF(フラグ管理用!X196=2,IF(AND(フラグ管理用!C196=2,フラグ管理用!U196=1),"","error"),""))</f>
        <v/>
      </c>
      <c r="AY196" s="217" t="str">
        <f t="shared" si="37"/>
        <v/>
      </c>
      <c r="AZ196" s="217" t="str">
        <f>IF(C196="","",IF(フラグ管理用!Y196=30,"error",IF(AND(フラグ管理用!AH196="事業始期_通常",フラグ管理用!Y196&lt;18),"error",IF(AND(フラグ管理用!AH196="事業始期_補助",フラグ管理用!Y196&lt;15),"error",""))))</f>
        <v/>
      </c>
      <c r="BA196" s="217" t="str">
        <f t="shared" si="38"/>
        <v/>
      </c>
      <c r="BB196" s="217" t="str">
        <f>IF(C196="","",IF(AND(フラグ管理用!AI196="事業終期_通常",OR(フラグ管理用!Z196&lt;18,フラグ管理用!Z196&gt;29)),"error",IF(AND(フラグ管理用!AI196="事業終期_基金",フラグ管理用!Z196&lt;18),"error","")))</f>
        <v/>
      </c>
      <c r="BC196" s="217" t="str">
        <f>IF(C196="","",IF(VLOOKUP(Y196,―!$X$2:$Y$31,2,FALSE)&lt;=VLOOKUP(Z196,―!$X$2:$Y$31,2,FALSE),"","error"))</f>
        <v/>
      </c>
      <c r="BD196" s="217" t="str">
        <f t="shared" si="39"/>
        <v/>
      </c>
      <c r="BE196" s="217" t="str">
        <f t="shared" si="40"/>
        <v/>
      </c>
      <c r="BF196" s="217" t="str">
        <f>IF(C196="","",IF(AND(フラグ管理用!AJ196="予算区分_地単_通常",フラグ管理用!AE196&gt;4),"error",IF(AND(フラグ管理用!AJ196="予算区分_地単_協力金等",フラグ管理用!AE196&gt;9),"error",IF(AND(フラグ管理用!AJ196="予算区分_補助",フラグ管理用!AE196&lt;9),"error",""))))</f>
        <v/>
      </c>
      <c r="BG196" s="258" t="str">
        <f>フラグ管理用!AN196</f>
        <v/>
      </c>
    </row>
    <row r="197" spans="1:59" x14ac:dyDescent="0.15">
      <c r="A197" s="84">
        <v>179</v>
      </c>
      <c r="B197" s="87"/>
      <c r="C197" s="61"/>
      <c r="D197" s="61"/>
      <c r="E197" s="63"/>
      <c r="F197" s="62"/>
      <c r="G197" s="150" t="str">
        <f>IF(C197="補",VLOOKUP(F197,'事業名一覧 '!$A$3:$C$54,3,FALSE),"")</f>
        <v/>
      </c>
      <c r="H197" s="158"/>
      <c r="I197" s="63"/>
      <c r="J197" s="63"/>
      <c r="K197" s="63"/>
      <c r="L197" s="62"/>
      <c r="M197" s="103" t="str">
        <f t="shared" si="41"/>
        <v/>
      </c>
      <c r="N197" s="103" t="str">
        <f t="shared" si="42"/>
        <v/>
      </c>
      <c r="O197" s="65"/>
      <c r="P197" s="65"/>
      <c r="Q197" s="65"/>
      <c r="R197" s="65"/>
      <c r="S197" s="65"/>
      <c r="T197" s="62"/>
      <c r="U197" s="63"/>
      <c r="V197" s="63"/>
      <c r="W197" s="63"/>
      <c r="X197" s="61"/>
      <c r="Y197" s="61"/>
      <c r="Z197" s="61"/>
      <c r="AA197" s="241"/>
      <c r="AB197" s="241"/>
      <c r="AC197" s="62"/>
      <c r="AD197" s="62"/>
      <c r="AE197" s="169"/>
      <c r="AF197" s="294"/>
      <c r="AG197" s="236"/>
      <c r="AH197" s="246" t="str">
        <f t="shared" si="43"/>
        <v/>
      </c>
      <c r="AI197" s="251" t="str">
        <f t="shared" si="44"/>
        <v/>
      </c>
      <c r="AJ197" s="217" t="str">
        <f>IF(C197="","",IF(AND(フラグ管理用!C197=1,フラグ管理用!E197=1),"",IF(AND(フラグ管理用!C197=2,フラグ管理用!D197=1,フラグ管理用!E197=1),"",IF(AND(フラグ管理用!C197=2,フラグ管理用!D197=2),"","error"))))</f>
        <v/>
      </c>
      <c r="AK197" s="257" t="str">
        <f t="shared" si="33"/>
        <v/>
      </c>
      <c r="AL197" s="257" t="str">
        <f t="shared" si="34"/>
        <v/>
      </c>
      <c r="AM197" s="257" t="str">
        <f>IF(C197="","",IF(PRODUCT(フラグ管理用!H197:J197)=0,"error",""))</f>
        <v/>
      </c>
      <c r="AN197" s="257" t="str">
        <f t="shared" si="45"/>
        <v/>
      </c>
      <c r="AO197" s="257" t="str">
        <f>IF(C197="","",IF(AND(フラグ管理用!E197=1,フラグ管理用!K197=1),"",IF(AND(フラグ管理用!E197=2,フラグ管理用!K197&gt;1),"","error")))</f>
        <v/>
      </c>
      <c r="AP197" s="257" t="str">
        <f>IF(C197="","",IF(AND(フラグ管理用!K197=10,ISBLANK(L197)=FALSE),"",IF(AND(フラグ管理用!K197&lt;10,ISBLANK(L197)=TRUE),"","error")))</f>
        <v/>
      </c>
      <c r="AQ197" s="217" t="str">
        <f t="shared" si="35"/>
        <v/>
      </c>
      <c r="AR197" s="217" t="str">
        <f t="shared" si="46"/>
        <v/>
      </c>
      <c r="AS197" s="217" t="str">
        <f>IF(C197="","",IF(AND(フラグ管理用!D197=2,フラグ管理用!E197=1),IF(Q197&lt;&gt;0,"error",""),""))</f>
        <v/>
      </c>
      <c r="AT197" s="217" t="str">
        <f>IF(C197="","",IF(フラグ管理用!E197=2,IF(OR(O197&lt;&gt;0,P197&lt;&gt;0),"error",""),""))</f>
        <v/>
      </c>
      <c r="AU197" s="217" t="str">
        <f t="shared" si="47"/>
        <v/>
      </c>
      <c r="AV197" s="217" t="str">
        <f t="shared" si="48"/>
        <v/>
      </c>
      <c r="AW197" s="217" t="str">
        <f t="shared" si="36"/>
        <v/>
      </c>
      <c r="AX197" s="217" t="str">
        <f>IF(C197="","",IF(フラグ管理用!X197=2,IF(AND(フラグ管理用!C197=2,フラグ管理用!U197=1),"","error"),""))</f>
        <v/>
      </c>
      <c r="AY197" s="217" t="str">
        <f t="shared" si="37"/>
        <v/>
      </c>
      <c r="AZ197" s="217" t="str">
        <f>IF(C197="","",IF(フラグ管理用!Y197=30,"error",IF(AND(フラグ管理用!AH197="事業始期_通常",フラグ管理用!Y197&lt;18),"error",IF(AND(フラグ管理用!AH197="事業始期_補助",フラグ管理用!Y197&lt;15),"error",""))))</f>
        <v/>
      </c>
      <c r="BA197" s="217" t="str">
        <f t="shared" si="38"/>
        <v/>
      </c>
      <c r="BB197" s="217" t="str">
        <f>IF(C197="","",IF(AND(フラグ管理用!AI197="事業終期_通常",OR(フラグ管理用!Z197&lt;18,フラグ管理用!Z197&gt;29)),"error",IF(AND(フラグ管理用!AI197="事業終期_基金",フラグ管理用!Z197&lt;18),"error","")))</f>
        <v/>
      </c>
      <c r="BC197" s="217" t="str">
        <f>IF(C197="","",IF(VLOOKUP(Y197,―!$X$2:$Y$31,2,FALSE)&lt;=VLOOKUP(Z197,―!$X$2:$Y$31,2,FALSE),"","error"))</f>
        <v/>
      </c>
      <c r="BD197" s="217" t="str">
        <f t="shared" si="39"/>
        <v/>
      </c>
      <c r="BE197" s="217" t="str">
        <f t="shared" si="40"/>
        <v/>
      </c>
      <c r="BF197" s="217" t="str">
        <f>IF(C197="","",IF(AND(フラグ管理用!AJ197="予算区分_地単_通常",フラグ管理用!AE197&gt;4),"error",IF(AND(フラグ管理用!AJ197="予算区分_地単_協力金等",フラグ管理用!AE197&gt;9),"error",IF(AND(フラグ管理用!AJ197="予算区分_補助",フラグ管理用!AE197&lt;9),"error",""))))</f>
        <v/>
      </c>
      <c r="BG197" s="258" t="str">
        <f>フラグ管理用!AN197</f>
        <v/>
      </c>
    </row>
    <row r="198" spans="1:59" x14ac:dyDescent="0.15">
      <c r="A198" s="84">
        <v>180</v>
      </c>
      <c r="B198" s="87"/>
      <c r="C198" s="61"/>
      <c r="D198" s="61"/>
      <c r="E198" s="63"/>
      <c r="F198" s="62"/>
      <c r="G198" s="150" t="str">
        <f>IF(C198="補",VLOOKUP(F198,'事業名一覧 '!$A$3:$C$54,3,FALSE),"")</f>
        <v/>
      </c>
      <c r="H198" s="158"/>
      <c r="I198" s="63"/>
      <c r="J198" s="63"/>
      <c r="K198" s="63"/>
      <c r="L198" s="62"/>
      <c r="M198" s="103" t="str">
        <f t="shared" si="41"/>
        <v/>
      </c>
      <c r="N198" s="103" t="str">
        <f t="shared" si="42"/>
        <v/>
      </c>
      <c r="O198" s="65"/>
      <c r="P198" s="65"/>
      <c r="Q198" s="65"/>
      <c r="R198" s="65"/>
      <c r="S198" s="65"/>
      <c r="T198" s="62"/>
      <c r="U198" s="63"/>
      <c r="V198" s="63"/>
      <c r="W198" s="63"/>
      <c r="X198" s="61"/>
      <c r="Y198" s="61"/>
      <c r="Z198" s="61"/>
      <c r="AA198" s="241"/>
      <c r="AB198" s="241"/>
      <c r="AC198" s="62"/>
      <c r="AD198" s="62"/>
      <c r="AE198" s="169"/>
      <c r="AF198" s="294"/>
      <c r="AG198" s="236"/>
      <c r="AH198" s="246" t="str">
        <f t="shared" si="43"/>
        <v/>
      </c>
      <c r="AI198" s="251" t="str">
        <f t="shared" si="44"/>
        <v/>
      </c>
      <c r="AJ198" s="217" t="str">
        <f>IF(C198="","",IF(AND(フラグ管理用!C198=1,フラグ管理用!E198=1),"",IF(AND(フラグ管理用!C198=2,フラグ管理用!D198=1,フラグ管理用!E198=1),"",IF(AND(フラグ管理用!C198=2,フラグ管理用!D198=2),"","error"))))</f>
        <v/>
      </c>
      <c r="AK198" s="257" t="str">
        <f t="shared" si="33"/>
        <v/>
      </c>
      <c r="AL198" s="257" t="str">
        <f t="shared" si="34"/>
        <v/>
      </c>
      <c r="AM198" s="257" t="str">
        <f>IF(C198="","",IF(PRODUCT(フラグ管理用!H198:J198)=0,"error",""))</f>
        <v/>
      </c>
      <c r="AN198" s="257" t="str">
        <f t="shared" si="45"/>
        <v/>
      </c>
      <c r="AO198" s="257" t="str">
        <f>IF(C198="","",IF(AND(フラグ管理用!E198=1,フラグ管理用!K198=1),"",IF(AND(フラグ管理用!E198=2,フラグ管理用!K198&gt;1),"","error")))</f>
        <v/>
      </c>
      <c r="AP198" s="257" t="str">
        <f>IF(C198="","",IF(AND(フラグ管理用!K198=10,ISBLANK(L198)=FALSE),"",IF(AND(フラグ管理用!K198&lt;10,ISBLANK(L198)=TRUE),"","error")))</f>
        <v/>
      </c>
      <c r="AQ198" s="217" t="str">
        <f t="shared" si="35"/>
        <v/>
      </c>
      <c r="AR198" s="217" t="str">
        <f t="shared" si="46"/>
        <v/>
      </c>
      <c r="AS198" s="217" t="str">
        <f>IF(C198="","",IF(AND(フラグ管理用!D198=2,フラグ管理用!E198=1),IF(Q198&lt;&gt;0,"error",""),""))</f>
        <v/>
      </c>
      <c r="AT198" s="217" t="str">
        <f>IF(C198="","",IF(フラグ管理用!E198=2,IF(OR(O198&lt;&gt;0,P198&lt;&gt;0),"error",""),""))</f>
        <v/>
      </c>
      <c r="AU198" s="217" t="str">
        <f t="shared" si="47"/>
        <v/>
      </c>
      <c r="AV198" s="217" t="str">
        <f t="shared" si="48"/>
        <v/>
      </c>
      <c r="AW198" s="217" t="str">
        <f t="shared" si="36"/>
        <v/>
      </c>
      <c r="AX198" s="217" t="str">
        <f>IF(C198="","",IF(フラグ管理用!X198=2,IF(AND(フラグ管理用!C198=2,フラグ管理用!U198=1),"","error"),""))</f>
        <v/>
      </c>
      <c r="AY198" s="217" t="str">
        <f t="shared" si="37"/>
        <v/>
      </c>
      <c r="AZ198" s="217" t="str">
        <f>IF(C198="","",IF(フラグ管理用!Y198=30,"error",IF(AND(フラグ管理用!AH198="事業始期_通常",フラグ管理用!Y198&lt;18),"error",IF(AND(フラグ管理用!AH198="事業始期_補助",フラグ管理用!Y198&lt;15),"error",""))))</f>
        <v/>
      </c>
      <c r="BA198" s="217" t="str">
        <f t="shared" si="38"/>
        <v/>
      </c>
      <c r="BB198" s="217" t="str">
        <f>IF(C198="","",IF(AND(フラグ管理用!AI198="事業終期_通常",OR(フラグ管理用!Z198&lt;18,フラグ管理用!Z198&gt;29)),"error",IF(AND(フラグ管理用!AI198="事業終期_基金",フラグ管理用!Z198&lt;18),"error","")))</f>
        <v/>
      </c>
      <c r="BC198" s="217" t="str">
        <f>IF(C198="","",IF(VLOOKUP(Y198,―!$X$2:$Y$31,2,FALSE)&lt;=VLOOKUP(Z198,―!$X$2:$Y$31,2,FALSE),"","error"))</f>
        <v/>
      </c>
      <c r="BD198" s="217" t="str">
        <f t="shared" si="39"/>
        <v/>
      </c>
      <c r="BE198" s="217" t="str">
        <f t="shared" si="40"/>
        <v/>
      </c>
      <c r="BF198" s="217" t="str">
        <f>IF(C198="","",IF(AND(フラグ管理用!AJ198="予算区分_地単_通常",フラグ管理用!AE198&gt;4),"error",IF(AND(フラグ管理用!AJ198="予算区分_地単_協力金等",フラグ管理用!AE198&gt;9),"error",IF(AND(フラグ管理用!AJ198="予算区分_補助",フラグ管理用!AE198&lt;9),"error",""))))</f>
        <v/>
      </c>
      <c r="BG198" s="258" t="str">
        <f>フラグ管理用!AN198</f>
        <v/>
      </c>
    </row>
    <row r="199" spans="1:59" x14ac:dyDescent="0.15">
      <c r="A199" s="84">
        <v>181</v>
      </c>
      <c r="B199" s="87"/>
      <c r="C199" s="61"/>
      <c r="D199" s="61"/>
      <c r="E199" s="63"/>
      <c r="F199" s="62"/>
      <c r="G199" s="150" t="str">
        <f>IF(C199="補",VLOOKUP(F199,'事業名一覧 '!$A$3:$C$54,3,FALSE),"")</f>
        <v/>
      </c>
      <c r="H199" s="158"/>
      <c r="I199" s="63"/>
      <c r="J199" s="63"/>
      <c r="K199" s="63"/>
      <c r="L199" s="62"/>
      <c r="M199" s="103" t="str">
        <f t="shared" si="41"/>
        <v/>
      </c>
      <c r="N199" s="103" t="str">
        <f t="shared" si="42"/>
        <v/>
      </c>
      <c r="O199" s="65"/>
      <c r="P199" s="65"/>
      <c r="Q199" s="65"/>
      <c r="R199" s="65"/>
      <c r="S199" s="65"/>
      <c r="T199" s="62"/>
      <c r="U199" s="63"/>
      <c r="V199" s="63"/>
      <c r="W199" s="63"/>
      <c r="X199" s="61"/>
      <c r="Y199" s="61"/>
      <c r="Z199" s="61"/>
      <c r="AA199" s="241"/>
      <c r="AB199" s="241"/>
      <c r="AC199" s="62"/>
      <c r="AD199" s="62"/>
      <c r="AE199" s="169"/>
      <c r="AF199" s="294"/>
      <c r="AG199" s="236"/>
      <c r="AH199" s="246" t="str">
        <f t="shared" si="43"/>
        <v/>
      </c>
      <c r="AI199" s="251" t="str">
        <f t="shared" si="44"/>
        <v/>
      </c>
      <c r="AJ199" s="217" t="str">
        <f>IF(C199="","",IF(AND(フラグ管理用!C199=1,フラグ管理用!E199=1),"",IF(AND(フラグ管理用!C199=2,フラグ管理用!D199=1,フラグ管理用!E199=1),"",IF(AND(フラグ管理用!C199=2,フラグ管理用!D199=2),"","error"))))</f>
        <v/>
      </c>
      <c r="AK199" s="257" t="str">
        <f t="shared" si="33"/>
        <v/>
      </c>
      <c r="AL199" s="257" t="str">
        <f t="shared" si="34"/>
        <v/>
      </c>
      <c r="AM199" s="257" t="str">
        <f>IF(C199="","",IF(PRODUCT(フラグ管理用!H199:J199)=0,"error",""))</f>
        <v/>
      </c>
      <c r="AN199" s="257" t="str">
        <f t="shared" si="45"/>
        <v/>
      </c>
      <c r="AO199" s="257" t="str">
        <f>IF(C199="","",IF(AND(フラグ管理用!E199=1,フラグ管理用!K199=1),"",IF(AND(フラグ管理用!E199=2,フラグ管理用!K199&gt;1),"","error")))</f>
        <v/>
      </c>
      <c r="AP199" s="257" t="str">
        <f>IF(C199="","",IF(AND(フラグ管理用!K199=10,ISBLANK(L199)=FALSE),"",IF(AND(フラグ管理用!K199&lt;10,ISBLANK(L199)=TRUE),"","error")))</f>
        <v/>
      </c>
      <c r="AQ199" s="217" t="str">
        <f t="shared" si="35"/>
        <v/>
      </c>
      <c r="AR199" s="217" t="str">
        <f t="shared" si="46"/>
        <v/>
      </c>
      <c r="AS199" s="217" t="str">
        <f>IF(C199="","",IF(AND(フラグ管理用!D199=2,フラグ管理用!E199=1),IF(Q199&lt;&gt;0,"error",""),""))</f>
        <v/>
      </c>
      <c r="AT199" s="217" t="str">
        <f>IF(C199="","",IF(フラグ管理用!E199=2,IF(OR(O199&lt;&gt;0,P199&lt;&gt;0),"error",""),""))</f>
        <v/>
      </c>
      <c r="AU199" s="217" t="str">
        <f t="shared" si="47"/>
        <v/>
      </c>
      <c r="AV199" s="217" t="str">
        <f t="shared" si="48"/>
        <v/>
      </c>
      <c r="AW199" s="217" t="str">
        <f t="shared" si="36"/>
        <v/>
      </c>
      <c r="AX199" s="217" t="str">
        <f>IF(C199="","",IF(フラグ管理用!X199=2,IF(AND(フラグ管理用!C199=2,フラグ管理用!U199=1),"","error"),""))</f>
        <v/>
      </c>
      <c r="AY199" s="217" t="str">
        <f t="shared" si="37"/>
        <v/>
      </c>
      <c r="AZ199" s="217" t="str">
        <f>IF(C199="","",IF(フラグ管理用!Y199=30,"error",IF(AND(フラグ管理用!AH199="事業始期_通常",フラグ管理用!Y199&lt;18),"error",IF(AND(フラグ管理用!AH199="事業始期_補助",フラグ管理用!Y199&lt;15),"error",""))))</f>
        <v/>
      </c>
      <c r="BA199" s="217" t="str">
        <f t="shared" si="38"/>
        <v/>
      </c>
      <c r="BB199" s="217" t="str">
        <f>IF(C199="","",IF(AND(フラグ管理用!AI199="事業終期_通常",OR(フラグ管理用!Z199&lt;18,フラグ管理用!Z199&gt;29)),"error",IF(AND(フラグ管理用!AI199="事業終期_基金",フラグ管理用!Z199&lt;18),"error","")))</f>
        <v/>
      </c>
      <c r="BC199" s="217" t="str">
        <f>IF(C199="","",IF(VLOOKUP(Y199,―!$X$2:$Y$31,2,FALSE)&lt;=VLOOKUP(Z199,―!$X$2:$Y$31,2,FALSE),"","error"))</f>
        <v/>
      </c>
      <c r="BD199" s="217" t="str">
        <f t="shared" si="39"/>
        <v/>
      </c>
      <c r="BE199" s="217" t="str">
        <f t="shared" si="40"/>
        <v/>
      </c>
      <c r="BF199" s="217" t="str">
        <f>IF(C199="","",IF(AND(フラグ管理用!AJ199="予算区分_地単_通常",フラグ管理用!AE199&gt;4),"error",IF(AND(フラグ管理用!AJ199="予算区分_地単_協力金等",フラグ管理用!AE199&gt;9),"error",IF(AND(フラグ管理用!AJ199="予算区分_補助",フラグ管理用!AE199&lt;9),"error",""))))</f>
        <v/>
      </c>
      <c r="BG199" s="258" t="str">
        <f>フラグ管理用!AN199</f>
        <v/>
      </c>
    </row>
    <row r="200" spans="1:59" x14ac:dyDescent="0.15">
      <c r="A200" s="84">
        <v>182</v>
      </c>
      <c r="B200" s="87"/>
      <c r="C200" s="61"/>
      <c r="D200" s="61"/>
      <c r="E200" s="63"/>
      <c r="F200" s="62"/>
      <c r="G200" s="150" t="str">
        <f>IF(C200="補",VLOOKUP(F200,'事業名一覧 '!$A$3:$C$54,3,FALSE),"")</f>
        <v/>
      </c>
      <c r="H200" s="158"/>
      <c r="I200" s="63"/>
      <c r="J200" s="63"/>
      <c r="K200" s="63"/>
      <c r="L200" s="62"/>
      <c r="M200" s="103" t="str">
        <f t="shared" si="41"/>
        <v/>
      </c>
      <c r="N200" s="103" t="str">
        <f t="shared" si="42"/>
        <v/>
      </c>
      <c r="O200" s="65"/>
      <c r="P200" s="65"/>
      <c r="Q200" s="65"/>
      <c r="R200" s="65"/>
      <c r="S200" s="65"/>
      <c r="T200" s="62"/>
      <c r="U200" s="63"/>
      <c r="V200" s="63"/>
      <c r="W200" s="63"/>
      <c r="X200" s="61"/>
      <c r="Y200" s="61"/>
      <c r="Z200" s="61"/>
      <c r="AA200" s="241"/>
      <c r="AB200" s="241"/>
      <c r="AC200" s="62"/>
      <c r="AD200" s="62"/>
      <c r="AE200" s="169"/>
      <c r="AF200" s="294"/>
      <c r="AG200" s="236"/>
      <c r="AH200" s="246" t="str">
        <f t="shared" si="43"/>
        <v/>
      </c>
      <c r="AI200" s="251" t="str">
        <f t="shared" si="44"/>
        <v/>
      </c>
      <c r="AJ200" s="217" t="str">
        <f>IF(C200="","",IF(AND(フラグ管理用!C200=1,フラグ管理用!E200=1),"",IF(AND(フラグ管理用!C200=2,フラグ管理用!D200=1,フラグ管理用!E200=1),"",IF(AND(フラグ管理用!C200=2,フラグ管理用!D200=2),"","error"))))</f>
        <v/>
      </c>
      <c r="AK200" s="257" t="str">
        <f t="shared" si="33"/>
        <v/>
      </c>
      <c r="AL200" s="257" t="str">
        <f t="shared" si="34"/>
        <v/>
      </c>
      <c r="AM200" s="257" t="str">
        <f>IF(C200="","",IF(PRODUCT(フラグ管理用!H200:J200)=0,"error",""))</f>
        <v/>
      </c>
      <c r="AN200" s="257" t="str">
        <f t="shared" si="45"/>
        <v/>
      </c>
      <c r="AO200" s="257" t="str">
        <f>IF(C200="","",IF(AND(フラグ管理用!E200=1,フラグ管理用!K200=1),"",IF(AND(フラグ管理用!E200=2,フラグ管理用!K200&gt;1),"","error")))</f>
        <v/>
      </c>
      <c r="AP200" s="257" t="str">
        <f>IF(C200="","",IF(AND(フラグ管理用!K200=10,ISBLANK(L200)=FALSE),"",IF(AND(フラグ管理用!K200&lt;10,ISBLANK(L200)=TRUE),"","error")))</f>
        <v/>
      </c>
      <c r="AQ200" s="217" t="str">
        <f t="shared" si="35"/>
        <v/>
      </c>
      <c r="AR200" s="217" t="str">
        <f t="shared" si="46"/>
        <v/>
      </c>
      <c r="AS200" s="217" t="str">
        <f>IF(C200="","",IF(AND(フラグ管理用!D200=2,フラグ管理用!E200=1),IF(Q200&lt;&gt;0,"error",""),""))</f>
        <v/>
      </c>
      <c r="AT200" s="217" t="str">
        <f>IF(C200="","",IF(フラグ管理用!E200=2,IF(OR(O200&lt;&gt;0,P200&lt;&gt;0),"error",""),""))</f>
        <v/>
      </c>
      <c r="AU200" s="217" t="str">
        <f t="shared" si="47"/>
        <v/>
      </c>
      <c r="AV200" s="217" t="str">
        <f t="shared" si="48"/>
        <v/>
      </c>
      <c r="AW200" s="217" t="str">
        <f t="shared" si="36"/>
        <v/>
      </c>
      <c r="AX200" s="217" t="str">
        <f>IF(C200="","",IF(フラグ管理用!X200=2,IF(AND(フラグ管理用!C200=2,フラグ管理用!U200=1),"","error"),""))</f>
        <v/>
      </c>
      <c r="AY200" s="217" t="str">
        <f t="shared" si="37"/>
        <v/>
      </c>
      <c r="AZ200" s="217" t="str">
        <f>IF(C200="","",IF(フラグ管理用!Y200=30,"error",IF(AND(フラグ管理用!AH200="事業始期_通常",フラグ管理用!Y200&lt;18),"error",IF(AND(フラグ管理用!AH200="事業始期_補助",フラグ管理用!Y200&lt;15),"error",""))))</f>
        <v/>
      </c>
      <c r="BA200" s="217" t="str">
        <f t="shared" si="38"/>
        <v/>
      </c>
      <c r="BB200" s="217" t="str">
        <f>IF(C200="","",IF(AND(フラグ管理用!AI200="事業終期_通常",OR(フラグ管理用!Z200&lt;18,フラグ管理用!Z200&gt;29)),"error",IF(AND(フラグ管理用!AI200="事業終期_基金",フラグ管理用!Z200&lt;18),"error","")))</f>
        <v/>
      </c>
      <c r="BC200" s="217" t="str">
        <f>IF(C200="","",IF(VLOOKUP(Y200,―!$X$2:$Y$31,2,FALSE)&lt;=VLOOKUP(Z200,―!$X$2:$Y$31,2,FALSE),"","error"))</f>
        <v/>
      </c>
      <c r="BD200" s="217" t="str">
        <f t="shared" si="39"/>
        <v/>
      </c>
      <c r="BE200" s="217" t="str">
        <f t="shared" si="40"/>
        <v/>
      </c>
      <c r="BF200" s="217" t="str">
        <f>IF(C200="","",IF(AND(フラグ管理用!AJ200="予算区分_地単_通常",フラグ管理用!AE200&gt;4),"error",IF(AND(フラグ管理用!AJ200="予算区分_地単_協力金等",フラグ管理用!AE200&gt;9),"error",IF(AND(フラグ管理用!AJ200="予算区分_補助",フラグ管理用!AE200&lt;9),"error",""))))</f>
        <v/>
      </c>
      <c r="BG200" s="258" t="str">
        <f>フラグ管理用!AN200</f>
        <v/>
      </c>
    </row>
    <row r="201" spans="1:59" x14ac:dyDescent="0.15">
      <c r="A201" s="84">
        <v>183</v>
      </c>
      <c r="B201" s="87"/>
      <c r="C201" s="61"/>
      <c r="D201" s="61"/>
      <c r="E201" s="63"/>
      <c r="F201" s="62"/>
      <c r="G201" s="150" t="str">
        <f>IF(C201="補",VLOOKUP(F201,'事業名一覧 '!$A$3:$C$54,3,FALSE),"")</f>
        <v/>
      </c>
      <c r="H201" s="158"/>
      <c r="I201" s="63"/>
      <c r="J201" s="63"/>
      <c r="K201" s="63"/>
      <c r="L201" s="62"/>
      <c r="M201" s="103" t="str">
        <f t="shared" si="41"/>
        <v/>
      </c>
      <c r="N201" s="103" t="str">
        <f t="shared" si="42"/>
        <v/>
      </c>
      <c r="O201" s="65"/>
      <c r="P201" s="65"/>
      <c r="Q201" s="65"/>
      <c r="R201" s="65"/>
      <c r="S201" s="65"/>
      <c r="T201" s="62"/>
      <c r="U201" s="63"/>
      <c r="V201" s="63"/>
      <c r="W201" s="63"/>
      <c r="X201" s="61"/>
      <c r="Y201" s="61"/>
      <c r="Z201" s="61"/>
      <c r="AA201" s="241"/>
      <c r="AB201" s="241"/>
      <c r="AC201" s="62"/>
      <c r="AD201" s="62"/>
      <c r="AE201" s="169"/>
      <c r="AF201" s="294"/>
      <c r="AG201" s="236"/>
      <c r="AH201" s="246" t="str">
        <f t="shared" si="43"/>
        <v/>
      </c>
      <c r="AI201" s="251" t="str">
        <f t="shared" si="44"/>
        <v/>
      </c>
      <c r="AJ201" s="217" t="str">
        <f>IF(C201="","",IF(AND(フラグ管理用!C201=1,フラグ管理用!E201=1),"",IF(AND(フラグ管理用!C201=2,フラグ管理用!D201=1,フラグ管理用!E201=1),"",IF(AND(フラグ管理用!C201=2,フラグ管理用!D201=2),"","error"))))</f>
        <v/>
      </c>
      <c r="AK201" s="257" t="str">
        <f t="shared" si="33"/>
        <v/>
      </c>
      <c r="AL201" s="257" t="str">
        <f t="shared" si="34"/>
        <v/>
      </c>
      <c r="AM201" s="257" t="str">
        <f>IF(C201="","",IF(PRODUCT(フラグ管理用!H201:J201)=0,"error",""))</f>
        <v/>
      </c>
      <c r="AN201" s="257" t="str">
        <f t="shared" si="45"/>
        <v/>
      </c>
      <c r="AO201" s="257" t="str">
        <f>IF(C201="","",IF(AND(フラグ管理用!E201=1,フラグ管理用!K201=1),"",IF(AND(フラグ管理用!E201=2,フラグ管理用!K201&gt;1),"","error")))</f>
        <v/>
      </c>
      <c r="AP201" s="257" t="str">
        <f>IF(C201="","",IF(AND(フラグ管理用!K201=10,ISBLANK(L201)=FALSE),"",IF(AND(フラグ管理用!K201&lt;10,ISBLANK(L201)=TRUE),"","error")))</f>
        <v/>
      </c>
      <c r="AQ201" s="217" t="str">
        <f t="shared" si="35"/>
        <v/>
      </c>
      <c r="AR201" s="217" t="str">
        <f t="shared" si="46"/>
        <v/>
      </c>
      <c r="AS201" s="217" t="str">
        <f>IF(C201="","",IF(AND(フラグ管理用!D201=2,フラグ管理用!E201=1),IF(Q201&lt;&gt;0,"error",""),""))</f>
        <v/>
      </c>
      <c r="AT201" s="217" t="str">
        <f>IF(C201="","",IF(フラグ管理用!E201=2,IF(OR(O201&lt;&gt;0,P201&lt;&gt;0),"error",""),""))</f>
        <v/>
      </c>
      <c r="AU201" s="217" t="str">
        <f t="shared" si="47"/>
        <v/>
      </c>
      <c r="AV201" s="217" t="str">
        <f t="shared" si="48"/>
        <v/>
      </c>
      <c r="AW201" s="217" t="str">
        <f t="shared" si="36"/>
        <v/>
      </c>
      <c r="AX201" s="217" t="str">
        <f>IF(C201="","",IF(フラグ管理用!X201=2,IF(AND(フラグ管理用!C201=2,フラグ管理用!U201=1),"","error"),""))</f>
        <v/>
      </c>
      <c r="AY201" s="217" t="str">
        <f t="shared" si="37"/>
        <v/>
      </c>
      <c r="AZ201" s="217" t="str">
        <f>IF(C201="","",IF(フラグ管理用!Y201=30,"error",IF(AND(フラグ管理用!AH201="事業始期_通常",フラグ管理用!Y201&lt;18),"error",IF(AND(フラグ管理用!AH201="事業始期_補助",フラグ管理用!Y201&lt;15),"error",""))))</f>
        <v/>
      </c>
      <c r="BA201" s="217" t="str">
        <f t="shared" si="38"/>
        <v/>
      </c>
      <c r="BB201" s="217" t="str">
        <f>IF(C201="","",IF(AND(フラグ管理用!AI201="事業終期_通常",OR(フラグ管理用!Z201&lt;18,フラグ管理用!Z201&gt;29)),"error",IF(AND(フラグ管理用!AI201="事業終期_基金",フラグ管理用!Z201&lt;18),"error","")))</f>
        <v/>
      </c>
      <c r="BC201" s="217" t="str">
        <f>IF(C201="","",IF(VLOOKUP(Y201,―!$X$2:$Y$31,2,FALSE)&lt;=VLOOKUP(Z201,―!$X$2:$Y$31,2,FALSE),"","error"))</f>
        <v/>
      </c>
      <c r="BD201" s="217" t="str">
        <f t="shared" si="39"/>
        <v/>
      </c>
      <c r="BE201" s="217" t="str">
        <f t="shared" si="40"/>
        <v/>
      </c>
      <c r="BF201" s="217" t="str">
        <f>IF(C201="","",IF(AND(フラグ管理用!AJ201="予算区分_地単_通常",フラグ管理用!AE201&gt;4),"error",IF(AND(フラグ管理用!AJ201="予算区分_地単_協力金等",フラグ管理用!AE201&gt;9),"error",IF(AND(フラグ管理用!AJ201="予算区分_補助",フラグ管理用!AE201&lt;9),"error",""))))</f>
        <v/>
      </c>
      <c r="BG201" s="258" t="str">
        <f>フラグ管理用!AN201</f>
        <v/>
      </c>
    </row>
    <row r="202" spans="1:59" x14ac:dyDescent="0.15">
      <c r="A202" s="84">
        <v>184</v>
      </c>
      <c r="B202" s="87"/>
      <c r="C202" s="61"/>
      <c r="D202" s="61"/>
      <c r="E202" s="63"/>
      <c r="F202" s="62"/>
      <c r="G202" s="150" t="str">
        <f>IF(C202="補",VLOOKUP(F202,'事業名一覧 '!$A$3:$C$54,3,FALSE),"")</f>
        <v/>
      </c>
      <c r="H202" s="158"/>
      <c r="I202" s="63"/>
      <c r="J202" s="63"/>
      <c r="K202" s="63"/>
      <c r="L202" s="62"/>
      <c r="M202" s="103" t="str">
        <f t="shared" si="41"/>
        <v/>
      </c>
      <c r="N202" s="103" t="str">
        <f t="shared" si="42"/>
        <v/>
      </c>
      <c r="O202" s="65"/>
      <c r="P202" s="65"/>
      <c r="Q202" s="65"/>
      <c r="R202" s="65"/>
      <c r="S202" s="65"/>
      <c r="T202" s="62"/>
      <c r="U202" s="63"/>
      <c r="V202" s="63"/>
      <c r="W202" s="63"/>
      <c r="X202" s="61"/>
      <c r="Y202" s="61"/>
      <c r="Z202" s="61"/>
      <c r="AA202" s="241"/>
      <c r="AB202" s="241"/>
      <c r="AC202" s="62"/>
      <c r="AD202" s="62"/>
      <c r="AE202" s="169"/>
      <c r="AF202" s="294"/>
      <c r="AG202" s="236"/>
      <c r="AH202" s="246" t="str">
        <f t="shared" si="43"/>
        <v/>
      </c>
      <c r="AI202" s="251" t="str">
        <f t="shared" si="44"/>
        <v/>
      </c>
      <c r="AJ202" s="217" t="str">
        <f>IF(C202="","",IF(AND(フラグ管理用!C202=1,フラグ管理用!E202=1),"",IF(AND(フラグ管理用!C202=2,フラグ管理用!D202=1,フラグ管理用!E202=1),"",IF(AND(フラグ管理用!C202=2,フラグ管理用!D202=2),"","error"))))</f>
        <v/>
      </c>
      <c r="AK202" s="257" t="str">
        <f t="shared" si="33"/>
        <v/>
      </c>
      <c r="AL202" s="257" t="str">
        <f t="shared" si="34"/>
        <v/>
      </c>
      <c r="AM202" s="257" t="str">
        <f>IF(C202="","",IF(PRODUCT(フラグ管理用!H202:J202)=0,"error",""))</f>
        <v/>
      </c>
      <c r="AN202" s="257" t="str">
        <f t="shared" si="45"/>
        <v/>
      </c>
      <c r="AO202" s="257" t="str">
        <f>IF(C202="","",IF(AND(フラグ管理用!E202=1,フラグ管理用!K202=1),"",IF(AND(フラグ管理用!E202=2,フラグ管理用!K202&gt;1),"","error")))</f>
        <v/>
      </c>
      <c r="AP202" s="257" t="str">
        <f>IF(C202="","",IF(AND(フラグ管理用!K202=10,ISBLANK(L202)=FALSE),"",IF(AND(フラグ管理用!K202&lt;10,ISBLANK(L202)=TRUE),"","error")))</f>
        <v/>
      </c>
      <c r="AQ202" s="217" t="str">
        <f t="shared" si="35"/>
        <v/>
      </c>
      <c r="AR202" s="217" t="str">
        <f t="shared" si="46"/>
        <v/>
      </c>
      <c r="AS202" s="217" t="str">
        <f>IF(C202="","",IF(AND(フラグ管理用!D202=2,フラグ管理用!E202=1),IF(Q202&lt;&gt;0,"error",""),""))</f>
        <v/>
      </c>
      <c r="AT202" s="217" t="str">
        <f>IF(C202="","",IF(フラグ管理用!E202=2,IF(OR(O202&lt;&gt;0,P202&lt;&gt;0),"error",""),""))</f>
        <v/>
      </c>
      <c r="AU202" s="217" t="str">
        <f t="shared" si="47"/>
        <v/>
      </c>
      <c r="AV202" s="217" t="str">
        <f t="shared" si="48"/>
        <v/>
      </c>
      <c r="AW202" s="217" t="str">
        <f t="shared" si="36"/>
        <v/>
      </c>
      <c r="AX202" s="217" t="str">
        <f>IF(C202="","",IF(フラグ管理用!X202=2,IF(AND(フラグ管理用!C202=2,フラグ管理用!U202=1),"","error"),""))</f>
        <v/>
      </c>
      <c r="AY202" s="217" t="str">
        <f t="shared" si="37"/>
        <v/>
      </c>
      <c r="AZ202" s="217" t="str">
        <f>IF(C202="","",IF(フラグ管理用!Y202=30,"error",IF(AND(フラグ管理用!AH202="事業始期_通常",フラグ管理用!Y202&lt;18),"error",IF(AND(フラグ管理用!AH202="事業始期_補助",フラグ管理用!Y202&lt;15),"error",""))))</f>
        <v/>
      </c>
      <c r="BA202" s="217" t="str">
        <f t="shared" si="38"/>
        <v/>
      </c>
      <c r="BB202" s="217" t="str">
        <f>IF(C202="","",IF(AND(フラグ管理用!AI202="事業終期_通常",OR(フラグ管理用!Z202&lt;18,フラグ管理用!Z202&gt;29)),"error",IF(AND(フラグ管理用!AI202="事業終期_基金",フラグ管理用!Z202&lt;18),"error","")))</f>
        <v/>
      </c>
      <c r="BC202" s="217" t="str">
        <f>IF(C202="","",IF(VLOOKUP(Y202,―!$X$2:$Y$31,2,FALSE)&lt;=VLOOKUP(Z202,―!$X$2:$Y$31,2,FALSE),"","error"))</f>
        <v/>
      </c>
      <c r="BD202" s="217" t="str">
        <f t="shared" si="39"/>
        <v/>
      </c>
      <c r="BE202" s="217" t="str">
        <f t="shared" si="40"/>
        <v/>
      </c>
      <c r="BF202" s="217" t="str">
        <f>IF(C202="","",IF(AND(フラグ管理用!AJ202="予算区分_地単_通常",フラグ管理用!AE202&gt;4),"error",IF(AND(フラグ管理用!AJ202="予算区分_地単_協力金等",フラグ管理用!AE202&gt;9),"error",IF(AND(フラグ管理用!AJ202="予算区分_補助",フラグ管理用!AE202&lt;9),"error",""))))</f>
        <v/>
      </c>
      <c r="BG202" s="258" t="str">
        <f>フラグ管理用!AN202</f>
        <v/>
      </c>
    </row>
    <row r="203" spans="1:59" x14ac:dyDescent="0.15">
      <c r="A203" s="84">
        <v>185</v>
      </c>
      <c r="B203" s="87"/>
      <c r="C203" s="61"/>
      <c r="D203" s="61"/>
      <c r="E203" s="63"/>
      <c r="F203" s="62"/>
      <c r="G203" s="150" t="str">
        <f>IF(C203="補",VLOOKUP(F203,'事業名一覧 '!$A$3:$C$54,3,FALSE),"")</f>
        <v/>
      </c>
      <c r="H203" s="158"/>
      <c r="I203" s="63"/>
      <c r="J203" s="63"/>
      <c r="K203" s="63"/>
      <c r="L203" s="62"/>
      <c r="M203" s="103" t="str">
        <f t="shared" si="41"/>
        <v/>
      </c>
      <c r="N203" s="103" t="str">
        <f t="shared" si="42"/>
        <v/>
      </c>
      <c r="O203" s="65"/>
      <c r="P203" s="65"/>
      <c r="Q203" s="65"/>
      <c r="R203" s="65"/>
      <c r="S203" s="65"/>
      <c r="T203" s="62"/>
      <c r="U203" s="63"/>
      <c r="V203" s="63"/>
      <c r="W203" s="63"/>
      <c r="X203" s="61"/>
      <c r="Y203" s="61"/>
      <c r="Z203" s="61"/>
      <c r="AA203" s="241"/>
      <c r="AB203" s="241"/>
      <c r="AC203" s="62"/>
      <c r="AD203" s="62"/>
      <c r="AE203" s="169"/>
      <c r="AF203" s="294"/>
      <c r="AG203" s="236"/>
      <c r="AH203" s="246" t="str">
        <f t="shared" si="43"/>
        <v/>
      </c>
      <c r="AI203" s="251" t="str">
        <f t="shared" si="44"/>
        <v/>
      </c>
      <c r="AJ203" s="217" t="str">
        <f>IF(C203="","",IF(AND(フラグ管理用!C203=1,フラグ管理用!E203=1),"",IF(AND(フラグ管理用!C203=2,フラグ管理用!D203=1,フラグ管理用!E203=1),"",IF(AND(フラグ管理用!C203=2,フラグ管理用!D203=2),"","error"))))</f>
        <v/>
      </c>
      <c r="AK203" s="257" t="str">
        <f t="shared" si="33"/>
        <v/>
      </c>
      <c r="AL203" s="257" t="str">
        <f t="shared" si="34"/>
        <v/>
      </c>
      <c r="AM203" s="257" t="str">
        <f>IF(C203="","",IF(PRODUCT(フラグ管理用!H203:J203)=0,"error",""))</f>
        <v/>
      </c>
      <c r="AN203" s="257" t="str">
        <f t="shared" si="45"/>
        <v/>
      </c>
      <c r="AO203" s="257" t="str">
        <f>IF(C203="","",IF(AND(フラグ管理用!E203=1,フラグ管理用!K203=1),"",IF(AND(フラグ管理用!E203=2,フラグ管理用!K203&gt;1),"","error")))</f>
        <v/>
      </c>
      <c r="AP203" s="257" t="str">
        <f>IF(C203="","",IF(AND(フラグ管理用!K203=10,ISBLANK(L203)=FALSE),"",IF(AND(フラグ管理用!K203&lt;10,ISBLANK(L203)=TRUE),"","error")))</f>
        <v/>
      </c>
      <c r="AQ203" s="217" t="str">
        <f t="shared" si="35"/>
        <v/>
      </c>
      <c r="AR203" s="217" t="str">
        <f t="shared" si="46"/>
        <v/>
      </c>
      <c r="AS203" s="217" t="str">
        <f>IF(C203="","",IF(AND(フラグ管理用!D203=2,フラグ管理用!E203=1),IF(Q203&lt;&gt;0,"error",""),""))</f>
        <v/>
      </c>
      <c r="AT203" s="217" t="str">
        <f>IF(C203="","",IF(フラグ管理用!E203=2,IF(OR(O203&lt;&gt;0,P203&lt;&gt;0),"error",""),""))</f>
        <v/>
      </c>
      <c r="AU203" s="217" t="str">
        <f t="shared" si="47"/>
        <v/>
      </c>
      <c r="AV203" s="217" t="str">
        <f t="shared" si="48"/>
        <v/>
      </c>
      <c r="AW203" s="217" t="str">
        <f t="shared" si="36"/>
        <v/>
      </c>
      <c r="AX203" s="217" t="str">
        <f>IF(C203="","",IF(フラグ管理用!X203=2,IF(AND(フラグ管理用!C203=2,フラグ管理用!U203=1),"","error"),""))</f>
        <v/>
      </c>
      <c r="AY203" s="217" t="str">
        <f t="shared" si="37"/>
        <v/>
      </c>
      <c r="AZ203" s="217" t="str">
        <f>IF(C203="","",IF(フラグ管理用!Y203=30,"error",IF(AND(フラグ管理用!AH203="事業始期_通常",フラグ管理用!Y203&lt;18),"error",IF(AND(フラグ管理用!AH203="事業始期_補助",フラグ管理用!Y203&lt;15),"error",""))))</f>
        <v/>
      </c>
      <c r="BA203" s="217" t="str">
        <f t="shared" si="38"/>
        <v/>
      </c>
      <c r="BB203" s="217" t="str">
        <f>IF(C203="","",IF(AND(フラグ管理用!AI203="事業終期_通常",OR(フラグ管理用!Z203&lt;18,フラグ管理用!Z203&gt;29)),"error",IF(AND(フラグ管理用!AI203="事業終期_基金",フラグ管理用!Z203&lt;18),"error","")))</f>
        <v/>
      </c>
      <c r="BC203" s="217" t="str">
        <f>IF(C203="","",IF(VLOOKUP(Y203,―!$X$2:$Y$31,2,FALSE)&lt;=VLOOKUP(Z203,―!$X$2:$Y$31,2,FALSE),"","error"))</f>
        <v/>
      </c>
      <c r="BD203" s="217" t="str">
        <f t="shared" si="39"/>
        <v/>
      </c>
      <c r="BE203" s="217" t="str">
        <f t="shared" si="40"/>
        <v/>
      </c>
      <c r="BF203" s="217" t="str">
        <f>IF(C203="","",IF(AND(フラグ管理用!AJ203="予算区分_地単_通常",フラグ管理用!AE203&gt;4),"error",IF(AND(フラグ管理用!AJ203="予算区分_地単_協力金等",フラグ管理用!AE203&gt;9),"error",IF(AND(フラグ管理用!AJ203="予算区分_補助",フラグ管理用!AE203&lt;9),"error",""))))</f>
        <v/>
      </c>
      <c r="BG203" s="258" t="str">
        <f>フラグ管理用!AN203</f>
        <v/>
      </c>
    </row>
    <row r="204" spans="1:59" x14ac:dyDescent="0.15">
      <c r="A204" s="84">
        <v>186</v>
      </c>
      <c r="B204" s="87"/>
      <c r="C204" s="61"/>
      <c r="D204" s="61"/>
      <c r="E204" s="63"/>
      <c r="F204" s="62"/>
      <c r="G204" s="150" t="str">
        <f>IF(C204="補",VLOOKUP(F204,'事業名一覧 '!$A$3:$C$54,3,FALSE),"")</f>
        <v/>
      </c>
      <c r="H204" s="158"/>
      <c r="I204" s="63"/>
      <c r="J204" s="63"/>
      <c r="K204" s="63"/>
      <c r="L204" s="62"/>
      <c r="M204" s="103" t="str">
        <f t="shared" si="41"/>
        <v/>
      </c>
      <c r="N204" s="103" t="str">
        <f t="shared" si="42"/>
        <v/>
      </c>
      <c r="O204" s="65"/>
      <c r="P204" s="65"/>
      <c r="Q204" s="65"/>
      <c r="R204" s="65"/>
      <c r="S204" s="65"/>
      <c r="T204" s="62"/>
      <c r="U204" s="63"/>
      <c r="V204" s="63"/>
      <c r="W204" s="63"/>
      <c r="X204" s="61"/>
      <c r="Y204" s="61"/>
      <c r="Z204" s="61"/>
      <c r="AA204" s="241"/>
      <c r="AB204" s="241"/>
      <c r="AC204" s="62"/>
      <c r="AD204" s="62"/>
      <c r="AE204" s="169"/>
      <c r="AF204" s="294"/>
      <c r="AG204" s="236"/>
      <c r="AH204" s="246" t="str">
        <f t="shared" si="43"/>
        <v/>
      </c>
      <c r="AI204" s="251" t="str">
        <f t="shared" si="44"/>
        <v/>
      </c>
      <c r="AJ204" s="217" t="str">
        <f>IF(C204="","",IF(AND(フラグ管理用!C204=1,フラグ管理用!E204=1),"",IF(AND(フラグ管理用!C204=2,フラグ管理用!D204=1,フラグ管理用!E204=1),"",IF(AND(フラグ管理用!C204=2,フラグ管理用!D204=2),"","error"))))</f>
        <v/>
      </c>
      <c r="AK204" s="257" t="str">
        <f t="shared" si="33"/>
        <v/>
      </c>
      <c r="AL204" s="257" t="str">
        <f t="shared" si="34"/>
        <v/>
      </c>
      <c r="AM204" s="257" t="str">
        <f>IF(C204="","",IF(PRODUCT(フラグ管理用!H204:J204)=0,"error",""))</f>
        <v/>
      </c>
      <c r="AN204" s="257" t="str">
        <f t="shared" si="45"/>
        <v/>
      </c>
      <c r="AO204" s="257" t="str">
        <f>IF(C204="","",IF(AND(フラグ管理用!E204=1,フラグ管理用!K204=1),"",IF(AND(フラグ管理用!E204=2,フラグ管理用!K204&gt;1),"","error")))</f>
        <v/>
      </c>
      <c r="AP204" s="257" t="str">
        <f>IF(C204="","",IF(AND(フラグ管理用!K204=10,ISBLANK(L204)=FALSE),"",IF(AND(フラグ管理用!K204&lt;10,ISBLANK(L204)=TRUE),"","error")))</f>
        <v/>
      </c>
      <c r="AQ204" s="217" t="str">
        <f t="shared" si="35"/>
        <v/>
      </c>
      <c r="AR204" s="217" t="str">
        <f t="shared" si="46"/>
        <v/>
      </c>
      <c r="AS204" s="217" t="str">
        <f>IF(C204="","",IF(AND(フラグ管理用!D204=2,フラグ管理用!E204=1),IF(Q204&lt;&gt;0,"error",""),""))</f>
        <v/>
      </c>
      <c r="AT204" s="217" t="str">
        <f>IF(C204="","",IF(フラグ管理用!E204=2,IF(OR(O204&lt;&gt;0,P204&lt;&gt;0),"error",""),""))</f>
        <v/>
      </c>
      <c r="AU204" s="217" t="str">
        <f t="shared" si="47"/>
        <v/>
      </c>
      <c r="AV204" s="217" t="str">
        <f t="shared" si="48"/>
        <v/>
      </c>
      <c r="AW204" s="217" t="str">
        <f t="shared" si="36"/>
        <v/>
      </c>
      <c r="AX204" s="217" t="str">
        <f>IF(C204="","",IF(フラグ管理用!X204=2,IF(AND(フラグ管理用!C204=2,フラグ管理用!U204=1),"","error"),""))</f>
        <v/>
      </c>
      <c r="AY204" s="217" t="str">
        <f t="shared" si="37"/>
        <v/>
      </c>
      <c r="AZ204" s="217" t="str">
        <f>IF(C204="","",IF(フラグ管理用!Y204=30,"error",IF(AND(フラグ管理用!AH204="事業始期_通常",フラグ管理用!Y204&lt;18),"error",IF(AND(フラグ管理用!AH204="事業始期_補助",フラグ管理用!Y204&lt;15),"error",""))))</f>
        <v/>
      </c>
      <c r="BA204" s="217" t="str">
        <f t="shared" si="38"/>
        <v/>
      </c>
      <c r="BB204" s="217" t="str">
        <f>IF(C204="","",IF(AND(フラグ管理用!AI204="事業終期_通常",OR(フラグ管理用!Z204&lt;18,フラグ管理用!Z204&gt;29)),"error",IF(AND(フラグ管理用!AI204="事業終期_基金",フラグ管理用!Z204&lt;18),"error","")))</f>
        <v/>
      </c>
      <c r="BC204" s="217" t="str">
        <f>IF(C204="","",IF(VLOOKUP(Y204,―!$X$2:$Y$31,2,FALSE)&lt;=VLOOKUP(Z204,―!$X$2:$Y$31,2,FALSE),"","error"))</f>
        <v/>
      </c>
      <c r="BD204" s="217" t="str">
        <f t="shared" si="39"/>
        <v/>
      </c>
      <c r="BE204" s="217" t="str">
        <f t="shared" si="40"/>
        <v/>
      </c>
      <c r="BF204" s="217" t="str">
        <f>IF(C204="","",IF(AND(フラグ管理用!AJ204="予算区分_地単_通常",フラグ管理用!AE204&gt;4),"error",IF(AND(フラグ管理用!AJ204="予算区分_地単_協力金等",フラグ管理用!AE204&gt;9),"error",IF(AND(フラグ管理用!AJ204="予算区分_補助",フラグ管理用!AE204&lt;9),"error",""))))</f>
        <v/>
      </c>
      <c r="BG204" s="258" t="str">
        <f>フラグ管理用!AN204</f>
        <v/>
      </c>
    </row>
    <row r="205" spans="1:59" x14ac:dyDescent="0.15">
      <c r="A205" s="84">
        <v>187</v>
      </c>
      <c r="B205" s="87"/>
      <c r="C205" s="61"/>
      <c r="D205" s="61"/>
      <c r="E205" s="63"/>
      <c r="F205" s="62"/>
      <c r="G205" s="150" t="str">
        <f>IF(C205="補",VLOOKUP(F205,'事業名一覧 '!$A$3:$C$54,3,FALSE),"")</f>
        <v/>
      </c>
      <c r="H205" s="158"/>
      <c r="I205" s="63"/>
      <c r="J205" s="63"/>
      <c r="K205" s="63"/>
      <c r="L205" s="62"/>
      <c r="M205" s="103" t="str">
        <f t="shared" si="41"/>
        <v/>
      </c>
      <c r="N205" s="103" t="str">
        <f t="shared" si="42"/>
        <v/>
      </c>
      <c r="O205" s="65"/>
      <c r="P205" s="65"/>
      <c r="Q205" s="65"/>
      <c r="R205" s="65"/>
      <c r="S205" s="65"/>
      <c r="T205" s="62"/>
      <c r="U205" s="63"/>
      <c r="V205" s="63"/>
      <c r="W205" s="63"/>
      <c r="X205" s="61"/>
      <c r="Y205" s="61"/>
      <c r="Z205" s="61"/>
      <c r="AA205" s="241"/>
      <c r="AB205" s="241"/>
      <c r="AC205" s="62"/>
      <c r="AD205" s="62"/>
      <c r="AE205" s="169"/>
      <c r="AF205" s="294"/>
      <c r="AG205" s="236"/>
      <c r="AH205" s="246" t="str">
        <f t="shared" si="43"/>
        <v/>
      </c>
      <c r="AI205" s="251" t="str">
        <f t="shared" si="44"/>
        <v/>
      </c>
      <c r="AJ205" s="217" t="str">
        <f>IF(C205="","",IF(AND(フラグ管理用!C205=1,フラグ管理用!E205=1),"",IF(AND(フラグ管理用!C205=2,フラグ管理用!D205=1,フラグ管理用!E205=1),"",IF(AND(フラグ管理用!C205=2,フラグ管理用!D205=2),"","error"))))</f>
        <v/>
      </c>
      <c r="AK205" s="257" t="str">
        <f t="shared" si="33"/>
        <v/>
      </c>
      <c r="AL205" s="257" t="str">
        <f t="shared" si="34"/>
        <v/>
      </c>
      <c r="AM205" s="257" t="str">
        <f>IF(C205="","",IF(PRODUCT(フラグ管理用!H205:J205)=0,"error",""))</f>
        <v/>
      </c>
      <c r="AN205" s="257" t="str">
        <f t="shared" si="45"/>
        <v/>
      </c>
      <c r="AO205" s="257" t="str">
        <f>IF(C205="","",IF(AND(フラグ管理用!E205=1,フラグ管理用!K205=1),"",IF(AND(フラグ管理用!E205=2,フラグ管理用!K205&gt;1),"","error")))</f>
        <v/>
      </c>
      <c r="AP205" s="257" t="str">
        <f>IF(C205="","",IF(AND(フラグ管理用!K205=10,ISBLANK(L205)=FALSE),"",IF(AND(フラグ管理用!K205&lt;10,ISBLANK(L205)=TRUE),"","error")))</f>
        <v/>
      </c>
      <c r="AQ205" s="217" t="str">
        <f t="shared" si="35"/>
        <v/>
      </c>
      <c r="AR205" s="217" t="str">
        <f t="shared" si="46"/>
        <v/>
      </c>
      <c r="AS205" s="217" t="str">
        <f>IF(C205="","",IF(AND(フラグ管理用!D205=2,フラグ管理用!E205=1),IF(Q205&lt;&gt;0,"error",""),""))</f>
        <v/>
      </c>
      <c r="AT205" s="217" t="str">
        <f>IF(C205="","",IF(フラグ管理用!E205=2,IF(OR(O205&lt;&gt;0,P205&lt;&gt;0),"error",""),""))</f>
        <v/>
      </c>
      <c r="AU205" s="217" t="str">
        <f t="shared" si="47"/>
        <v/>
      </c>
      <c r="AV205" s="217" t="str">
        <f t="shared" si="48"/>
        <v/>
      </c>
      <c r="AW205" s="217" t="str">
        <f t="shared" si="36"/>
        <v/>
      </c>
      <c r="AX205" s="217" t="str">
        <f>IF(C205="","",IF(フラグ管理用!X205=2,IF(AND(フラグ管理用!C205=2,フラグ管理用!U205=1),"","error"),""))</f>
        <v/>
      </c>
      <c r="AY205" s="217" t="str">
        <f t="shared" si="37"/>
        <v/>
      </c>
      <c r="AZ205" s="217" t="str">
        <f>IF(C205="","",IF(フラグ管理用!Y205=30,"error",IF(AND(フラグ管理用!AH205="事業始期_通常",フラグ管理用!Y205&lt;18),"error",IF(AND(フラグ管理用!AH205="事業始期_補助",フラグ管理用!Y205&lt;15),"error",""))))</f>
        <v/>
      </c>
      <c r="BA205" s="217" t="str">
        <f t="shared" si="38"/>
        <v/>
      </c>
      <c r="BB205" s="217" t="str">
        <f>IF(C205="","",IF(AND(フラグ管理用!AI205="事業終期_通常",OR(フラグ管理用!Z205&lt;18,フラグ管理用!Z205&gt;29)),"error",IF(AND(フラグ管理用!AI205="事業終期_基金",フラグ管理用!Z205&lt;18),"error","")))</f>
        <v/>
      </c>
      <c r="BC205" s="217" t="str">
        <f>IF(C205="","",IF(VLOOKUP(Y205,―!$X$2:$Y$31,2,FALSE)&lt;=VLOOKUP(Z205,―!$X$2:$Y$31,2,FALSE),"","error"))</f>
        <v/>
      </c>
      <c r="BD205" s="217" t="str">
        <f t="shared" si="39"/>
        <v/>
      </c>
      <c r="BE205" s="217" t="str">
        <f t="shared" si="40"/>
        <v/>
      </c>
      <c r="BF205" s="217" t="str">
        <f>IF(C205="","",IF(AND(フラグ管理用!AJ205="予算区分_地単_通常",フラグ管理用!AE205&gt;4),"error",IF(AND(フラグ管理用!AJ205="予算区分_地単_協力金等",フラグ管理用!AE205&gt;9),"error",IF(AND(フラグ管理用!AJ205="予算区分_補助",フラグ管理用!AE205&lt;9),"error",""))))</f>
        <v/>
      </c>
      <c r="BG205" s="258" t="str">
        <f>フラグ管理用!AN205</f>
        <v/>
      </c>
    </row>
    <row r="206" spans="1:59" x14ac:dyDescent="0.15">
      <c r="A206" s="84">
        <v>188</v>
      </c>
      <c r="B206" s="87"/>
      <c r="C206" s="61"/>
      <c r="D206" s="61"/>
      <c r="E206" s="63"/>
      <c r="F206" s="62"/>
      <c r="G206" s="150" t="str">
        <f>IF(C206="補",VLOOKUP(F206,'事業名一覧 '!$A$3:$C$54,3,FALSE),"")</f>
        <v/>
      </c>
      <c r="H206" s="158"/>
      <c r="I206" s="63"/>
      <c r="J206" s="63"/>
      <c r="K206" s="63"/>
      <c r="L206" s="62"/>
      <c r="M206" s="103" t="str">
        <f t="shared" si="41"/>
        <v/>
      </c>
      <c r="N206" s="103" t="str">
        <f t="shared" si="42"/>
        <v/>
      </c>
      <c r="O206" s="65"/>
      <c r="P206" s="65"/>
      <c r="Q206" s="65"/>
      <c r="R206" s="65"/>
      <c r="S206" s="65"/>
      <c r="T206" s="62"/>
      <c r="U206" s="63"/>
      <c r="V206" s="63"/>
      <c r="W206" s="63"/>
      <c r="X206" s="61"/>
      <c r="Y206" s="61"/>
      <c r="Z206" s="61"/>
      <c r="AA206" s="241"/>
      <c r="AB206" s="241"/>
      <c r="AC206" s="62"/>
      <c r="AD206" s="62"/>
      <c r="AE206" s="169"/>
      <c r="AF206" s="294"/>
      <c r="AG206" s="236"/>
      <c r="AH206" s="246" t="str">
        <f t="shared" si="43"/>
        <v/>
      </c>
      <c r="AI206" s="251" t="str">
        <f t="shared" si="44"/>
        <v/>
      </c>
      <c r="AJ206" s="217" t="str">
        <f>IF(C206="","",IF(AND(フラグ管理用!C206=1,フラグ管理用!E206=1),"",IF(AND(フラグ管理用!C206=2,フラグ管理用!D206=1,フラグ管理用!E206=1),"",IF(AND(フラグ管理用!C206=2,フラグ管理用!D206=2),"","error"))))</f>
        <v/>
      </c>
      <c r="AK206" s="257" t="str">
        <f t="shared" si="33"/>
        <v/>
      </c>
      <c r="AL206" s="257" t="str">
        <f t="shared" si="34"/>
        <v/>
      </c>
      <c r="AM206" s="257" t="str">
        <f>IF(C206="","",IF(PRODUCT(フラグ管理用!H206:J206)=0,"error",""))</f>
        <v/>
      </c>
      <c r="AN206" s="257" t="str">
        <f t="shared" si="45"/>
        <v/>
      </c>
      <c r="AO206" s="257" t="str">
        <f>IF(C206="","",IF(AND(フラグ管理用!E206=1,フラグ管理用!K206=1),"",IF(AND(フラグ管理用!E206=2,フラグ管理用!K206&gt;1),"","error")))</f>
        <v/>
      </c>
      <c r="AP206" s="257" t="str">
        <f>IF(C206="","",IF(AND(フラグ管理用!K206=10,ISBLANK(L206)=FALSE),"",IF(AND(フラグ管理用!K206&lt;10,ISBLANK(L206)=TRUE),"","error")))</f>
        <v/>
      </c>
      <c r="AQ206" s="217" t="str">
        <f t="shared" si="35"/>
        <v/>
      </c>
      <c r="AR206" s="217" t="str">
        <f t="shared" si="46"/>
        <v/>
      </c>
      <c r="AS206" s="217" t="str">
        <f>IF(C206="","",IF(AND(フラグ管理用!D206=2,フラグ管理用!E206=1),IF(Q206&lt;&gt;0,"error",""),""))</f>
        <v/>
      </c>
      <c r="AT206" s="217" t="str">
        <f>IF(C206="","",IF(フラグ管理用!E206=2,IF(OR(O206&lt;&gt;0,P206&lt;&gt;0),"error",""),""))</f>
        <v/>
      </c>
      <c r="AU206" s="217" t="str">
        <f t="shared" si="47"/>
        <v/>
      </c>
      <c r="AV206" s="217" t="str">
        <f t="shared" si="48"/>
        <v/>
      </c>
      <c r="AW206" s="217" t="str">
        <f t="shared" si="36"/>
        <v/>
      </c>
      <c r="AX206" s="217" t="str">
        <f>IF(C206="","",IF(フラグ管理用!X206=2,IF(AND(フラグ管理用!C206=2,フラグ管理用!U206=1),"","error"),""))</f>
        <v/>
      </c>
      <c r="AY206" s="217" t="str">
        <f t="shared" si="37"/>
        <v/>
      </c>
      <c r="AZ206" s="217" t="str">
        <f>IF(C206="","",IF(フラグ管理用!Y206=30,"error",IF(AND(フラグ管理用!AH206="事業始期_通常",フラグ管理用!Y206&lt;18),"error",IF(AND(フラグ管理用!AH206="事業始期_補助",フラグ管理用!Y206&lt;15),"error",""))))</f>
        <v/>
      </c>
      <c r="BA206" s="217" t="str">
        <f t="shared" si="38"/>
        <v/>
      </c>
      <c r="BB206" s="217" t="str">
        <f>IF(C206="","",IF(AND(フラグ管理用!AI206="事業終期_通常",OR(フラグ管理用!Z206&lt;18,フラグ管理用!Z206&gt;29)),"error",IF(AND(フラグ管理用!AI206="事業終期_基金",フラグ管理用!Z206&lt;18),"error","")))</f>
        <v/>
      </c>
      <c r="BC206" s="217" t="str">
        <f>IF(C206="","",IF(VLOOKUP(Y206,―!$X$2:$Y$31,2,FALSE)&lt;=VLOOKUP(Z206,―!$X$2:$Y$31,2,FALSE),"","error"))</f>
        <v/>
      </c>
      <c r="BD206" s="217" t="str">
        <f t="shared" si="39"/>
        <v/>
      </c>
      <c r="BE206" s="217" t="str">
        <f t="shared" si="40"/>
        <v/>
      </c>
      <c r="BF206" s="217" t="str">
        <f>IF(C206="","",IF(AND(フラグ管理用!AJ206="予算区分_地単_通常",フラグ管理用!AE206&gt;4),"error",IF(AND(フラグ管理用!AJ206="予算区分_地単_協力金等",フラグ管理用!AE206&gt;9),"error",IF(AND(フラグ管理用!AJ206="予算区分_補助",フラグ管理用!AE206&lt;9),"error",""))))</f>
        <v/>
      </c>
      <c r="BG206" s="258" t="str">
        <f>フラグ管理用!AN206</f>
        <v/>
      </c>
    </row>
    <row r="207" spans="1:59" x14ac:dyDescent="0.15">
      <c r="A207" s="84">
        <v>189</v>
      </c>
      <c r="B207" s="87"/>
      <c r="C207" s="61"/>
      <c r="D207" s="61"/>
      <c r="E207" s="63"/>
      <c r="F207" s="62"/>
      <c r="G207" s="150" t="str">
        <f>IF(C207="補",VLOOKUP(F207,'事業名一覧 '!$A$3:$C$54,3,FALSE),"")</f>
        <v/>
      </c>
      <c r="H207" s="158"/>
      <c r="I207" s="63"/>
      <c r="J207" s="63"/>
      <c r="K207" s="63"/>
      <c r="L207" s="62"/>
      <c r="M207" s="103" t="str">
        <f t="shared" si="41"/>
        <v/>
      </c>
      <c r="N207" s="103" t="str">
        <f t="shared" si="42"/>
        <v/>
      </c>
      <c r="O207" s="65"/>
      <c r="P207" s="65"/>
      <c r="Q207" s="65"/>
      <c r="R207" s="65"/>
      <c r="S207" s="65"/>
      <c r="T207" s="62"/>
      <c r="U207" s="63"/>
      <c r="V207" s="63"/>
      <c r="W207" s="63"/>
      <c r="X207" s="61"/>
      <c r="Y207" s="61"/>
      <c r="Z207" s="61"/>
      <c r="AA207" s="241"/>
      <c r="AB207" s="241"/>
      <c r="AC207" s="62"/>
      <c r="AD207" s="62"/>
      <c r="AE207" s="169"/>
      <c r="AF207" s="294"/>
      <c r="AG207" s="236"/>
      <c r="AH207" s="246" t="str">
        <f t="shared" si="43"/>
        <v/>
      </c>
      <c r="AI207" s="251" t="str">
        <f t="shared" si="44"/>
        <v/>
      </c>
      <c r="AJ207" s="217" t="str">
        <f>IF(C207="","",IF(AND(フラグ管理用!C207=1,フラグ管理用!E207=1),"",IF(AND(フラグ管理用!C207=2,フラグ管理用!D207=1,フラグ管理用!E207=1),"",IF(AND(フラグ管理用!C207=2,フラグ管理用!D207=2),"","error"))))</f>
        <v/>
      </c>
      <c r="AK207" s="257" t="str">
        <f t="shared" si="33"/>
        <v/>
      </c>
      <c r="AL207" s="257" t="str">
        <f t="shared" si="34"/>
        <v/>
      </c>
      <c r="AM207" s="257" t="str">
        <f>IF(C207="","",IF(PRODUCT(フラグ管理用!H207:J207)=0,"error",""))</f>
        <v/>
      </c>
      <c r="AN207" s="257" t="str">
        <f t="shared" si="45"/>
        <v/>
      </c>
      <c r="AO207" s="257" t="str">
        <f>IF(C207="","",IF(AND(フラグ管理用!E207=1,フラグ管理用!K207=1),"",IF(AND(フラグ管理用!E207=2,フラグ管理用!K207&gt;1),"","error")))</f>
        <v/>
      </c>
      <c r="AP207" s="257" t="str">
        <f>IF(C207="","",IF(AND(フラグ管理用!K207=10,ISBLANK(L207)=FALSE),"",IF(AND(フラグ管理用!K207&lt;10,ISBLANK(L207)=TRUE),"","error")))</f>
        <v/>
      </c>
      <c r="AQ207" s="217" t="str">
        <f t="shared" si="35"/>
        <v/>
      </c>
      <c r="AR207" s="217" t="str">
        <f t="shared" si="46"/>
        <v/>
      </c>
      <c r="AS207" s="217" t="str">
        <f>IF(C207="","",IF(AND(フラグ管理用!D207=2,フラグ管理用!E207=1),IF(Q207&lt;&gt;0,"error",""),""))</f>
        <v/>
      </c>
      <c r="AT207" s="217" t="str">
        <f>IF(C207="","",IF(フラグ管理用!E207=2,IF(OR(O207&lt;&gt;0,P207&lt;&gt;0),"error",""),""))</f>
        <v/>
      </c>
      <c r="AU207" s="217" t="str">
        <f t="shared" si="47"/>
        <v/>
      </c>
      <c r="AV207" s="217" t="str">
        <f t="shared" si="48"/>
        <v/>
      </c>
      <c r="AW207" s="217" t="str">
        <f t="shared" si="36"/>
        <v/>
      </c>
      <c r="AX207" s="217" t="str">
        <f>IF(C207="","",IF(フラグ管理用!X207=2,IF(AND(フラグ管理用!C207=2,フラグ管理用!U207=1),"","error"),""))</f>
        <v/>
      </c>
      <c r="AY207" s="217" t="str">
        <f t="shared" si="37"/>
        <v/>
      </c>
      <c r="AZ207" s="217" t="str">
        <f>IF(C207="","",IF(フラグ管理用!Y207=30,"error",IF(AND(フラグ管理用!AH207="事業始期_通常",フラグ管理用!Y207&lt;18),"error",IF(AND(フラグ管理用!AH207="事業始期_補助",フラグ管理用!Y207&lt;15),"error",""))))</f>
        <v/>
      </c>
      <c r="BA207" s="217" t="str">
        <f t="shared" si="38"/>
        <v/>
      </c>
      <c r="BB207" s="217" t="str">
        <f>IF(C207="","",IF(AND(フラグ管理用!AI207="事業終期_通常",OR(フラグ管理用!Z207&lt;18,フラグ管理用!Z207&gt;29)),"error",IF(AND(フラグ管理用!AI207="事業終期_基金",フラグ管理用!Z207&lt;18),"error","")))</f>
        <v/>
      </c>
      <c r="BC207" s="217" t="str">
        <f>IF(C207="","",IF(VLOOKUP(Y207,―!$X$2:$Y$31,2,FALSE)&lt;=VLOOKUP(Z207,―!$X$2:$Y$31,2,FALSE),"","error"))</f>
        <v/>
      </c>
      <c r="BD207" s="217" t="str">
        <f t="shared" si="39"/>
        <v/>
      </c>
      <c r="BE207" s="217" t="str">
        <f t="shared" si="40"/>
        <v/>
      </c>
      <c r="BF207" s="217" t="str">
        <f>IF(C207="","",IF(AND(フラグ管理用!AJ207="予算区分_地単_通常",フラグ管理用!AE207&gt;4),"error",IF(AND(フラグ管理用!AJ207="予算区分_地単_協力金等",フラグ管理用!AE207&gt;9),"error",IF(AND(フラグ管理用!AJ207="予算区分_補助",フラグ管理用!AE207&lt;9),"error",""))))</f>
        <v/>
      </c>
      <c r="BG207" s="258" t="str">
        <f>フラグ管理用!AN207</f>
        <v/>
      </c>
    </row>
    <row r="208" spans="1:59" x14ac:dyDescent="0.15">
      <c r="A208" s="84">
        <v>190</v>
      </c>
      <c r="B208" s="87"/>
      <c r="C208" s="61"/>
      <c r="D208" s="61"/>
      <c r="E208" s="63"/>
      <c r="F208" s="62"/>
      <c r="G208" s="150" t="str">
        <f>IF(C208="補",VLOOKUP(F208,'事業名一覧 '!$A$3:$C$54,3,FALSE),"")</f>
        <v/>
      </c>
      <c r="H208" s="158"/>
      <c r="I208" s="63"/>
      <c r="J208" s="63"/>
      <c r="K208" s="63"/>
      <c r="L208" s="62"/>
      <c r="M208" s="103" t="str">
        <f t="shared" si="41"/>
        <v/>
      </c>
      <c r="N208" s="103" t="str">
        <f t="shared" si="42"/>
        <v/>
      </c>
      <c r="O208" s="65"/>
      <c r="P208" s="65"/>
      <c r="Q208" s="65"/>
      <c r="R208" s="65"/>
      <c r="S208" s="65"/>
      <c r="T208" s="62"/>
      <c r="U208" s="63"/>
      <c r="V208" s="63"/>
      <c r="W208" s="63"/>
      <c r="X208" s="61"/>
      <c r="Y208" s="61"/>
      <c r="Z208" s="61"/>
      <c r="AA208" s="241"/>
      <c r="AB208" s="241"/>
      <c r="AC208" s="62"/>
      <c r="AD208" s="62"/>
      <c r="AE208" s="169"/>
      <c r="AF208" s="294"/>
      <c r="AG208" s="236"/>
      <c r="AH208" s="246" t="str">
        <f t="shared" si="43"/>
        <v/>
      </c>
      <c r="AI208" s="251" t="str">
        <f t="shared" si="44"/>
        <v/>
      </c>
      <c r="AJ208" s="217" t="str">
        <f>IF(C208="","",IF(AND(フラグ管理用!C208=1,フラグ管理用!E208=1),"",IF(AND(フラグ管理用!C208=2,フラグ管理用!D208=1,フラグ管理用!E208=1),"",IF(AND(フラグ管理用!C208=2,フラグ管理用!D208=2),"","error"))))</f>
        <v/>
      </c>
      <c r="AK208" s="257" t="str">
        <f t="shared" si="33"/>
        <v/>
      </c>
      <c r="AL208" s="257" t="str">
        <f t="shared" si="34"/>
        <v/>
      </c>
      <c r="AM208" s="257" t="str">
        <f>IF(C208="","",IF(PRODUCT(フラグ管理用!H208:J208)=0,"error",""))</f>
        <v/>
      </c>
      <c r="AN208" s="257" t="str">
        <f t="shared" si="45"/>
        <v/>
      </c>
      <c r="AO208" s="257" t="str">
        <f>IF(C208="","",IF(AND(フラグ管理用!E208=1,フラグ管理用!K208=1),"",IF(AND(フラグ管理用!E208=2,フラグ管理用!K208&gt;1),"","error")))</f>
        <v/>
      </c>
      <c r="AP208" s="257" t="str">
        <f>IF(C208="","",IF(AND(フラグ管理用!K208=10,ISBLANK(L208)=FALSE),"",IF(AND(フラグ管理用!K208&lt;10,ISBLANK(L208)=TRUE),"","error")))</f>
        <v/>
      </c>
      <c r="AQ208" s="217" t="str">
        <f t="shared" si="35"/>
        <v/>
      </c>
      <c r="AR208" s="217" t="str">
        <f t="shared" si="46"/>
        <v/>
      </c>
      <c r="AS208" s="217" t="str">
        <f>IF(C208="","",IF(AND(フラグ管理用!D208=2,フラグ管理用!E208=1),IF(Q208&lt;&gt;0,"error",""),""))</f>
        <v/>
      </c>
      <c r="AT208" s="217" t="str">
        <f>IF(C208="","",IF(フラグ管理用!E208=2,IF(OR(O208&lt;&gt;0,P208&lt;&gt;0),"error",""),""))</f>
        <v/>
      </c>
      <c r="AU208" s="217" t="str">
        <f t="shared" si="47"/>
        <v/>
      </c>
      <c r="AV208" s="217" t="str">
        <f t="shared" si="48"/>
        <v/>
      </c>
      <c r="AW208" s="217" t="str">
        <f t="shared" si="36"/>
        <v/>
      </c>
      <c r="AX208" s="217" t="str">
        <f>IF(C208="","",IF(フラグ管理用!X208=2,IF(AND(フラグ管理用!C208=2,フラグ管理用!U208=1),"","error"),""))</f>
        <v/>
      </c>
      <c r="AY208" s="217" t="str">
        <f t="shared" si="37"/>
        <v/>
      </c>
      <c r="AZ208" s="217" t="str">
        <f>IF(C208="","",IF(フラグ管理用!Y208=30,"error",IF(AND(フラグ管理用!AH208="事業始期_通常",フラグ管理用!Y208&lt;18),"error",IF(AND(フラグ管理用!AH208="事業始期_補助",フラグ管理用!Y208&lt;15),"error",""))))</f>
        <v/>
      </c>
      <c r="BA208" s="217" t="str">
        <f t="shared" si="38"/>
        <v/>
      </c>
      <c r="BB208" s="217" t="str">
        <f>IF(C208="","",IF(AND(フラグ管理用!AI208="事業終期_通常",OR(フラグ管理用!Z208&lt;18,フラグ管理用!Z208&gt;29)),"error",IF(AND(フラグ管理用!AI208="事業終期_基金",フラグ管理用!Z208&lt;18),"error","")))</f>
        <v/>
      </c>
      <c r="BC208" s="217" t="str">
        <f>IF(C208="","",IF(VLOOKUP(Y208,―!$X$2:$Y$31,2,FALSE)&lt;=VLOOKUP(Z208,―!$X$2:$Y$31,2,FALSE),"","error"))</f>
        <v/>
      </c>
      <c r="BD208" s="217" t="str">
        <f t="shared" si="39"/>
        <v/>
      </c>
      <c r="BE208" s="217" t="str">
        <f t="shared" si="40"/>
        <v/>
      </c>
      <c r="BF208" s="217" t="str">
        <f>IF(C208="","",IF(AND(フラグ管理用!AJ208="予算区分_地単_通常",フラグ管理用!AE208&gt;4),"error",IF(AND(フラグ管理用!AJ208="予算区分_地単_協力金等",フラグ管理用!AE208&gt;9),"error",IF(AND(フラグ管理用!AJ208="予算区分_補助",フラグ管理用!AE208&lt;9),"error",""))))</f>
        <v/>
      </c>
      <c r="BG208" s="258" t="str">
        <f>フラグ管理用!AN208</f>
        <v/>
      </c>
    </row>
    <row r="209" spans="1:59" x14ac:dyDescent="0.15">
      <c r="A209" s="84">
        <v>191</v>
      </c>
      <c r="B209" s="87"/>
      <c r="C209" s="61"/>
      <c r="D209" s="61"/>
      <c r="E209" s="63"/>
      <c r="F209" s="62"/>
      <c r="G209" s="150" t="str">
        <f>IF(C209="補",VLOOKUP(F209,'事業名一覧 '!$A$3:$C$54,3,FALSE),"")</f>
        <v/>
      </c>
      <c r="H209" s="158"/>
      <c r="I209" s="63"/>
      <c r="J209" s="63"/>
      <c r="K209" s="63"/>
      <c r="L209" s="62"/>
      <c r="M209" s="103" t="str">
        <f t="shared" si="41"/>
        <v/>
      </c>
      <c r="N209" s="103" t="str">
        <f t="shared" si="42"/>
        <v/>
      </c>
      <c r="O209" s="65"/>
      <c r="P209" s="65"/>
      <c r="Q209" s="65"/>
      <c r="R209" s="65"/>
      <c r="S209" s="65"/>
      <c r="T209" s="62"/>
      <c r="U209" s="63"/>
      <c r="V209" s="63"/>
      <c r="W209" s="63"/>
      <c r="X209" s="61"/>
      <c r="Y209" s="61"/>
      <c r="Z209" s="61"/>
      <c r="AA209" s="241"/>
      <c r="AB209" s="241"/>
      <c r="AC209" s="62"/>
      <c r="AD209" s="62"/>
      <c r="AE209" s="169"/>
      <c r="AF209" s="294"/>
      <c r="AG209" s="236"/>
      <c r="AH209" s="246" t="str">
        <f t="shared" si="43"/>
        <v/>
      </c>
      <c r="AI209" s="251" t="str">
        <f t="shared" si="44"/>
        <v/>
      </c>
      <c r="AJ209" s="217" t="str">
        <f>IF(C209="","",IF(AND(フラグ管理用!C209=1,フラグ管理用!E209=1),"",IF(AND(フラグ管理用!C209=2,フラグ管理用!D209=1,フラグ管理用!E209=1),"",IF(AND(フラグ管理用!C209=2,フラグ管理用!D209=2),"","error"))))</f>
        <v/>
      </c>
      <c r="AK209" s="257" t="str">
        <f t="shared" si="33"/>
        <v/>
      </c>
      <c r="AL209" s="257" t="str">
        <f t="shared" si="34"/>
        <v/>
      </c>
      <c r="AM209" s="257" t="str">
        <f>IF(C209="","",IF(PRODUCT(フラグ管理用!H209:J209)=0,"error",""))</f>
        <v/>
      </c>
      <c r="AN209" s="257" t="str">
        <f t="shared" si="45"/>
        <v/>
      </c>
      <c r="AO209" s="257" t="str">
        <f>IF(C209="","",IF(AND(フラグ管理用!E209=1,フラグ管理用!K209=1),"",IF(AND(フラグ管理用!E209=2,フラグ管理用!K209&gt;1),"","error")))</f>
        <v/>
      </c>
      <c r="AP209" s="257" t="str">
        <f>IF(C209="","",IF(AND(フラグ管理用!K209=10,ISBLANK(L209)=FALSE),"",IF(AND(フラグ管理用!K209&lt;10,ISBLANK(L209)=TRUE),"","error")))</f>
        <v/>
      </c>
      <c r="AQ209" s="217" t="str">
        <f t="shared" si="35"/>
        <v/>
      </c>
      <c r="AR209" s="217" t="str">
        <f t="shared" si="46"/>
        <v/>
      </c>
      <c r="AS209" s="217" t="str">
        <f>IF(C209="","",IF(AND(フラグ管理用!D209=2,フラグ管理用!E209=1),IF(Q209&lt;&gt;0,"error",""),""))</f>
        <v/>
      </c>
      <c r="AT209" s="217" t="str">
        <f>IF(C209="","",IF(フラグ管理用!E209=2,IF(OR(O209&lt;&gt;0,P209&lt;&gt;0),"error",""),""))</f>
        <v/>
      </c>
      <c r="AU209" s="217" t="str">
        <f t="shared" si="47"/>
        <v/>
      </c>
      <c r="AV209" s="217" t="str">
        <f t="shared" si="48"/>
        <v/>
      </c>
      <c r="AW209" s="217" t="str">
        <f t="shared" si="36"/>
        <v/>
      </c>
      <c r="AX209" s="217" t="str">
        <f>IF(C209="","",IF(フラグ管理用!X209=2,IF(AND(フラグ管理用!C209=2,フラグ管理用!U209=1),"","error"),""))</f>
        <v/>
      </c>
      <c r="AY209" s="217" t="str">
        <f t="shared" si="37"/>
        <v/>
      </c>
      <c r="AZ209" s="217" t="str">
        <f>IF(C209="","",IF(フラグ管理用!Y209=30,"error",IF(AND(フラグ管理用!AH209="事業始期_通常",フラグ管理用!Y209&lt;18),"error",IF(AND(フラグ管理用!AH209="事業始期_補助",フラグ管理用!Y209&lt;15),"error",""))))</f>
        <v/>
      </c>
      <c r="BA209" s="217" t="str">
        <f t="shared" si="38"/>
        <v/>
      </c>
      <c r="BB209" s="217" t="str">
        <f>IF(C209="","",IF(AND(フラグ管理用!AI209="事業終期_通常",OR(フラグ管理用!Z209&lt;18,フラグ管理用!Z209&gt;29)),"error",IF(AND(フラグ管理用!AI209="事業終期_基金",フラグ管理用!Z209&lt;18),"error","")))</f>
        <v/>
      </c>
      <c r="BC209" s="217" t="str">
        <f>IF(C209="","",IF(VLOOKUP(Y209,―!$X$2:$Y$31,2,FALSE)&lt;=VLOOKUP(Z209,―!$X$2:$Y$31,2,FALSE),"","error"))</f>
        <v/>
      </c>
      <c r="BD209" s="217" t="str">
        <f t="shared" si="39"/>
        <v/>
      </c>
      <c r="BE209" s="217" t="str">
        <f t="shared" si="40"/>
        <v/>
      </c>
      <c r="BF209" s="217" t="str">
        <f>IF(C209="","",IF(AND(フラグ管理用!AJ209="予算区分_地単_通常",フラグ管理用!AE209&gt;4),"error",IF(AND(フラグ管理用!AJ209="予算区分_地単_協力金等",フラグ管理用!AE209&gt;9),"error",IF(AND(フラグ管理用!AJ209="予算区分_補助",フラグ管理用!AE209&lt;9),"error",""))))</f>
        <v/>
      </c>
      <c r="BG209" s="258" t="str">
        <f>フラグ管理用!AN209</f>
        <v/>
      </c>
    </row>
    <row r="210" spans="1:59" x14ac:dyDescent="0.15">
      <c r="A210" s="84">
        <v>192</v>
      </c>
      <c r="B210" s="87"/>
      <c r="C210" s="61"/>
      <c r="D210" s="61"/>
      <c r="E210" s="63"/>
      <c r="F210" s="62"/>
      <c r="G210" s="150" t="str">
        <f>IF(C210="補",VLOOKUP(F210,'事業名一覧 '!$A$3:$C$54,3,FALSE),"")</f>
        <v/>
      </c>
      <c r="H210" s="158"/>
      <c r="I210" s="63"/>
      <c r="J210" s="63"/>
      <c r="K210" s="63"/>
      <c r="L210" s="62"/>
      <c r="M210" s="103" t="str">
        <f t="shared" si="41"/>
        <v/>
      </c>
      <c r="N210" s="103" t="str">
        <f t="shared" si="42"/>
        <v/>
      </c>
      <c r="O210" s="65"/>
      <c r="P210" s="65"/>
      <c r="Q210" s="65"/>
      <c r="R210" s="65"/>
      <c r="S210" s="65"/>
      <c r="T210" s="62"/>
      <c r="U210" s="63"/>
      <c r="V210" s="63"/>
      <c r="W210" s="63"/>
      <c r="X210" s="61"/>
      <c r="Y210" s="61"/>
      <c r="Z210" s="61"/>
      <c r="AA210" s="241"/>
      <c r="AB210" s="241"/>
      <c r="AC210" s="62"/>
      <c r="AD210" s="62"/>
      <c r="AE210" s="169"/>
      <c r="AF210" s="294"/>
      <c r="AG210" s="236"/>
      <c r="AH210" s="246" t="str">
        <f t="shared" si="43"/>
        <v/>
      </c>
      <c r="AI210" s="251" t="str">
        <f t="shared" si="44"/>
        <v/>
      </c>
      <c r="AJ210" s="217" t="str">
        <f>IF(C210="","",IF(AND(フラグ管理用!C210=1,フラグ管理用!E210=1),"",IF(AND(フラグ管理用!C210=2,フラグ管理用!D210=1,フラグ管理用!E210=1),"",IF(AND(フラグ管理用!C210=2,フラグ管理用!D210=2),"","error"))))</f>
        <v/>
      </c>
      <c r="AK210" s="257" t="str">
        <f t="shared" si="33"/>
        <v/>
      </c>
      <c r="AL210" s="257" t="str">
        <f t="shared" si="34"/>
        <v/>
      </c>
      <c r="AM210" s="257" t="str">
        <f>IF(C210="","",IF(PRODUCT(フラグ管理用!H210:J210)=0,"error",""))</f>
        <v/>
      </c>
      <c r="AN210" s="257" t="str">
        <f t="shared" si="45"/>
        <v/>
      </c>
      <c r="AO210" s="257" t="str">
        <f>IF(C210="","",IF(AND(フラグ管理用!E210=1,フラグ管理用!K210=1),"",IF(AND(フラグ管理用!E210=2,フラグ管理用!K210&gt;1),"","error")))</f>
        <v/>
      </c>
      <c r="AP210" s="257" t="str">
        <f>IF(C210="","",IF(AND(フラグ管理用!K210=10,ISBLANK(L210)=FALSE),"",IF(AND(フラグ管理用!K210&lt;10,ISBLANK(L210)=TRUE),"","error")))</f>
        <v/>
      </c>
      <c r="AQ210" s="217" t="str">
        <f t="shared" si="35"/>
        <v/>
      </c>
      <c r="AR210" s="217" t="str">
        <f t="shared" si="46"/>
        <v/>
      </c>
      <c r="AS210" s="217" t="str">
        <f>IF(C210="","",IF(AND(フラグ管理用!D210=2,フラグ管理用!E210=1),IF(Q210&lt;&gt;0,"error",""),""))</f>
        <v/>
      </c>
      <c r="AT210" s="217" t="str">
        <f>IF(C210="","",IF(フラグ管理用!E210=2,IF(OR(O210&lt;&gt;0,P210&lt;&gt;0),"error",""),""))</f>
        <v/>
      </c>
      <c r="AU210" s="217" t="str">
        <f t="shared" si="47"/>
        <v/>
      </c>
      <c r="AV210" s="217" t="str">
        <f t="shared" si="48"/>
        <v/>
      </c>
      <c r="AW210" s="217" t="str">
        <f t="shared" si="36"/>
        <v/>
      </c>
      <c r="AX210" s="217" t="str">
        <f>IF(C210="","",IF(フラグ管理用!X210=2,IF(AND(フラグ管理用!C210=2,フラグ管理用!U210=1),"","error"),""))</f>
        <v/>
      </c>
      <c r="AY210" s="217" t="str">
        <f t="shared" si="37"/>
        <v/>
      </c>
      <c r="AZ210" s="217" t="str">
        <f>IF(C210="","",IF(フラグ管理用!Y210=30,"error",IF(AND(フラグ管理用!AH210="事業始期_通常",フラグ管理用!Y210&lt;18),"error",IF(AND(フラグ管理用!AH210="事業始期_補助",フラグ管理用!Y210&lt;15),"error",""))))</f>
        <v/>
      </c>
      <c r="BA210" s="217" t="str">
        <f t="shared" si="38"/>
        <v/>
      </c>
      <c r="BB210" s="217" t="str">
        <f>IF(C210="","",IF(AND(フラグ管理用!AI210="事業終期_通常",OR(フラグ管理用!Z210&lt;18,フラグ管理用!Z210&gt;29)),"error",IF(AND(フラグ管理用!AI210="事業終期_基金",フラグ管理用!Z210&lt;18),"error","")))</f>
        <v/>
      </c>
      <c r="BC210" s="217" t="str">
        <f>IF(C210="","",IF(VLOOKUP(Y210,―!$X$2:$Y$31,2,FALSE)&lt;=VLOOKUP(Z210,―!$X$2:$Y$31,2,FALSE),"","error"))</f>
        <v/>
      </c>
      <c r="BD210" s="217" t="str">
        <f t="shared" si="39"/>
        <v/>
      </c>
      <c r="BE210" s="217" t="str">
        <f t="shared" si="40"/>
        <v/>
      </c>
      <c r="BF210" s="217" t="str">
        <f>IF(C210="","",IF(AND(フラグ管理用!AJ210="予算区分_地単_通常",フラグ管理用!AE210&gt;4),"error",IF(AND(フラグ管理用!AJ210="予算区分_地単_協力金等",フラグ管理用!AE210&gt;9),"error",IF(AND(フラグ管理用!AJ210="予算区分_補助",フラグ管理用!AE210&lt;9),"error",""))))</f>
        <v/>
      </c>
      <c r="BG210" s="258" t="str">
        <f>フラグ管理用!AN210</f>
        <v/>
      </c>
    </row>
    <row r="211" spans="1:59" x14ac:dyDescent="0.15">
      <c r="A211" s="84">
        <v>193</v>
      </c>
      <c r="B211" s="87"/>
      <c r="C211" s="61"/>
      <c r="D211" s="61"/>
      <c r="E211" s="63"/>
      <c r="F211" s="62"/>
      <c r="G211" s="150" t="str">
        <f>IF(C211="補",VLOOKUP(F211,'事業名一覧 '!$A$3:$C$54,3,FALSE),"")</f>
        <v/>
      </c>
      <c r="H211" s="158"/>
      <c r="I211" s="63"/>
      <c r="J211" s="63"/>
      <c r="K211" s="63"/>
      <c r="L211" s="62"/>
      <c r="M211" s="103" t="str">
        <f t="shared" si="41"/>
        <v/>
      </c>
      <c r="N211" s="103" t="str">
        <f t="shared" si="42"/>
        <v/>
      </c>
      <c r="O211" s="65"/>
      <c r="P211" s="65"/>
      <c r="Q211" s="65"/>
      <c r="R211" s="65"/>
      <c r="S211" s="65"/>
      <c r="T211" s="62"/>
      <c r="U211" s="63"/>
      <c r="V211" s="63"/>
      <c r="W211" s="63"/>
      <c r="X211" s="61"/>
      <c r="Y211" s="61"/>
      <c r="Z211" s="61"/>
      <c r="AA211" s="241"/>
      <c r="AB211" s="241"/>
      <c r="AC211" s="62"/>
      <c r="AD211" s="62"/>
      <c r="AE211" s="169"/>
      <c r="AF211" s="294"/>
      <c r="AG211" s="236"/>
      <c r="AH211" s="246" t="str">
        <f t="shared" si="43"/>
        <v/>
      </c>
      <c r="AI211" s="251" t="str">
        <f t="shared" si="44"/>
        <v/>
      </c>
      <c r="AJ211" s="217" t="str">
        <f>IF(C211="","",IF(AND(フラグ管理用!C211=1,フラグ管理用!E211=1),"",IF(AND(フラグ管理用!C211=2,フラグ管理用!D211=1,フラグ管理用!E211=1),"",IF(AND(フラグ管理用!C211=2,フラグ管理用!D211=2),"","error"))))</f>
        <v/>
      </c>
      <c r="AK211" s="257" t="str">
        <f t="shared" ref="AK211:AK274" si="49">IF(C211="","",IF(ISERROR(G211)=TRUE,"error",""))</f>
        <v/>
      </c>
      <c r="AL211" s="257" t="str">
        <f t="shared" ref="AL211:AL274" si="50">IF(C211="","",IF(OR(H211="",I211="",J211=""),"error",""))</f>
        <v/>
      </c>
      <c r="AM211" s="257" t="str">
        <f>IF(C211="","",IF(PRODUCT(フラグ管理用!H211:J211)=0,"error",""))</f>
        <v/>
      </c>
      <c r="AN211" s="257" t="str">
        <f t="shared" si="45"/>
        <v/>
      </c>
      <c r="AO211" s="257" t="str">
        <f>IF(C211="","",IF(AND(フラグ管理用!E211=1,フラグ管理用!K211=1),"",IF(AND(フラグ管理用!E211=2,フラグ管理用!K211&gt;1),"","error")))</f>
        <v/>
      </c>
      <c r="AP211" s="257" t="str">
        <f>IF(C211="","",IF(AND(フラグ管理用!K211=10,ISBLANK(L211)=FALSE),"",IF(AND(フラグ管理用!K211&lt;10,ISBLANK(L211)=TRUE),"","error")))</f>
        <v/>
      </c>
      <c r="AQ211" s="217" t="str">
        <f t="shared" ref="AQ211:AQ274" si="51">IF(C211="","",IF(C211="単",IF(R211&lt;&gt;0,"error",""),""))</f>
        <v/>
      </c>
      <c r="AR211" s="217" t="str">
        <f t="shared" si="46"/>
        <v/>
      </c>
      <c r="AS211" s="217" t="str">
        <f>IF(C211="","",IF(AND(フラグ管理用!D211=2,フラグ管理用!E211=1),IF(Q211&lt;&gt;0,"error",""),""))</f>
        <v/>
      </c>
      <c r="AT211" s="217" t="str">
        <f>IF(C211="","",IF(フラグ管理用!E211=2,IF(OR(O211&lt;&gt;0,P211&lt;&gt;0),"error",""),""))</f>
        <v/>
      </c>
      <c r="AU211" s="217" t="str">
        <f t="shared" si="47"/>
        <v/>
      </c>
      <c r="AV211" s="217" t="str">
        <f t="shared" si="48"/>
        <v/>
      </c>
      <c r="AW211" s="217" t="str">
        <f t="shared" ref="AW211:AW274" si="52">IF(C211="","",IF(OR(U211="",V211="",W211="",X211=""),"error",""))</f>
        <v/>
      </c>
      <c r="AX211" s="217" t="str">
        <f>IF(C211="","",IF(フラグ管理用!X211=2,IF(AND(フラグ管理用!C211=2,フラグ管理用!U211=1),"","error"),""))</f>
        <v/>
      </c>
      <c r="AY211" s="217" t="str">
        <f t="shared" ref="AY211:AY274" si="53">IF(C211="","",IF(Y211="","error",""))</f>
        <v/>
      </c>
      <c r="AZ211" s="217" t="str">
        <f>IF(C211="","",IF(フラグ管理用!Y211=30,"error",IF(AND(フラグ管理用!AH211="事業始期_通常",フラグ管理用!Y211&lt;18),"error",IF(AND(フラグ管理用!AH211="事業始期_補助",フラグ管理用!Y211&lt;15),"error",""))))</f>
        <v/>
      </c>
      <c r="BA211" s="217" t="str">
        <f t="shared" ref="BA211:BA274" si="54">IF(C211="","",IF(Z211="","error",""))</f>
        <v/>
      </c>
      <c r="BB211" s="217" t="str">
        <f>IF(C211="","",IF(AND(フラグ管理用!AI211="事業終期_通常",OR(フラグ管理用!Z211&lt;18,フラグ管理用!Z211&gt;29)),"error",IF(AND(フラグ管理用!AI211="事業終期_基金",フラグ管理用!Z211&lt;18),"error","")))</f>
        <v/>
      </c>
      <c r="BC211" s="217" t="str">
        <f>IF(C211="","",IF(VLOOKUP(Y211,―!$X$2:$Y$31,2,FALSE)&lt;=VLOOKUP(Z211,―!$X$2:$Y$31,2,FALSE),"","error"))</f>
        <v/>
      </c>
      <c r="BD211" s="217" t="str">
        <f t="shared" ref="BD211:BD274" si="55">IF(C211="","",IF(OR(AA211="",AB211=""),"error",""))</f>
        <v/>
      </c>
      <c r="BE211" s="217" t="str">
        <f t="shared" ref="BE211:BE274" si="56">IF(C211="","",IF(AE211="","error",""))</f>
        <v/>
      </c>
      <c r="BF211" s="217" t="str">
        <f>IF(C211="","",IF(AND(フラグ管理用!AJ211="予算区分_地単_通常",フラグ管理用!AE211&gt;4),"error",IF(AND(フラグ管理用!AJ211="予算区分_地単_協力金等",フラグ管理用!AE211&gt;9),"error",IF(AND(フラグ管理用!AJ211="予算区分_補助",フラグ管理用!AE211&lt;9),"error",""))))</f>
        <v/>
      </c>
      <c r="BG211" s="258" t="str">
        <f>フラグ管理用!AN211</f>
        <v/>
      </c>
    </row>
    <row r="212" spans="1:59" x14ac:dyDescent="0.15">
      <c r="A212" s="84">
        <v>194</v>
      </c>
      <c r="B212" s="87"/>
      <c r="C212" s="61"/>
      <c r="D212" s="61"/>
      <c r="E212" s="63"/>
      <c r="F212" s="62"/>
      <c r="G212" s="150" t="str">
        <f>IF(C212="補",VLOOKUP(F212,'事業名一覧 '!$A$3:$C$54,3,FALSE),"")</f>
        <v/>
      </c>
      <c r="H212" s="158"/>
      <c r="I212" s="63"/>
      <c r="J212" s="63"/>
      <c r="K212" s="63"/>
      <c r="L212" s="62"/>
      <c r="M212" s="103" t="str">
        <f t="shared" ref="M212:M275" si="57">IF(C212="","",SUM(N212,R212,S212))</f>
        <v/>
      </c>
      <c r="N212" s="103" t="str">
        <f t="shared" ref="N212:N275" si="58">IF(C212="","",SUM(O212:Q212))</f>
        <v/>
      </c>
      <c r="O212" s="65"/>
      <c r="P212" s="65"/>
      <c r="Q212" s="65"/>
      <c r="R212" s="65"/>
      <c r="S212" s="65"/>
      <c r="T212" s="62"/>
      <c r="U212" s="63"/>
      <c r="V212" s="63"/>
      <c r="W212" s="63"/>
      <c r="X212" s="61"/>
      <c r="Y212" s="61"/>
      <c r="Z212" s="61"/>
      <c r="AA212" s="241"/>
      <c r="AB212" s="241"/>
      <c r="AC212" s="62"/>
      <c r="AD212" s="62"/>
      <c r="AE212" s="169"/>
      <c r="AF212" s="294"/>
      <c r="AG212" s="236"/>
      <c r="AH212" s="246" t="str">
        <f t="shared" ref="AH212:AH275" si="59">IF(C212="","",IF(D212="","error",""))</f>
        <v/>
      </c>
      <c r="AI212" s="251" t="str">
        <f t="shared" ref="AI212:AI275" si="60">IF(C212="","",IF(E212="","error",""))</f>
        <v/>
      </c>
      <c r="AJ212" s="217" t="str">
        <f>IF(C212="","",IF(AND(フラグ管理用!C212=1,フラグ管理用!E212=1),"",IF(AND(フラグ管理用!C212=2,フラグ管理用!D212=1,フラグ管理用!E212=1),"",IF(AND(フラグ管理用!C212=2,フラグ管理用!D212=2),"","error"))))</f>
        <v/>
      </c>
      <c r="AK212" s="257" t="str">
        <f t="shared" si="49"/>
        <v/>
      </c>
      <c r="AL212" s="257" t="str">
        <f t="shared" si="50"/>
        <v/>
      </c>
      <c r="AM212" s="257" t="str">
        <f>IF(C212="","",IF(PRODUCT(フラグ管理用!H212:J212)=0,"error",""))</f>
        <v/>
      </c>
      <c r="AN212" s="257" t="str">
        <f t="shared" ref="AN212:AN275" si="61">IF(C212="","",IF(K212="","error",""))</f>
        <v/>
      </c>
      <c r="AO212" s="257" t="str">
        <f>IF(C212="","",IF(AND(フラグ管理用!E212=1,フラグ管理用!K212=1),"",IF(AND(フラグ管理用!E212=2,フラグ管理用!K212&gt;1),"","error")))</f>
        <v/>
      </c>
      <c r="AP212" s="257" t="str">
        <f>IF(C212="","",IF(AND(フラグ管理用!K212=10,ISBLANK(L212)=FALSE),"",IF(AND(フラグ管理用!K212&lt;10,ISBLANK(L212)=TRUE),"","error")))</f>
        <v/>
      </c>
      <c r="AQ212" s="217" t="str">
        <f t="shared" si="51"/>
        <v/>
      </c>
      <c r="AR212" s="217" t="str">
        <f t="shared" ref="AR212:AR275" si="62">IF(C212="","",IF(D212="－",IF(OR(P212&lt;&gt;0,Q212&lt;&gt;0),"error",""),""))</f>
        <v/>
      </c>
      <c r="AS212" s="217" t="str">
        <f>IF(C212="","",IF(AND(フラグ管理用!D212=2,フラグ管理用!E212=1),IF(Q212&lt;&gt;0,"error",""),""))</f>
        <v/>
      </c>
      <c r="AT212" s="217" t="str">
        <f>IF(C212="","",IF(フラグ管理用!E212=2,IF(OR(O212&lt;&gt;0,P212&lt;&gt;0),"error",""),""))</f>
        <v/>
      </c>
      <c r="AU212" s="217" t="str">
        <f t="shared" ref="AU212:AU275" si="63">IF(C212="","",IF(OR(AND(O212&lt;&gt;0,P212&lt;&gt;0),AND(O212&lt;&gt;0,Q212&lt;&gt;0),AND(P212&lt;&gt;0,Q212&lt;&gt;0)),"error",""))</f>
        <v/>
      </c>
      <c r="AV212" s="217" t="str">
        <f t="shared" ref="AV212:AV275" si="64">IF(C212="","",IF(N212&gt;0,"","error"))</f>
        <v/>
      </c>
      <c r="AW212" s="217" t="str">
        <f t="shared" si="52"/>
        <v/>
      </c>
      <c r="AX212" s="217" t="str">
        <f>IF(C212="","",IF(フラグ管理用!X212=2,IF(AND(フラグ管理用!C212=2,フラグ管理用!U212=1),"","error"),""))</f>
        <v/>
      </c>
      <c r="AY212" s="217" t="str">
        <f t="shared" si="53"/>
        <v/>
      </c>
      <c r="AZ212" s="217" t="str">
        <f>IF(C212="","",IF(フラグ管理用!Y212=30,"error",IF(AND(フラグ管理用!AH212="事業始期_通常",フラグ管理用!Y212&lt;18),"error",IF(AND(フラグ管理用!AH212="事業始期_補助",フラグ管理用!Y212&lt;15),"error",""))))</f>
        <v/>
      </c>
      <c r="BA212" s="217" t="str">
        <f t="shared" si="54"/>
        <v/>
      </c>
      <c r="BB212" s="217" t="str">
        <f>IF(C212="","",IF(AND(フラグ管理用!AI212="事業終期_通常",OR(フラグ管理用!Z212&lt;18,フラグ管理用!Z212&gt;29)),"error",IF(AND(フラグ管理用!AI212="事業終期_基金",フラグ管理用!Z212&lt;18),"error","")))</f>
        <v/>
      </c>
      <c r="BC212" s="217" t="str">
        <f>IF(C212="","",IF(VLOOKUP(Y212,―!$X$2:$Y$31,2,FALSE)&lt;=VLOOKUP(Z212,―!$X$2:$Y$31,2,FALSE),"","error"))</f>
        <v/>
      </c>
      <c r="BD212" s="217" t="str">
        <f t="shared" si="55"/>
        <v/>
      </c>
      <c r="BE212" s="217" t="str">
        <f t="shared" si="56"/>
        <v/>
      </c>
      <c r="BF212" s="217" t="str">
        <f>IF(C212="","",IF(AND(フラグ管理用!AJ212="予算区分_地単_通常",フラグ管理用!AE212&gt;4),"error",IF(AND(フラグ管理用!AJ212="予算区分_地単_協力金等",フラグ管理用!AE212&gt;9),"error",IF(AND(フラグ管理用!AJ212="予算区分_補助",フラグ管理用!AE212&lt;9),"error",""))))</f>
        <v/>
      </c>
      <c r="BG212" s="258" t="str">
        <f>フラグ管理用!AN212</f>
        <v/>
      </c>
    </row>
    <row r="213" spans="1:59" x14ac:dyDescent="0.15">
      <c r="A213" s="84">
        <v>195</v>
      </c>
      <c r="B213" s="87"/>
      <c r="C213" s="61"/>
      <c r="D213" s="61"/>
      <c r="E213" s="63"/>
      <c r="F213" s="62"/>
      <c r="G213" s="150" t="str">
        <f>IF(C213="補",VLOOKUP(F213,'事業名一覧 '!$A$3:$C$54,3,FALSE),"")</f>
        <v/>
      </c>
      <c r="H213" s="158"/>
      <c r="I213" s="63"/>
      <c r="J213" s="63"/>
      <c r="K213" s="63"/>
      <c r="L213" s="62"/>
      <c r="M213" s="103" t="str">
        <f t="shared" si="57"/>
        <v/>
      </c>
      <c r="N213" s="103" t="str">
        <f t="shared" si="58"/>
        <v/>
      </c>
      <c r="O213" s="65"/>
      <c r="P213" s="65"/>
      <c r="Q213" s="65"/>
      <c r="R213" s="65"/>
      <c r="S213" s="65"/>
      <c r="T213" s="62"/>
      <c r="U213" s="63"/>
      <c r="V213" s="63"/>
      <c r="W213" s="63"/>
      <c r="X213" s="61"/>
      <c r="Y213" s="61"/>
      <c r="Z213" s="61"/>
      <c r="AA213" s="241"/>
      <c r="AB213" s="241"/>
      <c r="AC213" s="62"/>
      <c r="AD213" s="62"/>
      <c r="AE213" s="169"/>
      <c r="AF213" s="294"/>
      <c r="AG213" s="236"/>
      <c r="AH213" s="246" t="str">
        <f t="shared" si="59"/>
        <v/>
      </c>
      <c r="AI213" s="251" t="str">
        <f t="shared" si="60"/>
        <v/>
      </c>
      <c r="AJ213" s="217" t="str">
        <f>IF(C213="","",IF(AND(フラグ管理用!C213=1,フラグ管理用!E213=1),"",IF(AND(フラグ管理用!C213=2,フラグ管理用!D213=1,フラグ管理用!E213=1),"",IF(AND(フラグ管理用!C213=2,フラグ管理用!D213=2),"","error"))))</f>
        <v/>
      </c>
      <c r="AK213" s="257" t="str">
        <f t="shared" si="49"/>
        <v/>
      </c>
      <c r="AL213" s="257" t="str">
        <f t="shared" si="50"/>
        <v/>
      </c>
      <c r="AM213" s="257" t="str">
        <f>IF(C213="","",IF(PRODUCT(フラグ管理用!H213:J213)=0,"error",""))</f>
        <v/>
      </c>
      <c r="AN213" s="257" t="str">
        <f t="shared" si="61"/>
        <v/>
      </c>
      <c r="AO213" s="257" t="str">
        <f>IF(C213="","",IF(AND(フラグ管理用!E213=1,フラグ管理用!K213=1),"",IF(AND(フラグ管理用!E213=2,フラグ管理用!K213&gt;1),"","error")))</f>
        <v/>
      </c>
      <c r="AP213" s="257" t="str">
        <f>IF(C213="","",IF(AND(フラグ管理用!K213=10,ISBLANK(L213)=FALSE),"",IF(AND(フラグ管理用!K213&lt;10,ISBLANK(L213)=TRUE),"","error")))</f>
        <v/>
      </c>
      <c r="AQ213" s="217" t="str">
        <f t="shared" si="51"/>
        <v/>
      </c>
      <c r="AR213" s="217" t="str">
        <f t="shared" si="62"/>
        <v/>
      </c>
      <c r="AS213" s="217" t="str">
        <f>IF(C213="","",IF(AND(フラグ管理用!D213=2,フラグ管理用!E213=1),IF(Q213&lt;&gt;0,"error",""),""))</f>
        <v/>
      </c>
      <c r="AT213" s="217" t="str">
        <f>IF(C213="","",IF(フラグ管理用!E213=2,IF(OR(O213&lt;&gt;0,P213&lt;&gt;0),"error",""),""))</f>
        <v/>
      </c>
      <c r="AU213" s="217" t="str">
        <f t="shared" si="63"/>
        <v/>
      </c>
      <c r="AV213" s="217" t="str">
        <f t="shared" si="64"/>
        <v/>
      </c>
      <c r="AW213" s="217" t="str">
        <f t="shared" si="52"/>
        <v/>
      </c>
      <c r="AX213" s="217" t="str">
        <f>IF(C213="","",IF(フラグ管理用!X213=2,IF(AND(フラグ管理用!C213=2,フラグ管理用!U213=1),"","error"),""))</f>
        <v/>
      </c>
      <c r="AY213" s="217" t="str">
        <f t="shared" si="53"/>
        <v/>
      </c>
      <c r="AZ213" s="217" t="str">
        <f>IF(C213="","",IF(フラグ管理用!Y213=30,"error",IF(AND(フラグ管理用!AH213="事業始期_通常",フラグ管理用!Y213&lt;18),"error",IF(AND(フラグ管理用!AH213="事業始期_補助",フラグ管理用!Y213&lt;15),"error",""))))</f>
        <v/>
      </c>
      <c r="BA213" s="217" t="str">
        <f t="shared" si="54"/>
        <v/>
      </c>
      <c r="BB213" s="217" t="str">
        <f>IF(C213="","",IF(AND(フラグ管理用!AI213="事業終期_通常",OR(フラグ管理用!Z213&lt;18,フラグ管理用!Z213&gt;29)),"error",IF(AND(フラグ管理用!AI213="事業終期_基金",フラグ管理用!Z213&lt;18),"error","")))</f>
        <v/>
      </c>
      <c r="BC213" s="217" t="str">
        <f>IF(C213="","",IF(VLOOKUP(Y213,―!$X$2:$Y$31,2,FALSE)&lt;=VLOOKUP(Z213,―!$X$2:$Y$31,2,FALSE),"","error"))</f>
        <v/>
      </c>
      <c r="BD213" s="217" t="str">
        <f t="shared" si="55"/>
        <v/>
      </c>
      <c r="BE213" s="217" t="str">
        <f t="shared" si="56"/>
        <v/>
      </c>
      <c r="BF213" s="217" t="str">
        <f>IF(C213="","",IF(AND(フラグ管理用!AJ213="予算区分_地単_通常",フラグ管理用!AE213&gt;4),"error",IF(AND(フラグ管理用!AJ213="予算区分_地単_協力金等",フラグ管理用!AE213&gt;9),"error",IF(AND(フラグ管理用!AJ213="予算区分_補助",フラグ管理用!AE213&lt;9),"error",""))))</f>
        <v/>
      </c>
      <c r="BG213" s="258" t="str">
        <f>フラグ管理用!AN213</f>
        <v/>
      </c>
    </row>
    <row r="214" spans="1:59" x14ac:dyDescent="0.15">
      <c r="A214" s="84">
        <v>196</v>
      </c>
      <c r="B214" s="87"/>
      <c r="C214" s="61"/>
      <c r="D214" s="61"/>
      <c r="E214" s="63"/>
      <c r="F214" s="62"/>
      <c r="G214" s="150" t="str">
        <f>IF(C214="補",VLOOKUP(F214,'事業名一覧 '!$A$3:$C$54,3,FALSE),"")</f>
        <v/>
      </c>
      <c r="H214" s="158"/>
      <c r="I214" s="63"/>
      <c r="J214" s="63"/>
      <c r="K214" s="63"/>
      <c r="L214" s="62"/>
      <c r="M214" s="103" t="str">
        <f t="shared" si="57"/>
        <v/>
      </c>
      <c r="N214" s="103" t="str">
        <f t="shared" si="58"/>
        <v/>
      </c>
      <c r="O214" s="65"/>
      <c r="P214" s="65"/>
      <c r="Q214" s="65"/>
      <c r="R214" s="65"/>
      <c r="S214" s="65"/>
      <c r="T214" s="62"/>
      <c r="U214" s="63"/>
      <c r="V214" s="63"/>
      <c r="W214" s="63"/>
      <c r="X214" s="61"/>
      <c r="Y214" s="61"/>
      <c r="Z214" s="61"/>
      <c r="AA214" s="241"/>
      <c r="AB214" s="241"/>
      <c r="AC214" s="62"/>
      <c r="AD214" s="62"/>
      <c r="AE214" s="169"/>
      <c r="AF214" s="294"/>
      <c r="AG214" s="236"/>
      <c r="AH214" s="246" t="str">
        <f t="shared" si="59"/>
        <v/>
      </c>
      <c r="AI214" s="251" t="str">
        <f t="shared" si="60"/>
        <v/>
      </c>
      <c r="AJ214" s="217" t="str">
        <f>IF(C214="","",IF(AND(フラグ管理用!C214=1,フラグ管理用!E214=1),"",IF(AND(フラグ管理用!C214=2,フラグ管理用!D214=1,フラグ管理用!E214=1),"",IF(AND(フラグ管理用!C214=2,フラグ管理用!D214=2),"","error"))))</f>
        <v/>
      </c>
      <c r="AK214" s="257" t="str">
        <f t="shared" si="49"/>
        <v/>
      </c>
      <c r="AL214" s="257" t="str">
        <f t="shared" si="50"/>
        <v/>
      </c>
      <c r="AM214" s="257" t="str">
        <f>IF(C214="","",IF(PRODUCT(フラグ管理用!H214:J214)=0,"error",""))</f>
        <v/>
      </c>
      <c r="AN214" s="257" t="str">
        <f t="shared" si="61"/>
        <v/>
      </c>
      <c r="AO214" s="257" t="str">
        <f>IF(C214="","",IF(AND(フラグ管理用!E214=1,フラグ管理用!K214=1),"",IF(AND(フラグ管理用!E214=2,フラグ管理用!K214&gt;1),"","error")))</f>
        <v/>
      </c>
      <c r="AP214" s="257" t="str">
        <f>IF(C214="","",IF(AND(フラグ管理用!K214=10,ISBLANK(L214)=FALSE),"",IF(AND(フラグ管理用!K214&lt;10,ISBLANK(L214)=TRUE),"","error")))</f>
        <v/>
      </c>
      <c r="AQ214" s="217" t="str">
        <f t="shared" si="51"/>
        <v/>
      </c>
      <c r="AR214" s="217" t="str">
        <f t="shared" si="62"/>
        <v/>
      </c>
      <c r="AS214" s="217" t="str">
        <f>IF(C214="","",IF(AND(フラグ管理用!D214=2,フラグ管理用!E214=1),IF(Q214&lt;&gt;0,"error",""),""))</f>
        <v/>
      </c>
      <c r="AT214" s="217" t="str">
        <f>IF(C214="","",IF(フラグ管理用!E214=2,IF(OR(O214&lt;&gt;0,P214&lt;&gt;0),"error",""),""))</f>
        <v/>
      </c>
      <c r="AU214" s="217" t="str">
        <f t="shared" si="63"/>
        <v/>
      </c>
      <c r="AV214" s="217" t="str">
        <f t="shared" si="64"/>
        <v/>
      </c>
      <c r="AW214" s="217" t="str">
        <f t="shared" si="52"/>
        <v/>
      </c>
      <c r="AX214" s="217" t="str">
        <f>IF(C214="","",IF(フラグ管理用!X214=2,IF(AND(フラグ管理用!C214=2,フラグ管理用!U214=1),"","error"),""))</f>
        <v/>
      </c>
      <c r="AY214" s="217" t="str">
        <f t="shared" si="53"/>
        <v/>
      </c>
      <c r="AZ214" s="217" t="str">
        <f>IF(C214="","",IF(フラグ管理用!Y214=30,"error",IF(AND(フラグ管理用!AH214="事業始期_通常",フラグ管理用!Y214&lt;18),"error",IF(AND(フラグ管理用!AH214="事業始期_補助",フラグ管理用!Y214&lt;15),"error",""))))</f>
        <v/>
      </c>
      <c r="BA214" s="217" t="str">
        <f t="shared" si="54"/>
        <v/>
      </c>
      <c r="BB214" s="217" t="str">
        <f>IF(C214="","",IF(AND(フラグ管理用!AI214="事業終期_通常",OR(フラグ管理用!Z214&lt;18,フラグ管理用!Z214&gt;29)),"error",IF(AND(フラグ管理用!AI214="事業終期_基金",フラグ管理用!Z214&lt;18),"error","")))</f>
        <v/>
      </c>
      <c r="BC214" s="217" t="str">
        <f>IF(C214="","",IF(VLOOKUP(Y214,―!$X$2:$Y$31,2,FALSE)&lt;=VLOOKUP(Z214,―!$X$2:$Y$31,2,FALSE),"","error"))</f>
        <v/>
      </c>
      <c r="BD214" s="217" t="str">
        <f t="shared" si="55"/>
        <v/>
      </c>
      <c r="BE214" s="217" t="str">
        <f t="shared" si="56"/>
        <v/>
      </c>
      <c r="BF214" s="217" t="str">
        <f>IF(C214="","",IF(AND(フラグ管理用!AJ214="予算区分_地単_通常",フラグ管理用!AE214&gt;4),"error",IF(AND(フラグ管理用!AJ214="予算区分_地単_協力金等",フラグ管理用!AE214&gt;9),"error",IF(AND(フラグ管理用!AJ214="予算区分_補助",フラグ管理用!AE214&lt;9),"error",""))))</f>
        <v/>
      </c>
      <c r="BG214" s="258" t="str">
        <f>フラグ管理用!AN214</f>
        <v/>
      </c>
    </row>
    <row r="215" spans="1:59" x14ac:dyDescent="0.15">
      <c r="A215" s="84">
        <v>197</v>
      </c>
      <c r="B215" s="87"/>
      <c r="C215" s="61"/>
      <c r="D215" s="61"/>
      <c r="E215" s="63"/>
      <c r="F215" s="62"/>
      <c r="G215" s="150" t="str">
        <f>IF(C215="補",VLOOKUP(F215,'事業名一覧 '!$A$3:$C$54,3,FALSE),"")</f>
        <v/>
      </c>
      <c r="H215" s="158"/>
      <c r="I215" s="63"/>
      <c r="J215" s="63"/>
      <c r="K215" s="63"/>
      <c r="L215" s="62"/>
      <c r="M215" s="103" t="str">
        <f t="shared" si="57"/>
        <v/>
      </c>
      <c r="N215" s="103" t="str">
        <f t="shared" si="58"/>
        <v/>
      </c>
      <c r="O215" s="65"/>
      <c r="P215" s="65"/>
      <c r="Q215" s="65"/>
      <c r="R215" s="65"/>
      <c r="S215" s="65"/>
      <c r="T215" s="62"/>
      <c r="U215" s="63"/>
      <c r="V215" s="63"/>
      <c r="W215" s="63"/>
      <c r="X215" s="61"/>
      <c r="Y215" s="61"/>
      <c r="Z215" s="61"/>
      <c r="AA215" s="241"/>
      <c r="AB215" s="241"/>
      <c r="AC215" s="62"/>
      <c r="AD215" s="62"/>
      <c r="AE215" s="169"/>
      <c r="AF215" s="294"/>
      <c r="AG215" s="236"/>
      <c r="AH215" s="246" t="str">
        <f t="shared" si="59"/>
        <v/>
      </c>
      <c r="AI215" s="251" t="str">
        <f t="shared" si="60"/>
        <v/>
      </c>
      <c r="AJ215" s="217" t="str">
        <f>IF(C215="","",IF(AND(フラグ管理用!C215=1,フラグ管理用!E215=1),"",IF(AND(フラグ管理用!C215=2,フラグ管理用!D215=1,フラグ管理用!E215=1),"",IF(AND(フラグ管理用!C215=2,フラグ管理用!D215=2),"","error"))))</f>
        <v/>
      </c>
      <c r="AK215" s="257" t="str">
        <f t="shared" si="49"/>
        <v/>
      </c>
      <c r="AL215" s="257" t="str">
        <f t="shared" si="50"/>
        <v/>
      </c>
      <c r="AM215" s="257" t="str">
        <f>IF(C215="","",IF(PRODUCT(フラグ管理用!H215:J215)=0,"error",""))</f>
        <v/>
      </c>
      <c r="AN215" s="257" t="str">
        <f t="shared" si="61"/>
        <v/>
      </c>
      <c r="AO215" s="257" t="str">
        <f>IF(C215="","",IF(AND(フラグ管理用!E215=1,フラグ管理用!K215=1),"",IF(AND(フラグ管理用!E215=2,フラグ管理用!K215&gt;1),"","error")))</f>
        <v/>
      </c>
      <c r="AP215" s="257" t="str">
        <f>IF(C215="","",IF(AND(フラグ管理用!K215=10,ISBLANK(L215)=FALSE),"",IF(AND(フラグ管理用!K215&lt;10,ISBLANK(L215)=TRUE),"","error")))</f>
        <v/>
      </c>
      <c r="AQ215" s="217" t="str">
        <f t="shared" si="51"/>
        <v/>
      </c>
      <c r="AR215" s="217" t="str">
        <f t="shared" si="62"/>
        <v/>
      </c>
      <c r="AS215" s="217" t="str">
        <f>IF(C215="","",IF(AND(フラグ管理用!D215=2,フラグ管理用!E215=1),IF(Q215&lt;&gt;0,"error",""),""))</f>
        <v/>
      </c>
      <c r="AT215" s="217" t="str">
        <f>IF(C215="","",IF(フラグ管理用!E215=2,IF(OR(O215&lt;&gt;0,P215&lt;&gt;0),"error",""),""))</f>
        <v/>
      </c>
      <c r="AU215" s="217" t="str">
        <f t="shared" si="63"/>
        <v/>
      </c>
      <c r="AV215" s="217" t="str">
        <f t="shared" si="64"/>
        <v/>
      </c>
      <c r="AW215" s="217" t="str">
        <f t="shared" si="52"/>
        <v/>
      </c>
      <c r="AX215" s="217" t="str">
        <f>IF(C215="","",IF(フラグ管理用!X215=2,IF(AND(フラグ管理用!C215=2,フラグ管理用!U215=1),"","error"),""))</f>
        <v/>
      </c>
      <c r="AY215" s="217" t="str">
        <f t="shared" si="53"/>
        <v/>
      </c>
      <c r="AZ215" s="217" t="str">
        <f>IF(C215="","",IF(フラグ管理用!Y215=30,"error",IF(AND(フラグ管理用!AH215="事業始期_通常",フラグ管理用!Y215&lt;18),"error",IF(AND(フラグ管理用!AH215="事業始期_補助",フラグ管理用!Y215&lt;15),"error",""))))</f>
        <v/>
      </c>
      <c r="BA215" s="217" t="str">
        <f t="shared" si="54"/>
        <v/>
      </c>
      <c r="BB215" s="217" t="str">
        <f>IF(C215="","",IF(AND(フラグ管理用!AI215="事業終期_通常",OR(フラグ管理用!Z215&lt;18,フラグ管理用!Z215&gt;29)),"error",IF(AND(フラグ管理用!AI215="事業終期_基金",フラグ管理用!Z215&lt;18),"error","")))</f>
        <v/>
      </c>
      <c r="BC215" s="217" t="str">
        <f>IF(C215="","",IF(VLOOKUP(Y215,―!$X$2:$Y$31,2,FALSE)&lt;=VLOOKUP(Z215,―!$X$2:$Y$31,2,FALSE),"","error"))</f>
        <v/>
      </c>
      <c r="BD215" s="217" t="str">
        <f t="shared" si="55"/>
        <v/>
      </c>
      <c r="BE215" s="217" t="str">
        <f t="shared" si="56"/>
        <v/>
      </c>
      <c r="BF215" s="217" t="str">
        <f>IF(C215="","",IF(AND(フラグ管理用!AJ215="予算区分_地単_通常",フラグ管理用!AE215&gt;4),"error",IF(AND(フラグ管理用!AJ215="予算区分_地単_協力金等",フラグ管理用!AE215&gt;9),"error",IF(AND(フラグ管理用!AJ215="予算区分_補助",フラグ管理用!AE215&lt;9),"error",""))))</f>
        <v/>
      </c>
      <c r="BG215" s="258" t="str">
        <f>フラグ管理用!AN215</f>
        <v/>
      </c>
    </row>
    <row r="216" spans="1:59" x14ac:dyDescent="0.15">
      <c r="A216" s="84">
        <v>198</v>
      </c>
      <c r="B216" s="87"/>
      <c r="C216" s="61"/>
      <c r="D216" s="61"/>
      <c r="E216" s="63"/>
      <c r="F216" s="62"/>
      <c r="G216" s="150" t="str">
        <f>IF(C216="補",VLOOKUP(F216,'事業名一覧 '!$A$3:$C$54,3,FALSE),"")</f>
        <v/>
      </c>
      <c r="H216" s="158"/>
      <c r="I216" s="63"/>
      <c r="J216" s="63"/>
      <c r="K216" s="63"/>
      <c r="L216" s="62"/>
      <c r="M216" s="103" t="str">
        <f t="shared" si="57"/>
        <v/>
      </c>
      <c r="N216" s="103" t="str">
        <f t="shared" si="58"/>
        <v/>
      </c>
      <c r="O216" s="65"/>
      <c r="P216" s="65"/>
      <c r="Q216" s="65"/>
      <c r="R216" s="65"/>
      <c r="S216" s="65"/>
      <c r="T216" s="62"/>
      <c r="U216" s="63"/>
      <c r="V216" s="63"/>
      <c r="W216" s="63"/>
      <c r="X216" s="61"/>
      <c r="Y216" s="61"/>
      <c r="Z216" s="61"/>
      <c r="AA216" s="241"/>
      <c r="AB216" s="241"/>
      <c r="AC216" s="62"/>
      <c r="AD216" s="62"/>
      <c r="AE216" s="169"/>
      <c r="AF216" s="294"/>
      <c r="AG216" s="236"/>
      <c r="AH216" s="246" t="str">
        <f t="shared" si="59"/>
        <v/>
      </c>
      <c r="AI216" s="251" t="str">
        <f t="shared" si="60"/>
        <v/>
      </c>
      <c r="AJ216" s="217" t="str">
        <f>IF(C216="","",IF(AND(フラグ管理用!C216=1,フラグ管理用!E216=1),"",IF(AND(フラグ管理用!C216=2,フラグ管理用!D216=1,フラグ管理用!E216=1),"",IF(AND(フラグ管理用!C216=2,フラグ管理用!D216=2),"","error"))))</f>
        <v/>
      </c>
      <c r="AK216" s="257" t="str">
        <f t="shared" si="49"/>
        <v/>
      </c>
      <c r="AL216" s="257" t="str">
        <f t="shared" si="50"/>
        <v/>
      </c>
      <c r="AM216" s="257" t="str">
        <f>IF(C216="","",IF(PRODUCT(フラグ管理用!H216:J216)=0,"error",""))</f>
        <v/>
      </c>
      <c r="AN216" s="257" t="str">
        <f t="shared" si="61"/>
        <v/>
      </c>
      <c r="AO216" s="257" t="str">
        <f>IF(C216="","",IF(AND(フラグ管理用!E216=1,フラグ管理用!K216=1),"",IF(AND(フラグ管理用!E216=2,フラグ管理用!K216&gt;1),"","error")))</f>
        <v/>
      </c>
      <c r="AP216" s="257" t="str">
        <f>IF(C216="","",IF(AND(フラグ管理用!K216=10,ISBLANK(L216)=FALSE),"",IF(AND(フラグ管理用!K216&lt;10,ISBLANK(L216)=TRUE),"","error")))</f>
        <v/>
      </c>
      <c r="AQ216" s="217" t="str">
        <f t="shared" si="51"/>
        <v/>
      </c>
      <c r="AR216" s="217" t="str">
        <f t="shared" si="62"/>
        <v/>
      </c>
      <c r="AS216" s="217" t="str">
        <f>IF(C216="","",IF(AND(フラグ管理用!D216=2,フラグ管理用!E216=1),IF(Q216&lt;&gt;0,"error",""),""))</f>
        <v/>
      </c>
      <c r="AT216" s="217" t="str">
        <f>IF(C216="","",IF(フラグ管理用!E216=2,IF(OR(O216&lt;&gt;0,P216&lt;&gt;0),"error",""),""))</f>
        <v/>
      </c>
      <c r="AU216" s="217" t="str">
        <f t="shared" si="63"/>
        <v/>
      </c>
      <c r="AV216" s="217" t="str">
        <f t="shared" si="64"/>
        <v/>
      </c>
      <c r="AW216" s="217" t="str">
        <f t="shared" si="52"/>
        <v/>
      </c>
      <c r="AX216" s="217" t="str">
        <f>IF(C216="","",IF(フラグ管理用!X216=2,IF(AND(フラグ管理用!C216=2,フラグ管理用!U216=1),"","error"),""))</f>
        <v/>
      </c>
      <c r="AY216" s="217" t="str">
        <f t="shared" si="53"/>
        <v/>
      </c>
      <c r="AZ216" s="217" t="str">
        <f>IF(C216="","",IF(フラグ管理用!Y216=30,"error",IF(AND(フラグ管理用!AH216="事業始期_通常",フラグ管理用!Y216&lt;18),"error",IF(AND(フラグ管理用!AH216="事業始期_補助",フラグ管理用!Y216&lt;15),"error",""))))</f>
        <v/>
      </c>
      <c r="BA216" s="217" t="str">
        <f t="shared" si="54"/>
        <v/>
      </c>
      <c r="BB216" s="217" t="str">
        <f>IF(C216="","",IF(AND(フラグ管理用!AI216="事業終期_通常",OR(フラグ管理用!Z216&lt;18,フラグ管理用!Z216&gt;29)),"error",IF(AND(フラグ管理用!AI216="事業終期_基金",フラグ管理用!Z216&lt;18),"error","")))</f>
        <v/>
      </c>
      <c r="BC216" s="217" t="str">
        <f>IF(C216="","",IF(VLOOKUP(Y216,―!$X$2:$Y$31,2,FALSE)&lt;=VLOOKUP(Z216,―!$X$2:$Y$31,2,FALSE),"","error"))</f>
        <v/>
      </c>
      <c r="BD216" s="217" t="str">
        <f t="shared" si="55"/>
        <v/>
      </c>
      <c r="BE216" s="217" t="str">
        <f t="shared" si="56"/>
        <v/>
      </c>
      <c r="BF216" s="217" t="str">
        <f>IF(C216="","",IF(AND(フラグ管理用!AJ216="予算区分_地単_通常",フラグ管理用!AE216&gt;4),"error",IF(AND(フラグ管理用!AJ216="予算区分_地単_協力金等",フラグ管理用!AE216&gt;9),"error",IF(AND(フラグ管理用!AJ216="予算区分_補助",フラグ管理用!AE216&lt;9),"error",""))))</f>
        <v/>
      </c>
      <c r="BG216" s="258" t="str">
        <f>フラグ管理用!AN216</f>
        <v/>
      </c>
    </row>
    <row r="217" spans="1:59" x14ac:dyDescent="0.15">
      <c r="A217" s="84">
        <v>199</v>
      </c>
      <c r="B217" s="87"/>
      <c r="C217" s="61"/>
      <c r="D217" s="61"/>
      <c r="E217" s="63"/>
      <c r="F217" s="62"/>
      <c r="G217" s="150" t="str">
        <f>IF(C217="補",VLOOKUP(F217,'事業名一覧 '!$A$3:$C$54,3,FALSE),"")</f>
        <v/>
      </c>
      <c r="H217" s="158"/>
      <c r="I217" s="63"/>
      <c r="J217" s="63"/>
      <c r="K217" s="63"/>
      <c r="L217" s="62"/>
      <c r="M217" s="103" t="str">
        <f t="shared" si="57"/>
        <v/>
      </c>
      <c r="N217" s="103" t="str">
        <f t="shared" si="58"/>
        <v/>
      </c>
      <c r="O217" s="65"/>
      <c r="P217" s="65"/>
      <c r="Q217" s="65"/>
      <c r="R217" s="65"/>
      <c r="S217" s="65"/>
      <c r="T217" s="62"/>
      <c r="U217" s="63"/>
      <c r="V217" s="63"/>
      <c r="W217" s="63"/>
      <c r="X217" s="61"/>
      <c r="Y217" s="61"/>
      <c r="Z217" s="61"/>
      <c r="AA217" s="241"/>
      <c r="AB217" s="241"/>
      <c r="AC217" s="62"/>
      <c r="AD217" s="62"/>
      <c r="AE217" s="169"/>
      <c r="AF217" s="294"/>
      <c r="AG217" s="236"/>
      <c r="AH217" s="246" t="str">
        <f t="shared" si="59"/>
        <v/>
      </c>
      <c r="AI217" s="251" t="str">
        <f t="shared" si="60"/>
        <v/>
      </c>
      <c r="AJ217" s="217" t="str">
        <f>IF(C217="","",IF(AND(フラグ管理用!C217=1,フラグ管理用!E217=1),"",IF(AND(フラグ管理用!C217=2,フラグ管理用!D217=1,フラグ管理用!E217=1),"",IF(AND(フラグ管理用!C217=2,フラグ管理用!D217=2),"","error"))))</f>
        <v/>
      </c>
      <c r="AK217" s="257" t="str">
        <f t="shared" si="49"/>
        <v/>
      </c>
      <c r="AL217" s="257" t="str">
        <f t="shared" si="50"/>
        <v/>
      </c>
      <c r="AM217" s="257" t="str">
        <f>IF(C217="","",IF(PRODUCT(フラグ管理用!H217:J217)=0,"error",""))</f>
        <v/>
      </c>
      <c r="AN217" s="257" t="str">
        <f t="shared" si="61"/>
        <v/>
      </c>
      <c r="AO217" s="257" t="str">
        <f>IF(C217="","",IF(AND(フラグ管理用!E217=1,フラグ管理用!K217=1),"",IF(AND(フラグ管理用!E217=2,フラグ管理用!K217&gt;1),"","error")))</f>
        <v/>
      </c>
      <c r="AP217" s="257" t="str">
        <f>IF(C217="","",IF(AND(フラグ管理用!K217=10,ISBLANK(L217)=FALSE),"",IF(AND(フラグ管理用!K217&lt;10,ISBLANK(L217)=TRUE),"","error")))</f>
        <v/>
      </c>
      <c r="AQ217" s="217" t="str">
        <f t="shared" si="51"/>
        <v/>
      </c>
      <c r="AR217" s="217" t="str">
        <f t="shared" si="62"/>
        <v/>
      </c>
      <c r="AS217" s="217" t="str">
        <f>IF(C217="","",IF(AND(フラグ管理用!D217=2,フラグ管理用!E217=1),IF(Q217&lt;&gt;0,"error",""),""))</f>
        <v/>
      </c>
      <c r="AT217" s="217" t="str">
        <f>IF(C217="","",IF(フラグ管理用!E217=2,IF(OR(O217&lt;&gt;0,P217&lt;&gt;0),"error",""),""))</f>
        <v/>
      </c>
      <c r="AU217" s="217" t="str">
        <f t="shared" si="63"/>
        <v/>
      </c>
      <c r="AV217" s="217" t="str">
        <f t="shared" si="64"/>
        <v/>
      </c>
      <c r="AW217" s="217" t="str">
        <f t="shared" si="52"/>
        <v/>
      </c>
      <c r="AX217" s="217" t="str">
        <f>IF(C217="","",IF(フラグ管理用!X217=2,IF(AND(フラグ管理用!C217=2,フラグ管理用!U217=1),"","error"),""))</f>
        <v/>
      </c>
      <c r="AY217" s="217" t="str">
        <f t="shared" si="53"/>
        <v/>
      </c>
      <c r="AZ217" s="217" t="str">
        <f>IF(C217="","",IF(フラグ管理用!Y217=30,"error",IF(AND(フラグ管理用!AH217="事業始期_通常",フラグ管理用!Y217&lt;18),"error",IF(AND(フラグ管理用!AH217="事業始期_補助",フラグ管理用!Y217&lt;15),"error",""))))</f>
        <v/>
      </c>
      <c r="BA217" s="217" t="str">
        <f t="shared" si="54"/>
        <v/>
      </c>
      <c r="BB217" s="217" t="str">
        <f>IF(C217="","",IF(AND(フラグ管理用!AI217="事業終期_通常",OR(フラグ管理用!Z217&lt;18,フラグ管理用!Z217&gt;29)),"error",IF(AND(フラグ管理用!AI217="事業終期_基金",フラグ管理用!Z217&lt;18),"error","")))</f>
        <v/>
      </c>
      <c r="BC217" s="217" t="str">
        <f>IF(C217="","",IF(VLOOKUP(Y217,―!$X$2:$Y$31,2,FALSE)&lt;=VLOOKUP(Z217,―!$X$2:$Y$31,2,FALSE),"","error"))</f>
        <v/>
      </c>
      <c r="BD217" s="217" t="str">
        <f t="shared" si="55"/>
        <v/>
      </c>
      <c r="BE217" s="217" t="str">
        <f t="shared" si="56"/>
        <v/>
      </c>
      <c r="BF217" s="217" t="str">
        <f>IF(C217="","",IF(AND(フラグ管理用!AJ217="予算区分_地単_通常",フラグ管理用!AE217&gt;4),"error",IF(AND(フラグ管理用!AJ217="予算区分_地単_協力金等",フラグ管理用!AE217&gt;9),"error",IF(AND(フラグ管理用!AJ217="予算区分_補助",フラグ管理用!AE217&lt;9),"error",""))))</f>
        <v/>
      </c>
      <c r="BG217" s="258" t="str">
        <f>フラグ管理用!AN217</f>
        <v/>
      </c>
    </row>
    <row r="218" spans="1:59" x14ac:dyDescent="0.15">
      <c r="A218" s="84">
        <v>200</v>
      </c>
      <c r="B218" s="87"/>
      <c r="C218" s="61"/>
      <c r="D218" s="61"/>
      <c r="E218" s="63"/>
      <c r="F218" s="62"/>
      <c r="G218" s="150" t="str">
        <f>IF(C218="補",VLOOKUP(F218,'事業名一覧 '!$A$3:$C$54,3,FALSE),"")</f>
        <v/>
      </c>
      <c r="H218" s="158"/>
      <c r="I218" s="63"/>
      <c r="J218" s="63"/>
      <c r="K218" s="63"/>
      <c r="L218" s="62"/>
      <c r="M218" s="103" t="str">
        <f t="shared" si="57"/>
        <v/>
      </c>
      <c r="N218" s="103" t="str">
        <f t="shared" si="58"/>
        <v/>
      </c>
      <c r="O218" s="65"/>
      <c r="P218" s="65"/>
      <c r="Q218" s="65"/>
      <c r="R218" s="65"/>
      <c r="S218" s="65"/>
      <c r="T218" s="62"/>
      <c r="U218" s="63"/>
      <c r="V218" s="63"/>
      <c r="W218" s="63"/>
      <c r="X218" s="61"/>
      <c r="Y218" s="61"/>
      <c r="Z218" s="61"/>
      <c r="AA218" s="241"/>
      <c r="AB218" s="241"/>
      <c r="AC218" s="62"/>
      <c r="AD218" s="62"/>
      <c r="AE218" s="169"/>
      <c r="AF218" s="294"/>
      <c r="AG218" s="236"/>
      <c r="AH218" s="246" t="str">
        <f t="shared" si="59"/>
        <v/>
      </c>
      <c r="AI218" s="251" t="str">
        <f t="shared" si="60"/>
        <v/>
      </c>
      <c r="AJ218" s="217" t="str">
        <f>IF(C218="","",IF(AND(フラグ管理用!C218=1,フラグ管理用!E218=1),"",IF(AND(フラグ管理用!C218=2,フラグ管理用!D218=1,フラグ管理用!E218=1),"",IF(AND(フラグ管理用!C218=2,フラグ管理用!D218=2),"","error"))))</f>
        <v/>
      </c>
      <c r="AK218" s="257" t="str">
        <f t="shared" si="49"/>
        <v/>
      </c>
      <c r="AL218" s="257" t="str">
        <f t="shared" si="50"/>
        <v/>
      </c>
      <c r="AM218" s="257" t="str">
        <f>IF(C218="","",IF(PRODUCT(フラグ管理用!H218:J218)=0,"error",""))</f>
        <v/>
      </c>
      <c r="AN218" s="257" t="str">
        <f t="shared" si="61"/>
        <v/>
      </c>
      <c r="AO218" s="257" t="str">
        <f>IF(C218="","",IF(AND(フラグ管理用!E218=1,フラグ管理用!K218=1),"",IF(AND(フラグ管理用!E218=2,フラグ管理用!K218&gt;1),"","error")))</f>
        <v/>
      </c>
      <c r="AP218" s="257" t="str">
        <f>IF(C218="","",IF(AND(フラグ管理用!K218=10,ISBLANK(L218)=FALSE),"",IF(AND(フラグ管理用!K218&lt;10,ISBLANK(L218)=TRUE),"","error")))</f>
        <v/>
      </c>
      <c r="AQ218" s="217" t="str">
        <f t="shared" si="51"/>
        <v/>
      </c>
      <c r="AR218" s="217" t="str">
        <f t="shared" si="62"/>
        <v/>
      </c>
      <c r="AS218" s="217" t="str">
        <f>IF(C218="","",IF(AND(フラグ管理用!D218=2,フラグ管理用!E218=1),IF(Q218&lt;&gt;0,"error",""),""))</f>
        <v/>
      </c>
      <c r="AT218" s="217" t="str">
        <f>IF(C218="","",IF(フラグ管理用!E218=2,IF(OR(O218&lt;&gt;0,P218&lt;&gt;0),"error",""),""))</f>
        <v/>
      </c>
      <c r="AU218" s="217" t="str">
        <f t="shared" si="63"/>
        <v/>
      </c>
      <c r="AV218" s="217" t="str">
        <f t="shared" si="64"/>
        <v/>
      </c>
      <c r="AW218" s="217" t="str">
        <f t="shared" si="52"/>
        <v/>
      </c>
      <c r="AX218" s="217" t="str">
        <f>IF(C218="","",IF(フラグ管理用!X218=2,IF(AND(フラグ管理用!C218=2,フラグ管理用!U218=1),"","error"),""))</f>
        <v/>
      </c>
      <c r="AY218" s="217" t="str">
        <f t="shared" si="53"/>
        <v/>
      </c>
      <c r="AZ218" s="217" t="str">
        <f>IF(C218="","",IF(フラグ管理用!Y218=30,"error",IF(AND(フラグ管理用!AH218="事業始期_通常",フラグ管理用!Y218&lt;18),"error",IF(AND(フラグ管理用!AH218="事業始期_補助",フラグ管理用!Y218&lt;15),"error",""))))</f>
        <v/>
      </c>
      <c r="BA218" s="217" t="str">
        <f t="shared" si="54"/>
        <v/>
      </c>
      <c r="BB218" s="217" t="str">
        <f>IF(C218="","",IF(AND(フラグ管理用!AI218="事業終期_通常",OR(フラグ管理用!Z218&lt;18,フラグ管理用!Z218&gt;29)),"error",IF(AND(フラグ管理用!AI218="事業終期_基金",フラグ管理用!Z218&lt;18),"error","")))</f>
        <v/>
      </c>
      <c r="BC218" s="217" t="str">
        <f>IF(C218="","",IF(VLOOKUP(Y218,―!$X$2:$Y$31,2,FALSE)&lt;=VLOOKUP(Z218,―!$X$2:$Y$31,2,FALSE),"","error"))</f>
        <v/>
      </c>
      <c r="BD218" s="217" t="str">
        <f t="shared" si="55"/>
        <v/>
      </c>
      <c r="BE218" s="217" t="str">
        <f t="shared" si="56"/>
        <v/>
      </c>
      <c r="BF218" s="217" t="str">
        <f>IF(C218="","",IF(AND(フラグ管理用!AJ218="予算区分_地単_通常",フラグ管理用!AE218&gt;4),"error",IF(AND(フラグ管理用!AJ218="予算区分_地単_協力金等",フラグ管理用!AE218&gt;9),"error",IF(AND(フラグ管理用!AJ218="予算区分_補助",フラグ管理用!AE218&lt;9),"error",""))))</f>
        <v/>
      </c>
      <c r="BG218" s="258" t="str">
        <f>フラグ管理用!AN218</f>
        <v/>
      </c>
    </row>
    <row r="219" spans="1:59" x14ac:dyDescent="0.15">
      <c r="A219" s="84">
        <v>201</v>
      </c>
      <c r="B219" s="87"/>
      <c r="C219" s="61"/>
      <c r="D219" s="61"/>
      <c r="E219" s="63"/>
      <c r="F219" s="62"/>
      <c r="G219" s="150" t="str">
        <f>IF(C219="補",VLOOKUP(F219,'事業名一覧 '!$A$3:$C$54,3,FALSE),"")</f>
        <v/>
      </c>
      <c r="H219" s="158"/>
      <c r="I219" s="63"/>
      <c r="J219" s="63"/>
      <c r="K219" s="63"/>
      <c r="L219" s="62"/>
      <c r="M219" s="103" t="str">
        <f t="shared" si="57"/>
        <v/>
      </c>
      <c r="N219" s="103" t="str">
        <f t="shared" si="58"/>
        <v/>
      </c>
      <c r="O219" s="65"/>
      <c r="P219" s="65"/>
      <c r="Q219" s="65"/>
      <c r="R219" s="65"/>
      <c r="S219" s="65"/>
      <c r="T219" s="62"/>
      <c r="U219" s="63"/>
      <c r="V219" s="63"/>
      <c r="W219" s="63"/>
      <c r="X219" s="61"/>
      <c r="Y219" s="61"/>
      <c r="Z219" s="61"/>
      <c r="AA219" s="241"/>
      <c r="AB219" s="241"/>
      <c r="AC219" s="62"/>
      <c r="AD219" s="62"/>
      <c r="AE219" s="169"/>
      <c r="AF219" s="294"/>
      <c r="AG219" s="236"/>
      <c r="AH219" s="246" t="str">
        <f t="shared" si="59"/>
        <v/>
      </c>
      <c r="AI219" s="251" t="str">
        <f t="shared" si="60"/>
        <v/>
      </c>
      <c r="AJ219" s="217" t="str">
        <f>IF(C219="","",IF(AND(フラグ管理用!C219=1,フラグ管理用!E219=1),"",IF(AND(フラグ管理用!C219=2,フラグ管理用!D219=1,フラグ管理用!E219=1),"",IF(AND(フラグ管理用!C219=2,フラグ管理用!D219=2),"","error"))))</f>
        <v/>
      </c>
      <c r="AK219" s="257" t="str">
        <f t="shared" si="49"/>
        <v/>
      </c>
      <c r="AL219" s="257" t="str">
        <f t="shared" si="50"/>
        <v/>
      </c>
      <c r="AM219" s="257" t="str">
        <f>IF(C219="","",IF(PRODUCT(フラグ管理用!H219:J219)=0,"error",""))</f>
        <v/>
      </c>
      <c r="AN219" s="257" t="str">
        <f t="shared" si="61"/>
        <v/>
      </c>
      <c r="AO219" s="257" t="str">
        <f>IF(C219="","",IF(AND(フラグ管理用!E219=1,フラグ管理用!K219=1),"",IF(AND(フラグ管理用!E219=2,フラグ管理用!K219&gt;1),"","error")))</f>
        <v/>
      </c>
      <c r="AP219" s="257" t="str">
        <f>IF(C219="","",IF(AND(フラグ管理用!K219=10,ISBLANK(L219)=FALSE),"",IF(AND(フラグ管理用!K219&lt;10,ISBLANK(L219)=TRUE),"","error")))</f>
        <v/>
      </c>
      <c r="AQ219" s="217" t="str">
        <f t="shared" si="51"/>
        <v/>
      </c>
      <c r="AR219" s="217" t="str">
        <f t="shared" si="62"/>
        <v/>
      </c>
      <c r="AS219" s="217" t="str">
        <f>IF(C219="","",IF(AND(フラグ管理用!D219=2,フラグ管理用!E219=1),IF(Q219&lt;&gt;0,"error",""),""))</f>
        <v/>
      </c>
      <c r="AT219" s="217" t="str">
        <f>IF(C219="","",IF(フラグ管理用!E219=2,IF(OR(O219&lt;&gt;0,P219&lt;&gt;0),"error",""),""))</f>
        <v/>
      </c>
      <c r="AU219" s="217" t="str">
        <f t="shared" si="63"/>
        <v/>
      </c>
      <c r="AV219" s="217" t="str">
        <f t="shared" si="64"/>
        <v/>
      </c>
      <c r="AW219" s="217" t="str">
        <f t="shared" si="52"/>
        <v/>
      </c>
      <c r="AX219" s="217" t="str">
        <f>IF(C219="","",IF(フラグ管理用!X219=2,IF(AND(フラグ管理用!C219=2,フラグ管理用!U219=1),"","error"),""))</f>
        <v/>
      </c>
      <c r="AY219" s="217" t="str">
        <f t="shared" si="53"/>
        <v/>
      </c>
      <c r="AZ219" s="217" t="str">
        <f>IF(C219="","",IF(フラグ管理用!Y219=30,"error",IF(AND(フラグ管理用!AH219="事業始期_通常",フラグ管理用!Y219&lt;18),"error",IF(AND(フラグ管理用!AH219="事業始期_補助",フラグ管理用!Y219&lt;15),"error",""))))</f>
        <v/>
      </c>
      <c r="BA219" s="217" t="str">
        <f t="shared" si="54"/>
        <v/>
      </c>
      <c r="BB219" s="217" t="str">
        <f>IF(C219="","",IF(AND(フラグ管理用!AI219="事業終期_通常",OR(フラグ管理用!Z219&lt;18,フラグ管理用!Z219&gt;29)),"error",IF(AND(フラグ管理用!AI219="事業終期_基金",フラグ管理用!Z219&lt;18),"error","")))</f>
        <v/>
      </c>
      <c r="BC219" s="217" t="str">
        <f>IF(C219="","",IF(VLOOKUP(Y219,―!$X$2:$Y$31,2,FALSE)&lt;=VLOOKUP(Z219,―!$X$2:$Y$31,2,FALSE),"","error"))</f>
        <v/>
      </c>
      <c r="BD219" s="217" t="str">
        <f t="shared" si="55"/>
        <v/>
      </c>
      <c r="BE219" s="217" t="str">
        <f t="shared" si="56"/>
        <v/>
      </c>
      <c r="BF219" s="217" t="str">
        <f>IF(C219="","",IF(AND(フラグ管理用!AJ219="予算区分_地単_通常",フラグ管理用!AE219&gt;4),"error",IF(AND(フラグ管理用!AJ219="予算区分_地単_協力金等",フラグ管理用!AE219&gt;9),"error",IF(AND(フラグ管理用!AJ219="予算区分_補助",フラグ管理用!AE219&lt;9),"error",""))))</f>
        <v/>
      </c>
      <c r="BG219" s="258" t="str">
        <f>フラグ管理用!AN219</f>
        <v/>
      </c>
    </row>
    <row r="220" spans="1:59" x14ac:dyDescent="0.15">
      <c r="A220" s="84">
        <v>202</v>
      </c>
      <c r="B220" s="87"/>
      <c r="C220" s="61"/>
      <c r="D220" s="61"/>
      <c r="E220" s="63"/>
      <c r="F220" s="62"/>
      <c r="G220" s="150" t="str">
        <f>IF(C220="補",VLOOKUP(F220,'事業名一覧 '!$A$3:$C$54,3,FALSE),"")</f>
        <v/>
      </c>
      <c r="H220" s="158"/>
      <c r="I220" s="63"/>
      <c r="J220" s="63"/>
      <c r="K220" s="63"/>
      <c r="L220" s="62"/>
      <c r="M220" s="103" t="str">
        <f t="shared" si="57"/>
        <v/>
      </c>
      <c r="N220" s="103" t="str">
        <f t="shared" si="58"/>
        <v/>
      </c>
      <c r="O220" s="65"/>
      <c r="P220" s="65"/>
      <c r="Q220" s="65"/>
      <c r="R220" s="65"/>
      <c r="S220" s="65"/>
      <c r="T220" s="62"/>
      <c r="U220" s="63"/>
      <c r="V220" s="63"/>
      <c r="W220" s="63"/>
      <c r="X220" s="61"/>
      <c r="Y220" s="61"/>
      <c r="Z220" s="61"/>
      <c r="AA220" s="241"/>
      <c r="AB220" s="241"/>
      <c r="AC220" s="62"/>
      <c r="AD220" s="62"/>
      <c r="AE220" s="169"/>
      <c r="AF220" s="294"/>
      <c r="AG220" s="236"/>
      <c r="AH220" s="246" t="str">
        <f t="shared" si="59"/>
        <v/>
      </c>
      <c r="AI220" s="251" t="str">
        <f t="shared" si="60"/>
        <v/>
      </c>
      <c r="AJ220" s="217" t="str">
        <f>IF(C220="","",IF(AND(フラグ管理用!C220=1,フラグ管理用!E220=1),"",IF(AND(フラグ管理用!C220=2,フラグ管理用!D220=1,フラグ管理用!E220=1),"",IF(AND(フラグ管理用!C220=2,フラグ管理用!D220=2),"","error"))))</f>
        <v/>
      </c>
      <c r="AK220" s="257" t="str">
        <f t="shared" si="49"/>
        <v/>
      </c>
      <c r="AL220" s="257" t="str">
        <f t="shared" si="50"/>
        <v/>
      </c>
      <c r="AM220" s="257" t="str">
        <f>IF(C220="","",IF(PRODUCT(フラグ管理用!H220:J220)=0,"error",""))</f>
        <v/>
      </c>
      <c r="AN220" s="257" t="str">
        <f t="shared" si="61"/>
        <v/>
      </c>
      <c r="AO220" s="257" t="str">
        <f>IF(C220="","",IF(AND(フラグ管理用!E220=1,フラグ管理用!K220=1),"",IF(AND(フラグ管理用!E220=2,フラグ管理用!K220&gt;1),"","error")))</f>
        <v/>
      </c>
      <c r="AP220" s="257" t="str">
        <f>IF(C220="","",IF(AND(フラグ管理用!K220=10,ISBLANK(L220)=FALSE),"",IF(AND(フラグ管理用!K220&lt;10,ISBLANK(L220)=TRUE),"","error")))</f>
        <v/>
      </c>
      <c r="AQ220" s="217" t="str">
        <f t="shared" si="51"/>
        <v/>
      </c>
      <c r="AR220" s="217" t="str">
        <f t="shared" si="62"/>
        <v/>
      </c>
      <c r="AS220" s="217" t="str">
        <f>IF(C220="","",IF(AND(フラグ管理用!D220=2,フラグ管理用!E220=1),IF(Q220&lt;&gt;0,"error",""),""))</f>
        <v/>
      </c>
      <c r="AT220" s="217" t="str">
        <f>IF(C220="","",IF(フラグ管理用!E220=2,IF(OR(O220&lt;&gt;0,P220&lt;&gt;0),"error",""),""))</f>
        <v/>
      </c>
      <c r="AU220" s="217" t="str">
        <f t="shared" si="63"/>
        <v/>
      </c>
      <c r="AV220" s="217" t="str">
        <f t="shared" si="64"/>
        <v/>
      </c>
      <c r="AW220" s="217" t="str">
        <f t="shared" si="52"/>
        <v/>
      </c>
      <c r="AX220" s="217" t="str">
        <f>IF(C220="","",IF(フラグ管理用!X220=2,IF(AND(フラグ管理用!C220=2,フラグ管理用!U220=1),"","error"),""))</f>
        <v/>
      </c>
      <c r="AY220" s="217" t="str">
        <f t="shared" si="53"/>
        <v/>
      </c>
      <c r="AZ220" s="217" t="str">
        <f>IF(C220="","",IF(フラグ管理用!Y220=30,"error",IF(AND(フラグ管理用!AH220="事業始期_通常",フラグ管理用!Y220&lt;18),"error",IF(AND(フラグ管理用!AH220="事業始期_補助",フラグ管理用!Y220&lt;15),"error",""))))</f>
        <v/>
      </c>
      <c r="BA220" s="217" t="str">
        <f t="shared" si="54"/>
        <v/>
      </c>
      <c r="BB220" s="217" t="str">
        <f>IF(C220="","",IF(AND(フラグ管理用!AI220="事業終期_通常",OR(フラグ管理用!Z220&lt;18,フラグ管理用!Z220&gt;29)),"error",IF(AND(フラグ管理用!AI220="事業終期_基金",フラグ管理用!Z220&lt;18),"error","")))</f>
        <v/>
      </c>
      <c r="BC220" s="217" t="str">
        <f>IF(C220="","",IF(VLOOKUP(Y220,―!$X$2:$Y$31,2,FALSE)&lt;=VLOOKUP(Z220,―!$X$2:$Y$31,2,FALSE),"","error"))</f>
        <v/>
      </c>
      <c r="BD220" s="217" t="str">
        <f t="shared" si="55"/>
        <v/>
      </c>
      <c r="BE220" s="217" t="str">
        <f t="shared" si="56"/>
        <v/>
      </c>
      <c r="BF220" s="217" t="str">
        <f>IF(C220="","",IF(AND(フラグ管理用!AJ220="予算区分_地単_通常",フラグ管理用!AE220&gt;4),"error",IF(AND(フラグ管理用!AJ220="予算区分_地単_協力金等",フラグ管理用!AE220&gt;9),"error",IF(AND(フラグ管理用!AJ220="予算区分_補助",フラグ管理用!AE220&lt;9),"error",""))))</f>
        <v/>
      </c>
      <c r="BG220" s="258" t="str">
        <f>フラグ管理用!AN220</f>
        <v/>
      </c>
    </row>
    <row r="221" spans="1:59" x14ac:dyDescent="0.15">
      <c r="A221" s="84">
        <v>203</v>
      </c>
      <c r="B221" s="87"/>
      <c r="C221" s="61"/>
      <c r="D221" s="61"/>
      <c r="E221" s="63"/>
      <c r="F221" s="62"/>
      <c r="G221" s="150" t="str">
        <f>IF(C221="補",VLOOKUP(F221,'事業名一覧 '!$A$3:$C$54,3,FALSE),"")</f>
        <v/>
      </c>
      <c r="H221" s="158"/>
      <c r="I221" s="63"/>
      <c r="J221" s="63"/>
      <c r="K221" s="63"/>
      <c r="L221" s="62"/>
      <c r="M221" s="103" t="str">
        <f t="shared" si="57"/>
        <v/>
      </c>
      <c r="N221" s="103" t="str">
        <f t="shared" si="58"/>
        <v/>
      </c>
      <c r="O221" s="65"/>
      <c r="P221" s="65"/>
      <c r="Q221" s="65"/>
      <c r="R221" s="65"/>
      <c r="S221" s="65"/>
      <c r="T221" s="62"/>
      <c r="U221" s="63"/>
      <c r="V221" s="63"/>
      <c r="W221" s="63"/>
      <c r="X221" s="61"/>
      <c r="Y221" s="61"/>
      <c r="Z221" s="61"/>
      <c r="AA221" s="241"/>
      <c r="AB221" s="241"/>
      <c r="AC221" s="62"/>
      <c r="AD221" s="62"/>
      <c r="AE221" s="169"/>
      <c r="AF221" s="294"/>
      <c r="AG221" s="236"/>
      <c r="AH221" s="246" t="str">
        <f t="shared" si="59"/>
        <v/>
      </c>
      <c r="AI221" s="251" t="str">
        <f t="shared" si="60"/>
        <v/>
      </c>
      <c r="AJ221" s="217" t="str">
        <f>IF(C221="","",IF(AND(フラグ管理用!C221=1,フラグ管理用!E221=1),"",IF(AND(フラグ管理用!C221=2,フラグ管理用!D221=1,フラグ管理用!E221=1),"",IF(AND(フラグ管理用!C221=2,フラグ管理用!D221=2),"","error"))))</f>
        <v/>
      </c>
      <c r="AK221" s="257" t="str">
        <f t="shared" si="49"/>
        <v/>
      </c>
      <c r="AL221" s="257" t="str">
        <f t="shared" si="50"/>
        <v/>
      </c>
      <c r="AM221" s="257" t="str">
        <f>IF(C221="","",IF(PRODUCT(フラグ管理用!H221:J221)=0,"error",""))</f>
        <v/>
      </c>
      <c r="AN221" s="257" t="str">
        <f t="shared" si="61"/>
        <v/>
      </c>
      <c r="AO221" s="257" t="str">
        <f>IF(C221="","",IF(AND(フラグ管理用!E221=1,フラグ管理用!K221=1),"",IF(AND(フラグ管理用!E221=2,フラグ管理用!K221&gt;1),"","error")))</f>
        <v/>
      </c>
      <c r="AP221" s="257" t="str">
        <f>IF(C221="","",IF(AND(フラグ管理用!K221=10,ISBLANK(L221)=FALSE),"",IF(AND(フラグ管理用!K221&lt;10,ISBLANK(L221)=TRUE),"","error")))</f>
        <v/>
      </c>
      <c r="AQ221" s="217" t="str">
        <f t="shared" si="51"/>
        <v/>
      </c>
      <c r="AR221" s="217" t="str">
        <f t="shared" si="62"/>
        <v/>
      </c>
      <c r="AS221" s="217" t="str">
        <f>IF(C221="","",IF(AND(フラグ管理用!D221=2,フラグ管理用!E221=1),IF(Q221&lt;&gt;0,"error",""),""))</f>
        <v/>
      </c>
      <c r="AT221" s="217" t="str">
        <f>IF(C221="","",IF(フラグ管理用!E221=2,IF(OR(O221&lt;&gt;0,P221&lt;&gt;0),"error",""),""))</f>
        <v/>
      </c>
      <c r="AU221" s="217" t="str">
        <f t="shared" si="63"/>
        <v/>
      </c>
      <c r="AV221" s="217" t="str">
        <f t="shared" si="64"/>
        <v/>
      </c>
      <c r="AW221" s="217" t="str">
        <f t="shared" si="52"/>
        <v/>
      </c>
      <c r="AX221" s="217" t="str">
        <f>IF(C221="","",IF(フラグ管理用!X221=2,IF(AND(フラグ管理用!C221=2,フラグ管理用!U221=1),"","error"),""))</f>
        <v/>
      </c>
      <c r="AY221" s="217" t="str">
        <f t="shared" si="53"/>
        <v/>
      </c>
      <c r="AZ221" s="217" t="str">
        <f>IF(C221="","",IF(フラグ管理用!Y221=30,"error",IF(AND(フラグ管理用!AH221="事業始期_通常",フラグ管理用!Y221&lt;18),"error",IF(AND(フラグ管理用!AH221="事業始期_補助",フラグ管理用!Y221&lt;15),"error",""))))</f>
        <v/>
      </c>
      <c r="BA221" s="217" t="str">
        <f t="shared" si="54"/>
        <v/>
      </c>
      <c r="BB221" s="217" t="str">
        <f>IF(C221="","",IF(AND(フラグ管理用!AI221="事業終期_通常",OR(フラグ管理用!Z221&lt;18,フラグ管理用!Z221&gt;29)),"error",IF(AND(フラグ管理用!AI221="事業終期_基金",フラグ管理用!Z221&lt;18),"error","")))</f>
        <v/>
      </c>
      <c r="BC221" s="217" t="str">
        <f>IF(C221="","",IF(VLOOKUP(Y221,―!$X$2:$Y$31,2,FALSE)&lt;=VLOOKUP(Z221,―!$X$2:$Y$31,2,FALSE),"","error"))</f>
        <v/>
      </c>
      <c r="BD221" s="217" t="str">
        <f t="shared" si="55"/>
        <v/>
      </c>
      <c r="BE221" s="217" t="str">
        <f t="shared" si="56"/>
        <v/>
      </c>
      <c r="BF221" s="217" t="str">
        <f>IF(C221="","",IF(AND(フラグ管理用!AJ221="予算区分_地単_通常",フラグ管理用!AE221&gt;4),"error",IF(AND(フラグ管理用!AJ221="予算区分_地単_協力金等",フラグ管理用!AE221&gt;9),"error",IF(AND(フラグ管理用!AJ221="予算区分_補助",フラグ管理用!AE221&lt;9),"error",""))))</f>
        <v/>
      </c>
      <c r="BG221" s="258" t="str">
        <f>フラグ管理用!AN221</f>
        <v/>
      </c>
    </row>
    <row r="222" spans="1:59" x14ac:dyDescent="0.15">
      <c r="A222" s="84">
        <v>204</v>
      </c>
      <c r="B222" s="87"/>
      <c r="C222" s="61"/>
      <c r="D222" s="61"/>
      <c r="E222" s="63"/>
      <c r="F222" s="62"/>
      <c r="G222" s="150" t="str">
        <f>IF(C222="補",VLOOKUP(F222,'事業名一覧 '!$A$3:$C$54,3,FALSE),"")</f>
        <v/>
      </c>
      <c r="H222" s="158"/>
      <c r="I222" s="63"/>
      <c r="J222" s="63"/>
      <c r="K222" s="63"/>
      <c r="L222" s="62"/>
      <c r="M222" s="103" t="str">
        <f t="shared" si="57"/>
        <v/>
      </c>
      <c r="N222" s="103" t="str">
        <f t="shared" si="58"/>
        <v/>
      </c>
      <c r="O222" s="65"/>
      <c r="P222" s="65"/>
      <c r="Q222" s="65"/>
      <c r="R222" s="65"/>
      <c r="S222" s="65"/>
      <c r="T222" s="62"/>
      <c r="U222" s="63"/>
      <c r="V222" s="63"/>
      <c r="W222" s="63"/>
      <c r="X222" s="61"/>
      <c r="Y222" s="61"/>
      <c r="Z222" s="61"/>
      <c r="AA222" s="241"/>
      <c r="AB222" s="241"/>
      <c r="AC222" s="62"/>
      <c r="AD222" s="62"/>
      <c r="AE222" s="169"/>
      <c r="AF222" s="294"/>
      <c r="AG222" s="236"/>
      <c r="AH222" s="246" t="str">
        <f t="shared" si="59"/>
        <v/>
      </c>
      <c r="AI222" s="251" t="str">
        <f t="shared" si="60"/>
        <v/>
      </c>
      <c r="AJ222" s="217" t="str">
        <f>IF(C222="","",IF(AND(フラグ管理用!C222=1,フラグ管理用!E222=1),"",IF(AND(フラグ管理用!C222=2,フラグ管理用!D222=1,フラグ管理用!E222=1),"",IF(AND(フラグ管理用!C222=2,フラグ管理用!D222=2),"","error"))))</f>
        <v/>
      </c>
      <c r="AK222" s="257" t="str">
        <f t="shared" si="49"/>
        <v/>
      </c>
      <c r="AL222" s="257" t="str">
        <f t="shared" si="50"/>
        <v/>
      </c>
      <c r="AM222" s="257" t="str">
        <f>IF(C222="","",IF(PRODUCT(フラグ管理用!H222:J222)=0,"error",""))</f>
        <v/>
      </c>
      <c r="AN222" s="257" t="str">
        <f t="shared" si="61"/>
        <v/>
      </c>
      <c r="AO222" s="257" t="str">
        <f>IF(C222="","",IF(AND(フラグ管理用!E222=1,フラグ管理用!K222=1),"",IF(AND(フラグ管理用!E222=2,フラグ管理用!K222&gt;1),"","error")))</f>
        <v/>
      </c>
      <c r="AP222" s="257" t="str">
        <f>IF(C222="","",IF(AND(フラグ管理用!K222=10,ISBLANK(L222)=FALSE),"",IF(AND(フラグ管理用!K222&lt;10,ISBLANK(L222)=TRUE),"","error")))</f>
        <v/>
      </c>
      <c r="AQ222" s="217" t="str">
        <f t="shared" si="51"/>
        <v/>
      </c>
      <c r="AR222" s="217" t="str">
        <f t="shared" si="62"/>
        <v/>
      </c>
      <c r="AS222" s="217" t="str">
        <f>IF(C222="","",IF(AND(フラグ管理用!D222=2,フラグ管理用!E222=1),IF(Q222&lt;&gt;0,"error",""),""))</f>
        <v/>
      </c>
      <c r="AT222" s="217" t="str">
        <f>IF(C222="","",IF(フラグ管理用!E222=2,IF(OR(O222&lt;&gt;0,P222&lt;&gt;0),"error",""),""))</f>
        <v/>
      </c>
      <c r="AU222" s="217" t="str">
        <f t="shared" si="63"/>
        <v/>
      </c>
      <c r="AV222" s="217" t="str">
        <f t="shared" si="64"/>
        <v/>
      </c>
      <c r="AW222" s="217" t="str">
        <f t="shared" si="52"/>
        <v/>
      </c>
      <c r="AX222" s="217" t="str">
        <f>IF(C222="","",IF(フラグ管理用!X222=2,IF(AND(フラグ管理用!C222=2,フラグ管理用!U222=1),"","error"),""))</f>
        <v/>
      </c>
      <c r="AY222" s="217" t="str">
        <f t="shared" si="53"/>
        <v/>
      </c>
      <c r="AZ222" s="217" t="str">
        <f>IF(C222="","",IF(フラグ管理用!Y222=30,"error",IF(AND(フラグ管理用!AH222="事業始期_通常",フラグ管理用!Y222&lt;18),"error",IF(AND(フラグ管理用!AH222="事業始期_補助",フラグ管理用!Y222&lt;15),"error",""))))</f>
        <v/>
      </c>
      <c r="BA222" s="217" t="str">
        <f t="shared" si="54"/>
        <v/>
      </c>
      <c r="BB222" s="217" t="str">
        <f>IF(C222="","",IF(AND(フラグ管理用!AI222="事業終期_通常",OR(フラグ管理用!Z222&lt;18,フラグ管理用!Z222&gt;29)),"error",IF(AND(フラグ管理用!AI222="事業終期_基金",フラグ管理用!Z222&lt;18),"error","")))</f>
        <v/>
      </c>
      <c r="BC222" s="217" t="str">
        <f>IF(C222="","",IF(VLOOKUP(Y222,―!$X$2:$Y$31,2,FALSE)&lt;=VLOOKUP(Z222,―!$X$2:$Y$31,2,FALSE),"","error"))</f>
        <v/>
      </c>
      <c r="BD222" s="217" t="str">
        <f t="shared" si="55"/>
        <v/>
      </c>
      <c r="BE222" s="217" t="str">
        <f t="shared" si="56"/>
        <v/>
      </c>
      <c r="BF222" s="217" t="str">
        <f>IF(C222="","",IF(AND(フラグ管理用!AJ222="予算区分_地単_通常",フラグ管理用!AE222&gt;4),"error",IF(AND(フラグ管理用!AJ222="予算区分_地単_協力金等",フラグ管理用!AE222&gt;9),"error",IF(AND(フラグ管理用!AJ222="予算区分_補助",フラグ管理用!AE222&lt;9),"error",""))))</f>
        <v/>
      </c>
      <c r="BG222" s="258" t="str">
        <f>フラグ管理用!AN222</f>
        <v/>
      </c>
    </row>
    <row r="223" spans="1:59" x14ac:dyDescent="0.15">
      <c r="A223" s="84">
        <v>205</v>
      </c>
      <c r="B223" s="87"/>
      <c r="C223" s="61"/>
      <c r="D223" s="61"/>
      <c r="E223" s="63"/>
      <c r="F223" s="62"/>
      <c r="G223" s="150" t="str">
        <f>IF(C223="補",VLOOKUP(F223,'事業名一覧 '!$A$3:$C$54,3,FALSE),"")</f>
        <v/>
      </c>
      <c r="H223" s="158"/>
      <c r="I223" s="63"/>
      <c r="J223" s="63"/>
      <c r="K223" s="63"/>
      <c r="L223" s="62"/>
      <c r="M223" s="103" t="str">
        <f t="shared" si="57"/>
        <v/>
      </c>
      <c r="N223" s="103" t="str">
        <f t="shared" si="58"/>
        <v/>
      </c>
      <c r="O223" s="65"/>
      <c r="P223" s="65"/>
      <c r="Q223" s="65"/>
      <c r="R223" s="65"/>
      <c r="S223" s="65"/>
      <c r="T223" s="62"/>
      <c r="U223" s="63"/>
      <c r="V223" s="63"/>
      <c r="W223" s="63"/>
      <c r="X223" s="61"/>
      <c r="Y223" s="61"/>
      <c r="Z223" s="61"/>
      <c r="AA223" s="241"/>
      <c r="AB223" s="241"/>
      <c r="AC223" s="62"/>
      <c r="AD223" s="62"/>
      <c r="AE223" s="169"/>
      <c r="AF223" s="294"/>
      <c r="AG223" s="236"/>
      <c r="AH223" s="246" t="str">
        <f t="shared" si="59"/>
        <v/>
      </c>
      <c r="AI223" s="251" t="str">
        <f t="shared" si="60"/>
        <v/>
      </c>
      <c r="AJ223" s="217" t="str">
        <f>IF(C223="","",IF(AND(フラグ管理用!C223=1,フラグ管理用!E223=1),"",IF(AND(フラグ管理用!C223=2,フラグ管理用!D223=1,フラグ管理用!E223=1),"",IF(AND(フラグ管理用!C223=2,フラグ管理用!D223=2),"","error"))))</f>
        <v/>
      </c>
      <c r="AK223" s="257" t="str">
        <f t="shared" si="49"/>
        <v/>
      </c>
      <c r="AL223" s="257" t="str">
        <f t="shared" si="50"/>
        <v/>
      </c>
      <c r="AM223" s="257" t="str">
        <f>IF(C223="","",IF(PRODUCT(フラグ管理用!H223:J223)=0,"error",""))</f>
        <v/>
      </c>
      <c r="AN223" s="257" t="str">
        <f t="shared" si="61"/>
        <v/>
      </c>
      <c r="AO223" s="257" t="str">
        <f>IF(C223="","",IF(AND(フラグ管理用!E223=1,フラグ管理用!K223=1),"",IF(AND(フラグ管理用!E223=2,フラグ管理用!K223&gt;1),"","error")))</f>
        <v/>
      </c>
      <c r="AP223" s="257" t="str">
        <f>IF(C223="","",IF(AND(フラグ管理用!K223=10,ISBLANK(L223)=FALSE),"",IF(AND(フラグ管理用!K223&lt;10,ISBLANK(L223)=TRUE),"","error")))</f>
        <v/>
      </c>
      <c r="AQ223" s="217" t="str">
        <f t="shared" si="51"/>
        <v/>
      </c>
      <c r="AR223" s="217" t="str">
        <f t="shared" si="62"/>
        <v/>
      </c>
      <c r="AS223" s="217" t="str">
        <f>IF(C223="","",IF(AND(フラグ管理用!D223=2,フラグ管理用!E223=1),IF(Q223&lt;&gt;0,"error",""),""))</f>
        <v/>
      </c>
      <c r="AT223" s="217" t="str">
        <f>IF(C223="","",IF(フラグ管理用!E223=2,IF(OR(O223&lt;&gt;0,P223&lt;&gt;0),"error",""),""))</f>
        <v/>
      </c>
      <c r="AU223" s="217" t="str">
        <f t="shared" si="63"/>
        <v/>
      </c>
      <c r="AV223" s="217" t="str">
        <f t="shared" si="64"/>
        <v/>
      </c>
      <c r="AW223" s="217" t="str">
        <f t="shared" si="52"/>
        <v/>
      </c>
      <c r="AX223" s="217" t="str">
        <f>IF(C223="","",IF(フラグ管理用!X223=2,IF(AND(フラグ管理用!C223=2,フラグ管理用!U223=1),"","error"),""))</f>
        <v/>
      </c>
      <c r="AY223" s="217" t="str">
        <f t="shared" si="53"/>
        <v/>
      </c>
      <c r="AZ223" s="217" t="str">
        <f>IF(C223="","",IF(フラグ管理用!Y223=30,"error",IF(AND(フラグ管理用!AH223="事業始期_通常",フラグ管理用!Y223&lt;18),"error",IF(AND(フラグ管理用!AH223="事業始期_補助",フラグ管理用!Y223&lt;15),"error",""))))</f>
        <v/>
      </c>
      <c r="BA223" s="217" t="str">
        <f t="shared" si="54"/>
        <v/>
      </c>
      <c r="BB223" s="217" t="str">
        <f>IF(C223="","",IF(AND(フラグ管理用!AI223="事業終期_通常",OR(フラグ管理用!Z223&lt;18,フラグ管理用!Z223&gt;29)),"error",IF(AND(フラグ管理用!AI223="事業終期_基金",フラグ管理用!Z223&lt;18),"error","")))</f>
        <v/>
      </c>
      <c r="BC223" s="217" t="str">
        <f>IF(C223="","",IF(VLOOKUP(Y223,―!$X$2:$Y$31,2,FALSE)&lt;=VLOOKUP(Z223,―!$X$2:$Y$31,2,FALSE),"","error"))</f>
        <v/>
      </c>
      <c r="BD223" s="217" t="str">
        <f t="shared" si="55"/>
        <v/>
      </c>
      <c r="BE223" s="217" t="str">
        <f t="shared" si="56"/>
        <v/>
      </c>
      <c r="BF223" s="217" t="str">
        <f>IF(C223="","",IF(AND(フラグ管理用!AJ223="予算区分_地単_通常",フラグ管理用!AE223&gt;4),"error",IF(AND(フラグ管理用!AJ223="予算区分_地単_協力金等",フラグ管理用!AE223&gt;9),"error",IF(AND(フラグ管理用!AJ223="予算区分_補助",フラグ管理用!AE223&lt;9),"error",""))))</f>
        <v/>
      </c>
      <c r="BG223" s="258" t="str">
        <f>フラグ管理用!AN223</f>
        <v/>
      </c>
    </row>
    <row r="224" spans="1:59" x14ac:dyDescent="0.15">
      <c r="A224" s="84">
        <v>206</v>
      </c>
      <c r="B224" s="87"/>
      <c r="C224" s="61"/>
      <c r="D224" s="61"/>
      <c r="E224" s="63"/>
      <c r="F224" s="62"/>
      <c r="G224" s="150" t="str">
        <f>IF(C224="補",VLOOKUP(F224,'事業名一覧 '!$A$3:$C$54,3,FALSE),"")</f>
        <v/>
      </c>
      <c r="H224" s="158"/>
      <c r="I224" s="63"/>
      <c r="J224" s="63"/>
      <c r="K224" s="63"/>
      <c r="L224" s="62"/>
      <c r="M224" s="103" t="str">
        <f t="shared" si="57"/>
        <v/>
      </c>
      <c r="N224" s="103" t="str">
        <f t="shared" si="58"/>
        <v/>
      </c>
      <c r="O224" s="65"/>
      <c r="P224" s="65"/>
      <c r="Q224" s="65"/>
      <c r="R224" s="65"/>
      <c r="S224" s="65"/>
      <c r="T224" s="62"/>
      <c r="U224" s="63"/>
      <c r="V224" s="63"/>
      <c r="W224" s="63"/>
      <c r="X224" s="61"/>
      <c r="Y224" s="61"/>
      <c r="Z224" s="61"/>
      <c r="AA224" s="241"/>
      <c r="AB224" s="241"/>
      <c r="AC224" s="62"/>
      <c r="AD224" s="62"/>
      <c r="AE224" s="169"/>
      <c r="AF224" s="294"/>
      <c r="AG224" s="236"/>
      <c r="AH224" s="246" t="str">
        <f t="shared" si="59"/>
        <v/>
      </c>
      <c r="AI224" s="251" t="str">
        <f t="shared" si="60"/>
        <v/>
      </c>
      <c r="AJ224" s="217" t="str">
        <f>IF(C224="","",IF(AND(フラグ管理用!C224=1,フラグ管理用!E224=1),"",IF(AND(フラグ管理用!C224=2,フラグ管理用!D224=1,フラグ管理用!E224=1),"",IF(AND(フラグ管理用!C224=2,フラグ管理用!D224=2),"","error"))))</f>
        <v/>
      </c>
      <c r="AK224" s="257" t="str">
        <f t="shared" si="49"/>
        <v/>
      </c>
      <c r="AL224" s="257" t="str">
        <f t="shared" si="50"/>
        <v/>
      </c>
      <c r="AM224" s="257" t="str">
        <f>IF(C224="","",IF(PRODUCT(フラグ管理用!H224:J224)=0,"error",""))</f>
        <v/>
      </c>
      <c r="AN224" s="257" t="str">
        <f t="shared" si="61"/>
        <v/>
      </c>
      <c r="AO224" s="257" t="str">
        <f>IF(C224="","",IF(AND(フラグ管理用!E224=1,フラグ管理用!K224=1),"",IF(AND(フラグ管理用!E224=2,フラグ管理用!K224&gt;1),"","error")))</f>
        <v/>
      </c>
      <c r="AP224" s="257" t="str">
        <f>IF(C224="","",IF(AND(フラグ管理用!K224=10,ISBLANK(L224)=FALSE),"",IF(AND(フラグ管理用!K224&lt;10,ISBLANK(L224)=TRUE),"","error")))</f>
        <v/>
      </c>
      <c r="AQ224" s="217" t="str">
        <f t="shared" si="51"/>
        <v/>
      </c>
      <c r="AR224" s="217" t="str">
        <f t="shared" si="62"/>
        <v/>
      </c>
      <c r="AS224" s="217" t="str">
        <f>IF(C224="","",IF(AND(フラグ管理用!D224=2,フラグ管理用!E224=1),IF(Q224&lt;&gt;0,"error",""),""))</f>
        <v/>
      </c>
      <c r="AT224" s="217" t="str">
        <f>IF(C224="","",IF(フラグ管理用!E224=2,IF(OR(O224&lt;&gt;0,P224&lt;&gt;0),"error",""),""))</f>
        <v/>
      </c>
      <c r="AU224" s="217" t="str">
        <f t="shared" si="63"/>
        <v/>
      </c>
      <c r="AV224" s="217" t="str">
        <f t="shared" si="64"/>
        <v/>
      </c>
      <c r="AW224" s="217" t="str">
        <f t="shared" si="52"/>
        <v/>
      </c>
      <c r="AX224" s="217" t="str">
        <f>IF(C224="","",IF(フラグ管理用!X224=2,IF(AND(フラグ管理用!C224=2,フラグ管理用!U224=1),"","error"),""))</f>
        <v/>
      </c>
      <c r="AY224" s="217" t="str">
        <f t="shared" si="53"/>
        <v/>
      </c>
      <c r="AZ224" s="217" t="str">
        <f>IF(C224="","",IF(フラグ管理用!Y224=30,"error",IF(AND(フラグ管理用!AH224="事業始期_通常",フラグ管理用!Y224&lt;18),"error",IF(AND(フラグ管理用!AH224="事業始期_補助",フラグ管理用!Y224&lt;15),"error",""))))</f>
        <v/>
      </c>
      <c r="BA224" s="217" t="str">
        <f t="shared" si="54"/>
        <v/>
      </c>
      <c r="BB224" s="217" t="str">
        <f>IF(C224="","",IF(AND(フラグ管理用!AI224="事業終期_通常",OR(フラグ管理用!Z224&lt;18,フラグ管理用!Z224&gt;29)),"error",IF(AND(フラグ管理用!AI224="事業終期_基金",フラグ管理用!Z224&lt;18),"error","")))</f>
        <v/>
      </c>
      <c r="BC224" s="217" t="str">
        <f>IF(C224="","",IF(VLOOKUP(Y224,―!$X$2:$Y$31,2,FALSE)&lt;=VLOOKUP(Z224,―!$X$2:$Y$31,2,FALSE),"","error"))</f>
        <v/>
      </c>
      <c r="BD224" s="217" t="str">
        <f t="shared" si="55"/>
        <v/>
      </c>
      <c r="BE224" s="217" t="str">
        <f t="shared" si="56"/>
        <v/>
      </c>
      <c r="BF224" s="217" t="str">
        <f>IF(C224="","",IF(AND(フラグ管理用!AJ224="予算区分_地単_通常",フラグ管理用!AE224&gt;4),"error",IF(AND(フラグ管理用!AJ224="予算区分_地単_協力金等",フラグ管理用!AE224&gt;9),"error",IF(AND(フラグ管理用!AJ224="予算区分_補助",フラグ管理用!AE224&lt;9),"error",""))))</f>
        <v/>
      </c>
      <c r="BG224" s="258" t="str">
        <f>フラグ管理用!AN224</f>
        <v/>
      </c>
    </row>
    <row r="225" spans="1:59" x14ac:dyDescent="0.15">
      <c r="A225" s="84">
        <v>207</v>
      </c>
      <c r="B225" s="87"/>
      <c r="C225" s="61"/>
      <c r="D225" s="61"/>
      <c r="E225" s="63"/>
      <c r="F225" s="62"/>
      <c r="G225" s="150" t="str">
        <f>IF(C225="補",VLOOKUP(F225,'事業名一覧 '!$A$3:$C$54,3,FALSE),"")</f>
        <v/>
      </c>
      <c r="H225" s="158"/>
      <c r="I225" s="63"/>
      <c r="J225" s="63"/>
      <c r="K225" s="63"/>
      <c r="L225" s="62"/>
      <c r="M225" s="103" t="str">
        <f t="shared" si="57"/>
        <v/>
      </c>
      <c r="N225" s="103" t="str">
        <f t="shared" si="58"/>
        <v/>
      </c>
      <c r="O225" s="65"/>
      <c r="P225" s="65"/>
      <c r="Q225" s="65"/>
      <c r="R225" s="65"/>
      <c r="S225" s="65"/>
      <c r="T225" s="62"/>
      <c r="U225" s="63"/>
      <c r="V225" s="63"/>
      <c r="W225" s="63"/>
      <c r="X225" s="61"/>
      <c r="Y225" s="61"/>
      <c r="Z225" s="61"/>
      <c r="AA225" s="241"/>
      <c r="AB225" s="241"/>
      <c r="AC225" s="62"/>
      <c r="AD225" s="62"/>
      <c r="AE225" s="169"/>
      <c r="AF225" s="294"/>
      <c r="AG225" s="236"/>
      <c r="AH225" s="246" t="str">
        <f t="shared" si="59"/>
        <v/>
      </c>
      <c r="AI225" s="251" t="str">
        <f t="shared" si="60"/>
        <v/>
      </c>
      <c r="AJ225" s="217" t="str">
        <f>IF(C225="","",IF(AND(フラグ管理用!C225=1,フラグ管理用!E225=1),"",IF(AND(フラグ管理用!C225=2,フラグ管理用!D225=1,フラグ管理用!E225=1),"",IF(AND(フラグ管理用!C225=2,フラグ管理用!D225=2),"","error"))))</f>
        <v/>
      </c>
      <c r="AK225" s="257" t="str">
        <f t="shared" si="49"/>
        <v/>
      </c>
      <c r="AL225" s="257" t="str">
        <f t="shared" si="50"/>
        <v/>
      </c>
      <c r="AM225" s="257" t="str">
        <f>IF(C225="","",IF(PRODUCT(フラグ管理用!H225:J225)=0,"error",""))</f>
        <v/>
      </c>
      <c r="AN225" s="257" t="str">
        <f t="shared" si="61"/>
        <v/>
      </c>
      <c r="AO225" s="257" t="str">
        <f>IF(C225="","",IF(AND(フラグ管理用!E225=1,フラグ管理用!K225=1),"",IF(AND(フラグ管理用!E225=2,フラグ管理用!K225&gt;1),"","error")))</f>
        <v/>
      </c>
      <c r="AP225" s="257" t="str">
        <f>IF(C225="","",IF(AND(フラグ管理用!K225=10,ISBLANK(L225)=FALSE),"",IF(AND(フラグ管理用!K225&lt;10,ISBLANK(L225)=TRUE),"","error")))</f>
        <v/>
      </c>
      <c r="AQ225" s="217" t="str">
        <f t="shared" si="51"/>
        <v/>
      </c>
      <c r="AR225" s="217" t="str">
        <f t="shared" si="62"/>
        <v/>
      </c>
      <c r="AS225" s="217" t="str">
        <f>IF(C225="","",IF(AND(フラグ管理用!D225=2,フラグ管理用!E225=1),IF(Q225&lt;&gt;0,"error",""),""))</f>
        <v/>
      </c>
      <c r="AT225" s="217" t="str">
        <f>IF(C225="","",IF(フラグ管理用!E225=2,IF(OR(O225&lt;&gt;0,P225&lt;&gt;0),"error",""),""))</f>
        <v/>
      </c>
      <c r="AU225" s="217" t="str">
        <f t="shared" si="63"/>
        <v/>
      </c>
      <c r="AV225" s="217" t="str">
        <f t="shared" si="64"/>
        <v/>
      </c>
      <c r="AW225" s="217" t="str">
        <f t="shared" si="52"/>
        <v/>
      </c>
      <c r="AX225" s="217" t="str">
        <f>IF(C225="","",IF(フラグ管理用!X225=2,IF(AND(フラグ管理用!C225=2,フラグ管理用!U225=1),"","error"),""))</f>
        <v/>
      </c>
      <c r="AY225" s="217" t="str">
        <f t="shared" si="53"/>
        <v/>
      </c>
      <c r="AZ225" s="217" t="str">
        <f>IF(C225="","",IF(フラグ管理用!Y225=30,"error",IF(AND(フラグ管理用!AH225="事業始期_通常",フラグ管理用!Y225&lt;18),"error",IF(AND(フラグ管理用!AH225="事業始期_補助",フラグ管理用!Y225&lt;15),"error",""))))</f>
        <v/>
      </c>
      <c r="BA225" s="217" t="str">
        <f t="shared" si="54"/>
        <v/>
      </c>
      <c r="BB225" s="217" t="str">
        <f>IF(C225="","",IF(AND(フラグ管理用!AI225="事業終期_通常",OR(フラグ管理用!Z225&lt;18,フラグ管理用!Z225&gt;29)),"error",IF(AND(フラグ管理用!AI225="事業終期_基金",フラグ管理用!Z225&lt;18),"error","")))</f>
        <v/>
      </c>
      <c r="BC225" s="217" t="str">
        <f>IF(C225="","",IF(VLOOKUP(Y225,―!$X$2:$Y$31,2,FALSE)&lt;=VLOOKUP(Z225,―!$X$2:$Y$31,2,FALSE),"","error"))</f>
        <v/>
      </c>
      <c r="BD225" s="217" t="str">
        <f t="shared" si="55"/>
        <v/>
      </c>
      <c r="BE225" s="217" t="str">
        <f t="shared" si="56"/>
        <v/>
      </c>
      <c r="BF225" s="217" t="str">
        <f>IF(C225="","",IF(AND(フラグ管理用!AJ225="予算区分_地単_通常",フラグ管理用!AE225&gt;4),"error",IF(AND(フラグ管理用!AJ225="予算区分_地単_協力金等",フラグ管理用!AE225&gt;9),"error",IF(AND(フラグ管理用!AJ225="予算区分_補助",フラグ管理用!AE225&lt;9),"error",""))))</f>
        <v/>
      </c>
      <c r="BG225" s="258" t="str">
        <f>フラグ管理用!AN225</f>
        <v/>
      </c>
    </row>
    <row r="226" spans="1:59" x14ac:dyDescent="0.15">
      <c r="A226" s="84">
        <v>208</v>
      </c>
      <c r="B226" s="87"/>
      <c r="C226" s="61"/>
      <c r="D226" s="61"/>
      <c r="E226" s="63"/>
      <c r="F226" s="62"/>
      <c r="G226" s="150" t="str">
        <f>IF(C226="補",VLOOKUP(F226,'事業名一覧 '!$A$3:$C$54,3,FALSE),"")</f>
        <v/>
      </c>
      <c r="H226" s="158"/>
      <c r="I226" s="63"/>
      <c r="J226" s="63"/>
      <c r="K226" s="63"/>
      <c r="L226" s="62"/>
      <c r="M226" s="103" t="str">
        <f t="shared" si="57"/>
        <v/>
      </c>
      <c r="N226" s="103" t="str">
        <f t="shared" si="58"/>
        <v/>
      </c>
      <c r="O226" s="65"/>
      <c r="P226" s="65"/>
      <c r="Q226" s="65"/>
      <c r="R226" s="65"/>
      <c r="S226" s="65"/>
      <c r="T226" s="62"/>
      <c r="U226" s="63"/>
      <c r="V226" s="63"/>
      <c r="W226" s="63"/>
      <c r="X226" s="61"/>
      <c r="Y226" s="61"/>
      <c r="Z226" s="61"/>
      <c r="AA226" s="241"/>
      <c r="AB226" s="241"/>
      <c r="AC226" s="62"/>
      <c r="AD226" s="62"/>
      <c r="AE226" s="169"/>
      <c r="AF226" s="294"/>
      <c r="AG226" s="236"/>
      <c r="AH226" s="246" t="str">
        <f t="shared" si="59"/>
        <v/>
      </c>
      <c r="AI226" s="251" t="str">
        <f t="shared" si="60"/>
        <v/>
      </c>
      <c r="AJ226" s="217" t="str">
        <f>IF(C226="","",IF(AND(フラグ管理用!C226=1,フラグ管理用!E226=1),"",IF(AND(フラグ管理用!C226=2,フラグ管理用!D226=1,フラグ管理用!E226=1),"",IF(AND(フラグ管理用!C226=2,フラグ管理用!D226=2),"","error"))))</f>
        <v/>
      </c>
      <c r="AK226" s="257" t="str">
        <f t="shared" si="49"/>
        <v/>
      </c>
      <c r="AL226" s="257" t="str">
        <f t="shared" si="50"/>
        <v/>
      </c>
      <c r="AM226" s="257" t="str">
        <f>IF(C226="","",IF(PRODUCT(フラグ管理用!H226:J226)=0,"error",""))</f>
        <v/>
      </c>
      <c r="AN226" s="257" t="str">
        <f t="shared" si="61"/>
        <v/>
      </c>
      <c r="AO226" s="257" t="str">
        <f>IF(C226="","",IF(AND(フラグ管理用!E226=1,フラグ管理用!K226=1),"",IF(AND(フラグ管理用!E226=2,フラグ管理用!K226&gt;1),"","error")))</f>
        <v/>
      </c>
      <c r="AP226" s="257" t="str">
        <f>IF(C226="","",IF(AND(フラグ管理用!K226=10,ISBLANK(L226)=FALSE),"",IF(AND(フラグ管理用!K226&lt;10,ISBLANK(L226)=TRUE),"","error")))</f>
        <v/>
      </c>
      <c r="AQ226" s="217" t="str">
        <f t="shared" si="51"/>
        <v/>
      </c>
      <c r="AR226" s="217" t="str">
        <f t="shared" si="62"/>
        <v/>
      </c>
      <c r="AS226" s="217" t="str">
        <f>IF(C226="","",IF(AND(フラグ管理用!D226=2,フラグ管理用!E226=1),IF(Q226&lt;&gt;0,"error",""),""))</f>
        <v/>
      </c>
      <c r="AT226" s="217" t="str">
        <f>IF(C226="","",IF(フラグ管理用!E226=2,IF(OR(O226&lt;&gt;0,P226&lt;&gt;0),"error",""),""))</f>
        <v/>
      </c>
      <c r="AU226" s="217" t="str">
        <f t="shared" si="63"/>
        <v/>
      </c>
      <c r="AV226" s="217" t="str">
        <f t="shared" si="64"/>
        <v/>
      </c>
      <c r="AW226" s="217" t="str">
        <f t="shared" si="52"/>
        <v/>
      </c>
      <c r="AX226" s="217" t="str">
        <f>IF(C226="","",IF(フラグ管理用!X226=2,IF(AND(フラグ管理用!C226=2,フラグ管理用!U226=1),"","error"),""))</f>
        <v/>
      </c>
      <c r="AY226" s="217" t="str">
        <f t="shared" si="53"/>
        <v/>
      </c>
      <c r="AZ226" s="217" t="str">
        <f>IF(C226="","",IF(フラグ管理用!Y226=30,"error",IF(AND(フラグ管理用!AH226="事業始期_通常",フラグ管理用!Y226&lt;18),"error",IF(AND(フラグ管理用!AH226="事業始期_補助",フラグ管理用!Y226&lt;15),"error",""))))</f>
        <v/>
      </c>
      <c r="BA226" s="217" t="str">
        <f t="shared" si="54"/>
        <v/>
      </c>
      <c r="BB226" s="217" t="str">
        <f>IF(C226="","",IF(AND(フラグ管理用!AI226="事業終期_通常",OR(フラグ管理用!Z226&lt;18,フラグ管理用!Z226&gt;29)),"error",IF(AND(フラグ管理用!AI226="事業終期_基金",フラグ管理用!Z226&lt;18),"error","")))</f>
        <v/>
      </c>
      <c r="BC226" s="217" t="str">
        <f>IF(C226="","",IF(VLOOKUP(Y226,―!$X$2:$Y$31,2,FALSE)&lt;=VLOOKUP(Z226,―!$X$2:$Y$31,2,FALSE),"","error"))</f>
        <v/>
      </c>
      <c r="BD226" s="217" t="str">
        <f t="shared" si="55"/>
        <v/>
      </c>
      <c r="BE226" s="217" t="str">
        <f t="shared" si="56"/>
        <v/>
      </c>
      <c r="BF226" s="217" t="str">
        <f>IF(C226="","",IF(AND(フラグ管理用!AJ226="予算区分_地単_通常",フラグ管理用!AE226&gt;4),"error",IF(AND(フラグ管理用!AJ226="予算区分_地単_協力金等",フラグ管理用!AE226&gt;9),"error",IF(AND(フラグ管理用!AJ226="予算区分_補助",フラグ管理用!AE226&lt;9),"error",""))))</f>
        <v/>
      </c>
      <c r="BG226" s="258" t="str">
        <f>フラグ管理用!AN226</f>
        <v/>
      </c>
    </row>
    <row r="227" spans="1:59" x14ac:dyDescent="0.15">
      <c r="A227" s="84">
        <v>209</v>
      </c>
      <c r="B227" s="87"/>
      <c r="C227" s="61"/>
      <c r="D227" s="61"/>
      <c r="E227" s="63"/>
      <c r="F227" s="62"/>
      <c r="G227" s="150" t="str">
        <f>IF(C227="補",VLOOKUP(F227,'事業名一覧 '!$A$3:$C$54,3,FALSE),"")</f>
        <v/>
      </c>
      <c r="H227" s="158"/>
      <c r="I227" s="63"/>
      <c r="J227" s="63"/>
      <c r="K227" s="63"/>
      <c r="L227" s="62"/>
      <c r="M227" s="103" t="str">
        <f t="shared" si="57"/>
        <v/>
      </c>
      <c r="N227" s="103" t="str">
        <f t="shared" si="58"/>
        <v/>
      </c>
      <c r="O227" s="65"/>
      <c r="P227" s="65"/>
      <c r="Q227" s="65"/>
      <c r="R227" s="65"/>
      <c r="S227" s="65"/>
      <c r="T227" s="62"/>
      <c r="U227" s="63"/>
      <c r="V227" s="63"/>
      <c r="W227" s="63"/>
      <c r="X227" s="61"/>
      <c r="Y227" s="61"/>
      <c r="Z227" s="61"/>
      <c r="AA227" s="241"/>
      <c r="AB227" s="241"/>
      <c r="AC227" s="62"/>
      <c r="AD227" s="62"/>
      <c r="AE227" s="169"/>
      <c r="AF227" s="294"/>
      <c r="AG227" s="236"/>
      <c r="AH227" s="246" t="str">
        <f t="shared" si="59"/>
        <v/>
      </c>
      <c r="AI227" s="251" t="str">
        <f t="shared" si="60"/>
        <v/>
      </c>
      <c r="AJ227" s="217" t="str">
        <f>IF(C227="","",IF(AND(フラグ管理用!C227=1,フラグ管理用!E227=1),"",IF(AND(フラグ管理用!C227=2,フラグ管理用!D227=1,フラグ管理用!E227=1),"",IF(AND(フラグ管理用!C227=2,フラグ管理用!D227=2),"","error"))))</f>
        <v/>
      </c>
      <c r="AK227" s="257" t="str">
        <f t="shared" si="49"/>
        <v/>
      </c>
      <c r="AL227" s="257" t="str">
        <f t="shared" si="50"/>
        <v/>
      </c>
      <c r="AM227" s="257" t="str">
        <f>IF(C227="","",IF(PRODUCT(フラグ管理用!H227:J227)=0,"error",""))</f>
        <v/>
      </c>
      <c r="AN227" s="257" t="str">
        <f t="shared" si="61"/>
        <v/>
      </c>
      <c r="AO227" s="257" t="str">
        <f>IF(C227="","",IF(AND(フラグ管理用!E227=1,フラグ管理用!K227=1),"",IF(AND(フラグ管理用!E227=2,フラグ管理用!K227&gt;1),"","error")))</f>
        <v/>
      </c>
      <c r="AP227" s="257" t="str">
        <f>IF(C227="","",IF(AND(フラグ管理用!K227=10,ISBLANK(L227)=FALSE),"",IF(AND(フラグ管理用!K227&lt;10,ISBLANK(L227)=TRUE),"","error")))</f>
        <v/>
      </c>
      <c r="AQ227" s="217" t="str">
        <f t="shared" si="51"/>
        <v/>
      </c>
      <c r="AR227" s="217" t="str">
        <f t="shared" si="62"/>
        <v/>
      </c>
      <c r="AS227" s="217" t="str">
        <f>IF(C227="","",IF(AND(フラグ管理用!D227=2,フラグ管理用!E227=1),IF(Q227&lt;&gt;0,"error",""),""))</f>
        <v/>
      </c>
      <c r="AT227" s="217" t="str">
        <f>IF(C227="","",IF(フラグ管理用!E227=2,IF(OR(O227&lt;&gt;0,P227&lt;&gt;0),"error",""),""))</f>
        <v/>
      </c>
      <c r="AU227" s="217" t="str">
        <f t="shared" si="63"/>
        <v/>
      </c>
      <c r="AV227" s="217" t="str">
        <f t="shared" si="64"/>
        <v/>
      </c>
      <c r="AW227" s="217" t="str">
        <f t="shared" si="52"/>
        <v/>
      </c>
      <c r="AX227" s="217" t="str">
        <f>IF(C227="","",IF(フラグ管理用!X227=2,IF(AND(フラグ管理用!C227=2,フラグ管理用!U227=1),"","error"),""))</f>
        <v/>
      </c>
      <c r="AY227" s="217" t="str">
        <f t="shared" si="53"/>
        <v/>
      </c>
      <c r="AZ227" s="217" t="str">
        <f>IF(C227="","",IF(フラグ管理用!Y227=30,"error",IF(AND(フラグ管理用!AH227="事業始期_通常",フラグ管理用!Y227&lt;18),"error",IF(AND(フラグ管理用!AH227="事業始期_補助",フラグ管理用!Y227&lt;15),"error",""))))</f>
        <v/>
      </c>
      <c r="BA227" s="217" t="str">
        <f t="shared" si="54"/>
        <v/>
      </c>
      <c r="BB227" s="217" t="str">
        <f>IF(C227="","",IF(AND(フラグ管理用!AI227="事業終期_通常",OR(フラグ管理用!Z227&lt;18,フラグ管理用!Z227&gt;29)),"error",IF(AND(フラグ管理用!AI227="事業終期_基金",フラグ管理用!Z227&lt;18),"error","")))</f>
        <v/>
      </c>
      <c r="BC227" s="217" t="str">
        <f>IF(C227="","",IF(VLOOKUP(Y227,―!$X$2:$Y$31,2,FALSE)&lt;=VLOOKUP(Z227,―!$X$2:$Y$31,2,FALSE),"","error"))</f>
        <v/>
      </c>
      <c r="BD227" s="217" t="str">
        <f t="shared" si="55"/>
        <v/>
      </c>
      <c r="BE227" s="217" t="str">
        <f t="shared" si="56"/>
        <v/>
      </c>
      <c r="BF227" s="217" t="str">
        <f>IF(C227="","",IF(AND(フラグ管理用!AJ227="予算区分_地単_通常",フラグ管理用!AE227&gt;4),"error",IF(AND(フラグ管理用!AJ227="予算区分_地単_協力金等",フラグ管理用!AE227&gt;9),"error",IF(AND(フラグ管理用!AJ227="予算区分_補助",フラグ管理用!AE227&lt;9),"error",""))))</f>
        <v/>
      </c>
      <c r="BG227" s="258" t="str">
        <f>フラグ管理用!AN227</f>
        <v/>
      </c>
    </row>
    <row r="228" spans="1:59" x14ac:dyDescent="0.15">
      <c r="A228" s="84">
        <v>210</v>
      </c>
      <c r="B228" s="87"/>
      <c r="C228" s="61"/>
      <c r="D228" s="61"/>
      <c r="E228" s="63"/>
      <c r="F228" s="62"/>
      <c r="G228" s="150" t="str">
        <f>IF(C228="補",VLOOKUP(F228,'事業名一覧 '!$A$3:$C$54,3,FALSE),"")</f>
        <v/>
      </c>
      <c r="H228" s="158"/>
      <c r="I228" s="63"/>
      <c r="J228" s="63"/>
      <c r="K228" s="63"/>
      <c r="L228" s="62"/>
      <c r="M228" s="103" t="str">
        <f t="shared" si="57"/>
        <v/>
      </c>
      <c r="N228" s="103" t="str">
        <f t="shared" si="58"/>
        <v/>
      </c>
      <c r="O228" s="65"/>
      <c r="P228" s="65"/>
      <c r="Q228" s="65"/>
      <c r="R228" s="65"/>
      <c r="S228" s="65"/>
      <c r="T228" s="62"/>
      <c r="U228" s="63"/>
      <c r="V228" s="63"/>
      <c r="W228" s="63"/>
      <c r="X228" s="61"/>
      <c r="Y228" s="61"/>
      <c r="Z228" s="61"/>
      <c r="AA228" s="241"/>
      <c r="AB228" s="241"/>
      <c r="AC228" s="62"/>
      <c r="AD228" s="62"/>
      <c r="AE228" s="169"/>
      <c r="AF228" s="294"/>
      <c r="AG228" s="236"/>
      <c r="AH228" s="246" t="str">
        <f t="shared" si="59"/>
        <v/>
      </c>
      <c r="AI228" s="251" t="str">
        <f t="shared" si="60"/>
        <v/>
      </c>
      <c r="AJ228" s="217" t="str">
        <f>IF(C228="","",IF(AND(フラグ管理用!C228=1,フラグ管理用!E228=1),"",IF(AND(フラグ管理用!C228=2,フラグ管理用!D228=1,フラグ管理用!E228=1),"",IF(AND(フラグ管理用!C228=2,フラグ管理用!D228=2),"","error"))))</f>
        <v/>
      </c>
      <c r="AK228" s="257" t="str">
        <f t="shared" si="49"/>
        <v/>
      </c>
      <c r="AL228" s="257" t="str">
        <f t="shared" si="50"/>
        <v/>
      </c>
      <c r="AM228" s="257" t="str">
        <f>IF(C228="","",IF(PRODUCT(フラグ管理用!H228:J228)=0,"error",""))</f>
        <v/>
      </c>
      <c r="AN228" s="257" t="str">
        <f t="shared" si="61"/>
        <v/>
      </c>
      <c r="AO228" s="257" t="str">
        <f>IF(C228="","",IF(AND(フラグ管理用!E228=1,フラグ管理用!K228=1),"",IF(AND(フラグ管理用!E228=2,フラグ管理用!K228&gt;1),"","error")))</f>
        <v/>
      </c>
      <c r="AP228" s="257" t="str">
        <f>IF(C228="","",IF(AND(フラグ管理用!K228=10,ISBLANK(L228)=FALSE),"",IF(AND(フラグ管理用!K228&lt;10,ISBLANK(L228)=TRUE),"","error")))</f>
        <v/>
      </c>
      <c r="AQ228" s="217" t="str">
        <f t="shared" si="51"/>
        <v/>
      </c>
      <c r="AR228" s="217" t="str">
        <f t="shared" si="62"/>
        <v/>
      </c>
      <c r="AS228" s="217" t="str">
        <f>IF(C228="","",IF(AND(フラグ管理用!D228=2,フラグ管理用!E228=1),IF(Q228&lt;&gt;0,"error",""),""))</f>
        <v/>
      </c>
      <c r="AT228" s="217" t="str">
        <f>IF(C228="","",IF(フラグ管理用!E228=2,IF(OR(O228&lt;&gt;0,P228&lt;&gt;0),"error",""),""))</f>
        <v/>
      </c>
      <c r="AU228" s="217" t="str">
        <f t="shared" si="63"/>
        <v/>
      </c>
      <c r="AV228" s="217" t="str">
        <f t="shared" si="64"/>
        <v/>
      </c>
      <c r="AW228" s="217" t="str">
        <f t="shared" si="52"/>
        <v/>
      </c>
      <c r="AX228" s="217" t="str">
        <f>IF(C228="","",IF(フラグ管理用!X228=2,IF(AND(フラグ管理用!C228=2,フラグ管理用!U228=1),"","error"),""))</f>
        <v/>
      </c>
      <c r="AY228" s="217" t="str">
        <f t="shared" si="53"/>
        <v/>
      </c>
      <c r="AZ228" s="217" t="str">
        <f>IF(C228="","",IF(フラグ管理用!Y228=30,"error",IF(AND(フラグ管理用!AH228="事業始期_通常",フラグ管理用!Y228&lt;18),"error",IF(AND(フラグ管理用!AH228="事業始期_補助",フラグ管理用!Y228&lt;15),"error",""))))</f>
        <v/>
      </c>
      <c r="BA228" s="217" t="str">
        <f t="shared" si="54"/>
        <v/>
      </c>
      <c r="BB228" s="217" t="str">
        <f>IF(C228="","",IF(AND(フラグ管理用!AI228="事業終期_通常",OR(フラグ管理用!Z228&lt;18,フラグ管理用!Z228&gt;29)),"error",IF(AND(フラグ管理用!AI228="事業終期_基金",フラグ管理用!Z228&lt;18),"error","")))</f>
        <v/>
      </c>
      <c r="BC228" s="217" t="str">
        <f>IF(C228="","",IF(VLOOKUP(Y228,―!$X$2:$Y$31,2,FALSE)&lt;=VLOOKUP(Z228,―!$X$2:$Y$31,2,FALSE),"","error"))</f>
        <v/>
      </c>
      <c r="BD228" s="217" t="str">
        <f t="shared" si="55"/>
        <v/>
      </c>
      <c r="BE228" s="217" t="str">
        <f t="shared" si="56"/>
        <v/>
      </c>
      <c r="BF228" s="217" t="str">
        <f>IF(C228="","",IF(AND(フラグ管理用!AJ228="予算区分_地単_通常",フラグ管理用!AE228&gt;4),"error",IF(AND(フラグ管理用!AJ228="予算区分_地単_協力金等",フラグ管理用!AE228&gt;9),"error",IF(AND(フラグ管理用!AJ228="予算区分_補助",フラグ管理用!AE228&lt;9),"error",""))))</f>
        <v/>
      </c>
      <c r="BG228" s="258" t="str">
        <f>フラグ管理用!AN228</f>
        <v/>
      </c>
    </row>
    <row r="229" spans="1:59" x14ac:dyDescent="0.15">
      <c r="A229" s="84">
        <v>211</v>
      </c>
      <c r="B229" s="87"/>
      <c r="C229" s="61"/>
      <c r="D229" s="61"/>
      <c r="E229" s="63"/>
      <c r="F229" s="62"/>
      <c r="G229" s="150" t="str">
        <f>IF(C229="補",VLOOKUP(F229,'事業名一覧 '!$A$3:$C$54,3,FALSE),"")</f>
        <v/>
      </c>
      <c r="H229" s="158"/>
      <c r="I229" s="63"/>
      <c r="J229" s="63"/>
      <c r="K229" s="63"/>
      <c r="L229" s="62"/>
      <c r="M229" s="103" t="str">
        <f t="shared" si="57"/>
        <v/>
      </c>
      <c r="N229" s="103" t="str">
        <f t="shared" si="58"/>
        <v/>
      </c>
      <c r="O229" s="65"/>
      <c r="P229" s="65"/>
      <c r="Q229" s="65"/>
      <c r="R229" s="65"/>
      <c r="S229" s="65"/>
      <c r="T229" s="62"/>
      <c r="U229" s="63"/>
      <c r="V229" s="63"/>
      <c r="W229" s="63"/>
      <c r="X229" s="61"/>
      <c r="Y229" s="61"/>
      <c r="Z229" s="61"/>
      <c r="AA229" s="241"/>
      <c r="AB229" s="241"/>
      <c r="AC229" s="62"/>
      <c r="AD229" s="62"/>
      <c r="AE229" s="169"/>
      <c r="AF229" s="294"/>
      <c r="AG229" s="236"/>
      <c r="AH229" s="246" t="str">
        <f t="shared" si="59"/>
        <v/>
      </c>
      <c r="AI229" s="251" t="str">
        <f t="shared" si="60"/>
        <v/>
      </c>
      <c r="AJ229" s="217" t="str">
        <f>IF(C229="","",IF(AND(フラグ管理用!C229=1,フラグ管理用!E229=1),"",IF(AND(フラグ管理用!C229=2,フラグ管理用!D229=1,フラグ管理用!E229=1),"",IF(AND(フラグ管理用!C229=2,フラグ管理用!D229=2),"","error"))))</f>
        <v/>
      </c>
      <c r="AK229" s="257" t="str">
        <f t="shared" si="49"/>
        <v/>
      </c>
      <c r="AL229" s="257" t="str">
        <f t="shared" si="50"/>
        <v/>
      </c>
      <c r="AM229" s="257" t="str">
        <f>IF(C229="","",IF(PRODUCT(フラグ管理用!H229:J229)=0,"error",""))</f>
        <v/>
      </c>
      <c r="AN229" s="257" t="str">
        <f t="shared" si="61"/>
        <v/>
      </c>
      <c r="AO229" s="257" t="str">
        <f>IF(C229="","",IF(AND(フラグ管理用!E229=1,フラグ管理用!K229=1),"",IF(AND(フラグ管理用!E229=2,フラグ管理用!K229&gt;1),"","error")))</f>
        <v/>
      </c>
      <c r="AP229" s="257" t="str">
        <f>IF(C229="","",IF(AND(フラグ管理用!K229=10,ISBLANK(L229)=FALSE),"",IF(AND(フラグ管理用!K229&lt;10,ISBLANK(L229)=TRUE),"","error")))</f>
        <v/>
      </c>
      <c r="AQ229" s="217" t="str">
        <f t="shared" si="51"/>
        <v/>
      </c>
      <c r="AR229" s="217" t="str">
        <f t="shared" si="62"/>
        <v/>
      </c>
      <c r="AS229" s="217" t="str">
        <f>IF(C229="","",IF(AND(フラグ管理用!D229=2,フラグ管理用!E229=1),IF(Q229&lt;&gt;0,"error",""),""))</f>
        <v/>
      </c>
      <c r="AT229" s="217" t="str">
        <f>IF(C229="","",IF(フラグ管理用!E229=2,IF(OR(O229&lt;&gt;0,P229&lt;&gt;0),"error",""),""))</f>
        <v/>
      </c>
      <c r="AU229" s="217" t="str">
        <f t="shared" si="63"/>
        <v/>
      </c>
      <c r="AV229" s="217" t="str">
        <f t="shared" si="64"/>
        <v/>
      </c>
      <c r="AW229" s="217" t="str">
        <f t="shared" si="52"/>
        <v/>
      </c>
      <c r="AX229" s="217" t="str">
        <f>IF(C229="","",IF(フラグ管理用!X229=2,IF(AND(フラグ管理用!C229=2,フラグ管理用!U229=1),"","error"),""))</f>
        <v/>
      </c>
      <c r="AY229" s="217" t="str">
        <f t="shared" si="53"/>
        <v/>
      </c>
      <c r="AZ229" s="217" t="str">
        <f>IF(C229="","",IF(フラグ管理用!Y229=30,"error",IF(AND(フラグ管理用!AH229="事業始期_通常",フラグ管理用!Y229&lt;18),"error",IF(AND(フラグ管理用!AH229="事業始期_補助",フラグ管理用!Y229&lt;15),"error",""))))</f>
        <v/>
      </c>
      <c r="BA229" s="217" t="str">
        <f t="shared" si="54"/>
        <v/>
      </c>
      <c r="BB229" s="217" t="str">
        <f>IF(C229="","",IF(AND(フラグ管理用!AI229="事業終期_通常",OR(フラグ管理用!Z229&lt;18,フラグ管理用!Z229&gt;29)),"error",IF(AND(フラグ管理用!AI229="事業終期_基金",フラグ管理用!Z229&lt;18),"error","")))</f>
        <v/>
      </c>
      <c r="BC229" s="217" t="str">
        <f>IF(C229="","",IF(VLOOKUP(Y229,―!$X$2:$Y$31,2,FALSE)&lt;=VLOOKUP(Z229,―!$X$2:$Y$31,2,FALSE),"","error"))</f>
        <v/>
      </c>
      <c r="BD229" s="217" t="str">
        <f t="shared" si="55"/>
        <v/>
      </c>
      <c r="BE229" s="217" t="str">
        <f t="shared" si="56"/>
        <v/>
      </c>
      <c r="BF229" s="217" t="str">
        <f>IF(C229="","",IF(AND(フラグ管理用!AJ229="予算区分_地単_通常",フラグ管理用!AE229&gt;4),"error",IF(AND(フラグ管理用!AJ229="予算区分_地単_協力金等",フラグ管理用!AE229&gt;9),"error",IF(AND(フラグ管理用!AJ229="予算区分_補助",フラグ管理用!AE229&lt;9),"error",""))))</f>
        <v/>
      </c>
      <c r="BG229" s="258" t="str">
        <f>フラグ管理用!AN229</f>
        <v/>
      </c>
    </row>
    <row r="230" spans="1:59" x14ac:dyDescent="0.15">
      <c r="A230" s="84">
        <v>212</v>
      </c>
      <c r="B230" s="87"/>
      <c r="C230" s="61"/>
      <c r="D230" s="61"/>
      <c r="E230" s="63"/>
      <c r="F230" s="62"/>
      <c r="G230" s="150" t="str">
        <f>IF(C230="補",VLOOKUP(F230,'事業名一覧 '!$A$3:$C$54,3,FALSE),"")</f>
        <v/>
      </c>
      <c r="H230" s="158"/>
      <c r="I230" s="63"/>
      <c r="J230" s="63"/>
      <c r="K230" s="63"/>
      <c r="L230" s="62"/>
      <c r="M230" s="103" t="str">
        <f t="shared" si="57"/>
        <v/>
      </c>
      <c r="N230" s="103" t="str">
        <f t="shared" si="58"/>
        <v/>
      </c>
      <c r="O230" s="65"/>
      <c r="P230" s="65"/>
      <c r="Q230" s="65"/>
      <c r="R230" s="65"/>
      <c r="S230" s="65"/>
      <c r="T230" s="62"/>
      <c r="U230" s="63"/>
      <c r="V230" s="63"/>
      <c r="W230" s="63"/>
      <c r="X230" s="61"/>
      <c r="Y230" s="61"/>
      <c r="Z230" s="61"/>
      <c r="AA230" s="241"/>
      <c r="AB230" s="241"/>
      <c r="AC230" s="62"/>
      <c r="AD230" s="62"/>
      <c r="AE230" s="169"/>
      <c r="AF230" s="294"/>
      <c r="AG230" s="236"/>
      <c r="AH230" s="246" t="str">
        <f t="shared" si="59"/>
        <v/>
      </c>
      <c r="AI230" s="251" t="str">
        <f t="shared" si="60"/>
        <v/>
      </c>
      <c r="AJ230" s="217" t="str">
        <f>IF(C230="","",IF(AND(フラグ管理用!C230=1,フラグ管理用!E230=1),"",IF(AND(フラグ管理用!C230=2,フラグ管理用!D230=1,フラグ管理用!E230=1),"",IF(AND(フラグ管理用!C230=2,フラグ管理用!D230=2),"","error"))))</f>
        <v/>
      </c>
      <c r="AK230" s="257" t="str">
        <f t="shared" si="49"/>
        <v/>
      </c>
      <c r="AL230" s="257" t="str">
        <f t="shared" si="50"/>
        <v/>
      </c>
      <c r="AM230" s="257" t="str">
        <f>IF(C230="","",IF(PRODUCT(フラグ管理用!H230:J230)=0,"error",""))</f>
        <v/>
      </c>
      <c r="AN230" s="257" t="str">
        <f t="shared" si="61"/>
        <v/>
      </c>
      <c r="AO230" s="257" t="str">
        <f>IF(C230="","",IF(AND(フラグ管理用!E230=1,フラグ管理用!K230=1),"",IF(AND(フラグ管理用!E230=2,フラグ管理用!K230&gt;1),"","error")))</f>
        <v/>
      </c>
      <c r="AP230" s="257" t="str">
        <f>IF(C230="","",IF(AND(フラグ管理用!K230=10,ISBLANK(L230)=FALSE),"",IF(AND(フラグ管理用!K230&lt;10,ISBLANK(L230)=TRUE),"","error")))</f>
        <v/>
      </c>
      <c r="AQ230" s="217" t="str">
        <f t="shared" si="51"/>
        <v/>
      </c>
      <c r="AR230" s="217" t="str">
        <f t="shared" si="62"/>
        <v/>
      </c>
      <c r="AS230" s="217" t="str">
        <f>IF(C230="","",IF(AND(フラグ管理用!D230=2,フラグ管理用!E230=1),IF(Q230&lt;&gt;0,"error",""),""))</f>
        <v/>
      </c>
      <c r="AT230" s="217" t="str">
        <f>IF(C230="","",IF(フラグ管理用!E230=2,IF(OR(O230&lt;&gt;0,P230&lt;&gt;0),"error",""),""))</f>
        <v/>
      </c>
      <c r="AU230" s="217" t="str">
        <f t="shared" si="63"/>
        <v/>
      </c>
      <c r="AV230" s="217" t="str">
        <f t="shared" si="64"/>
        <v/>
      </c>
      <c r="AW230" s="217" t="str">
        <f t="shared" si="52"/>
        <v/>
      </c>
      <c r="AX230" s="217" t="str">
        <f>IF(C230="","",IF(フラグ管理用!X230=2,IF(AND(フラグ管理用!C230=2,フラグ管理用!U230=1),"","error"),""))</f>
        <v/>
      </c>
      <c r="AY230" s="217" t="str">
        <f t="shared" si="53"/>
        <v/>
      </c>
      <c r="AZ230" s="217" t="str">
        <f>IF(C230="","",IF(フラグ管理用!Y230=30,"error",IF(AND(フラグ管理用!AH230="事業始期_通常",フラグ管理用!Y230&lt;18),"error",IF(AND(フラグ管理用!AH230="事業始期_補助",フラグ管理用!Y230&lt;15),"error",""))))</f>
        <v/>
      </c>
      <c r="BA230" s="217" t="str">
        <f t="shared" si="54"/>
        <v/>
      </c>
      <c r="BB230" s="217" t="str">
        <f>IF(C230="","",IF(AND(フラグ管理用!AI230="事業終期_通常",OR(フラグ管理用!Z230&lt;18,フラグ管理用!Z230&gt;29)),"error",IF(AND(フラグ管理用!AI230="事業終期_基金",フラグ管理用!Z230&lt;18),"error","")))</f>
        <v/>
      </c>
      <c r="BC230" s="217" t="str">
        <f>IF(C230="","",IF(VLOOKUP(Y230,―!$X$2:$Y$31,2,FALSE)&lt;=VLOOKUP(Z230,―!$X$2:$Y$31,2,FALSE),"","error"))</f>
        <v/>
      </c>
      <c r="BD230" s="217" t="str">
        <f t="shared" si="55"/>
        <v/>
      </c>
      <c r="BE230" s="217" t="str">
        <f t="shared" si="56"/>
        <v/>
      </c>
      <c r="BF230" s="217" t="str">
        <f>IF(C230="","",IF(AND(フラグ管理用!AJ230="予算区分_地単_通常",フラグ管理用!AE230&gt;4),"error",IF(AND(フラグ管理用!AJ230="予算区分_地単_協力金等",フラグ管理用!AE230&gt;9),"error",IF(AND(フラグ管理用!AJ230="予算区分_補助",フラグ管理用!AE230&lt;9),"error",""))))</f>
        <v/>
      </c>
      <c r="BG230" s="258" t="str">
        <f>フラグ管理用!AN230</f>
        <v/>
      </c>
    </row>
    <row r="231" spans="1:59" x14ac:dyDescent="0.15">
      <c r="A231" s="84">
        <v>213</v>
      </c>
      <c r="B231" s="87"/>
      <c r="C231" s="61"/>
      <c r="D231" s="61"/>
      <c r="E231" s="63"/>
      <c r="F231" s="62"/>
      <c r="G231" s="150" t="str">
        <f>IF(C231="補",VLOOKUP(F231,'事業名一覧 '!$A$3:$C$54,3,FALSE),"")</f>
        <v/>
      </c>
      <c r="H231" s="158"/>
      <c r="I231" s="63"/>
      <c r="J231" s="63"/>
      <c r="K231" s="63"/>
      <c r="L231" s="62"/>
      <c r="M231" s="103" t="str">
        <f t="shared" si="57"/>
        <v/>
      </c>
      <c r="N231" s="103" t="str">
        <f t="shared" si="58"/>
        <v/>
      </c>
      <c r="O231" s="65"/>
      <c r="P231" s="65"/>
      <c r="Q231" s="65"/>
      <c r="R231" s="65"/>
      <c r="S231" s="65"/>
      <c r="T231" s="62"/>
      <c r="U231" s="63"/>
      <c r="V231" s="63"/>
      <c r="W231" s="63"/>
      <c r="X231" s="61"/>
      <c r="Y231" s="61"/>
      <c r="Z231" s="61"/>
      <c r="AA231" s="241"/>
      <c r="AB231" s="241"/>
      <c r="AC231" s="62"/>
      <c r="AD231" s="62"/>
      <c r="AE231" s="169"/>
      <c r="AF231" s="294"/>
      <c r="AG231" s="236"/>
      <c r="AH231" s="246" t="str">
        <f t="shared" si="59"/>
        <v/>
      </c>
      <c r="AI231" s="251" t="str">
        <f t="shared" si="60"/>
        <v/>
      </c>
      <c r="AJ231" s="217" t="str">
        <f>IF(C231="","",IF(AND(フラグ管理用!C231=1,フラグ管理用!E231=1),"",IF(AND(フラグ管理用!C231=2,フラグ管理用!D231=1,フラグ管理用!E231=1),"",IF(AND(フラグ管理用!C231=2,フラグ管理用!D231=2),"","error"))))</f>
        <v/>
      </c>
      <c r="AK231" s="257" t="str">
        <f t="shared" si="49"/>
        <v/>
      </c>
      <c r="AL231" s="257" t="str">
        <f t="shared" si="50"/>
        <v/>
      </c>
      <c r="AM231" s="257" t="str">
        <f>IF(C231="","",IF(PRODUCT(フラグ管理用!H231:J231)=0,"error",""))</f>
        <v/>
      </c>
      <c r="AN231" s="257" t="str">
        <f t="shared" si="61"/>
        <v/>
      </c>
      <c r="AO231" s="257" t="str">
        <f>IF(C231="","",IF(AND(フラグ管理用!E231=1,フラグ管理用!K231=1),"",IF(AND(フラグ管理用!E231=2,フラグ管理用!K231&gt;1),"","error")))</f>
        <v/>
      </c>
      <c r="AP231" s="257" t="str">
        <f>IF(C231="","",IF(AND(フラグ管理用!K231=10,ISBLANK(L231)=FALSE),"",IF(AND(フラグ管理用!K231&lt;10,ISBLANK(L231)=TRUE),"","error")))</f>
        <v/>
      </c>
      <c r="AQ231" s="217" t="str">
        <f t="shared" si="51"/>
        <v/>
      </c>
      <c r="AR231" s="217" t="str">
        <f t="shared" si="62"/>
        <v/>
      </c>
      <c r="AS231" s="217" t="str">
        <f>IF(C231="","",IF(AND(フラグ管理用!D231=2,フラグ管理用!E231=1),IF(Q231&lt;&gt;0,"error",""),""))</f>
        <v/>
      </c>
      <c r="AT231" s="217" t="str">
        <f>IF(C231="","",IF(フラグ管理用!E231=2,IF(OR(O231&lt;&gt;0,P231&lt;&gt;0),"error",""),""))</f>
        <v/>
      </c>
      <c r="AU231" s="217" t="str">
        <f t="shared" si="63"/>
        <v/>
      </c>
      <c r="AV231" s="217" t="str">
        <f t="shared" si="64"/>
        <v/>
      </c>
      <c r="AW231" s="217" t="str">
        <f t="shared" si="52"/>
        <v/>
      </c>
      <c r="AX231" s="217" t="str">
        <f>IF(C231="","",IF(フラグ管理用!X231=2,IF(AND(フラグ管理用!C231=2,フラグ管理用!U231=1),"","error"),""))</f>
        <v/>
      </c>
      <c r="AY231" s="217" t="str">
        <f t="shared" si="53"/>
        <v/>
      </c>
      <c r="AZ231" s="217" t="str">
        <f>IF(C231="","",IF(フラグ管理用!Y231=30,"error",IF(AND(フラグ管理用!AH231="事業始期_通常",フラグ管理用!Y231&lt;18),"error",IF(AND(フラグ管理用!AH231="事業始期_補助",フラグ管理用!Y231&lt;15),"error",""))))</f>
        <v/>
      </c>
      <c r="BA231" s="217" t="str">
        <f t="shared" si="54"/>
        <v/>
      </c>
      <c r="BB231" s="217" t="str">
        <f>IF(C231="","",IF(AND(フラグ管理用!AI231="事業終期_通常",OR(フラグ管理用!Z231&lt;18,フラグ管理用!Z231&gt;29)),"error",IF(AND(フラグ管理用!AI231="事業終期_基金",フラグ管理用!Z231&lt;18),"error","")))</f>
        <v/>
      </c>
      <c r="BC231" s="217" t="str">
        <f>IF(C231="","",IF(VLOOKUP(Y231,―!$X$2:$Y$31,2,FALSE)&lt;=VLOOKUP(Z231,―!$X$2:$Y$31,2,FALSE),"","error"))</f>
        <v/>
      </c>
      <c r="BD231" s="217" t="str">
        <f t="shared" si="55"/>
        <v/>
      </c>
      <c r="BE231" s="217" t="str">
        <f t="shared" si="56"/>
        <v/>
      </c>
      <c r="BF231" s="217" t="str">
        <f>IF(C231="","",IF(AND(フラグ管理用!AJ231="予算区分_地単_通常",フラグ管理用!AE231&gt;4),"error",IF(AND(フラグ管理用!AJ231="予算区分_地単_協力金等",フラグ管理用!AE231&gt;9),"error",IF(AND(フラグ管理用!AJ231="予算区分_補助",フラグ管理用!AE231&lt;9),"error",""))))</f>
        <v/>
      </c>
      <c r="BG231" s="258" t="str">
        <f>フラグ管理用!AN231</f>
        <v/>
      </c>
    </row>
    <row r="232" spans="1:59" x14ac:dyDescent="0.15">
      <c r="A232" s="84">
        <v>214</v>
      </c>
      <c r="B232" s="87"/>
      <c r="C232" s="61"/>
      <c r="D232" s="61"/>
      <c r="E232" s="63"/>
      <c r="F232" s="62"/>
      <c r="G232" s="150" t="str">
        <f>IF(C232="補",VLOOKUP(F232,'事業名一覧 '!$A$3:$C$54,3,FALSE),"")</f>
        <v/>
      </c>
      <c r="H232" s="158"/>
      <c r="I232" s="63"/>
      <c r="J232" s="63"/>
      <c r="K232" s="63"/>
      <c r="L232" s="62"/>
      <c r="M232" s="103" t="str">
        <f t="shared" si="57"/>
        <v/>
      </c>
      <c r="N232" s="103" t="str">
        <f t="shared" si="58"/>
        <v/>
      </c>
      <c r="O232" s="65"/>
      <c r="P232" s="65"/>
      <c r="Q232" s="65"/>
      <c r="R232" s="65"/>
      <c r="S232" s="65"/>
      <c r="T232" s="62"/>
      <c r="U232" s="63"/>
      <c r="V232" s="63"/>
      <c r="W232" s="63"/>
      <c r="X232" s="61"/>
      <c r="Y232" s="61"/>
      <c r="Z232" s="61"/>
      <c r="AA232" s="241"/>
      <c r="AB232" s="241"/>
      <c r="AC232" s="62"/>
      <c r="AD232" s="62"/>
      <c r="AE232" s="169"/>
      <c r="AF232" s="294"/>
      <c r="AG232" s="236"/>
      <c r="AH232" s="246" t="str">
        <f t="shared" si="59"/>
        <v/>
      </c>
      <c r="AI232" s="251" t="str">
        <f t="shared" si="60"/>
        <v/>
      </c>
      <c r="AJ232" s="217" t="str">
        <f>IF(C232="","",IF(AND(フラグ管理用!C232=1,フラグ管理用!E232=1),"",IF(AND(フラグ管理用!C232=2,フラグ管理用!D232=1,フラグ管理用!E232=1),"",IF(AND(フラグ管理用!C232=2,フラグ管理用!D232=2),"","error"))))</f>
        <v/>
      </c>
      <c r="AK232" s="257" t="str">
        <f t="shared" si="49"/>
        <v/>
      </c>
      <c r="AL232" s="257" t="str">
        <f t="shared" si="50"/>
        <v/>
      </c>
      <c r="AM232" s="257" t="str">
        <f>IF(C232="","",IF(PRODUCT(フラグ管理用!H232:J232)=0,"error",""))</f>
        <v/>
      </c>
      <c r="AN232" s="257" t="str">
        <f t="shared" si="61"/>
        <v/>
      </c>
      <c r="AO232" s="257" t="str">
        <f>IF(C232="","",IF(AND(フラグ管理用!E232=1,フラグ管理用!K232=1),"",IF(AND(フラグ管理用!E232=2,フラグ管理用!K232&gt;1),"","error")))</f>
        <v/>
      </c>
      <c r="AP232" s="257" t="str">
        <f>IF(C232="","",IF(AND(フラグ管理用!K232=10,ISBLANK(L232)=FALSE),"",IF(AND(フラグ管理用!K232&lt;10,ISBLANK(L232)=TRUE),"","error")))</f>
        <v/>
      </c>
      <c r="AQ232" s="217" t="str">
        <f t="shared" si="51"/>
        <v/>
      </c>
      <c r="AR232" s="217" t="str">
        <f t="shared" si="62"/>
        <v/>
      </c>
      <c r="AS232" s="217" t="str">
        <f>IF(C232="","",IF(AND(フラグ管理用!D232=2,フラグ管理用!E232=1),IF(Q232&lt;&gt;0,"error",""),""))</f>
        <v/>
      </c>
      <c r="AT232" s="217" t="str">
        <f>IF(C232="","",IF(フラグ管理用!E232=2,IF(OR(O232&lt;&gt;0,P232&lt;&gt;0),"error",""),""))</f>
        <v/>
      </c>
      <c r="AU232" s="217" t="str">
        <f t="shared" si="63"/>
        <v/>
      </c>
      <c r="AV232" s="217" t="str">
        <f t="shared" si="64"/>
        <v/>
      </c>
      <c r="AW232" s="217" t="str">
        <f t="shared" si="52"/>
        <v/>
      </c>
      <c r="AX232" s="217" t="str">
        <f>IF(C232="","",IF(フラグ管理用!X232=2,IF(AND(フラグ管理用!C232=2,フラグ管理用!U232=1),"","error"),""))</f>
        <v/>
      </c>
      <c r="AY232" s="217" t="str">
        <f t="shared" si="53"/>
        <v/>
      </c>
      <c r="AZ232" s="217" t="str">
        <f>IF(C232="","",IF(フラグ管理用!Y232=30,"error",IF(AND(フラグ管理用!AH232="事業始期_通常",フラグ管理用!Y232&lt;18),"error",IF(AND(フラグ管理用!AH232="事業始期_補助",フラグ管理用!Y232&lt;15),"error",""))))</f>
        <v/>
      </c>
      <c r="BA232" s="217" t="str">
        <f t="shared" si="54"/>
        <v/>
      </c>
      <c r="BB232" s="217" t="str">
        <f>IF(C232="","",IF(AND(フラグ管理用!AI232="事業終期_通常",OR(フラグ管理用!Z232&lt;18,フラグ管理用!Z232&gt;29)),"error",IF(AND(フラグ管理用!AI232="事業終期_基金",フラグ管理用!Z232&lt;18),"error","")))</f>
        <v/>
      </c>
      <c r="BC232" s="217" t="str">
        <f>IF(C232="","",IF(VLOOKUP(Y232,―!$X$2:$Y$31,2,FALSE)&lt;=VLOOKUP(Z232,―!$X$2:$Y$31,2,FALSE),"","error"))</f>
        <v/>
      </c>
      <c r="BD232" s="217" t="str">
        <f t="shared" si="55"/>
        <v/>
      </c>
      <c r="BE232" s="217" t="str">
        <f t="shared" si="56"/>
        <v/>
      </c>
      <c r="BF232" s="217" t="str">
        <f>IF(C232="","",IF(AND(フラグ管理用!AJ232="予算区分_地単_通常",フラグ管理用!AE232&gt;4),"error",IF(AND(フラグ管理用!AJ232="予算区分_地単_協力金等",フラグ管理用!AE232&gt;9),"error",IF(AND(フラグ管理用!AJ232="予算区分_補助",フラグ管理用!AE232&lt;9),"error",""))))</f>
        <v/>
      </c>
      <c r="BG232" s="258" t="str">
        <f>フラグ管理用!AN232</f>
        <v/>
      </c>
    </row>
    <row r="233" spans="1:59" x14ac:dyDescent="0.15">
      <c r="A233" s="84">
        <v>215</v>
      </c>
      <c r="B233" s="87"/>
      <c r="C233" s="61"/>
      <c r="D233" s="61"/>
      <c r="E233" s="63"/>
      <c r="F233" s="62"/>
      <c r="G233" s="150" t="str">
        <f>IF(C233="補",VLOOKUP(F233,'事業名一覧 '!$A$3:$C$54,3,FALSE),"")</f>
        <v/>
      </c>
      <c r="H233" s="158"/>
      <c r="I233" s="63"/>
      <c r="J233" s="63"/>
      <c r="K233" s="63"/>
      <c r="L233" s="62"/>
      <c r="M233" s="103" t="str">
        <f t="shared" si="57"/>
        <v/>
      </c>
      <c r="N233" s="103" t="str">
        <f t="shared" si="58"/>
        <v/>
      </c>
      <c r="O233" s="65"/>
      <c r="P233" s="65"/>
      <c r="Q233" s="65"/>
      <c r="R233" s="65"/>
      <c r="S233" s="65"/>
      <c r="T233" s="62"/>
      <c r="U233" s="63"/>
      <c r="V233" s="63"/>
      <c r="W233" s="63"/>
      <c r="X233" s="61"/>
      <c r="Y233" s="61"/>
      <c r="Z233" s="61"/>
      <c r="AA233" s="241"/>
      <c r="AB233" s="241"/>
      <c r="AC233" s="62"/>
      <c r="AD233" s="62"/>
      <c r="AE233" s="169"/>
      <c r="AF233" s="294"/>
      <c r="AG233" s="236"/>
      <c r="AH233" s="246" t="str">
        <f t="shared" si="59"/>
        <v/>
      </c>
      <c r="AI233" s="251" t="str">
        <f t="shared" si="60"/>
        <v/>
      </c>
      <c r="AJ233" s="217" t="str">
        <f>IF(C233="","",IF(AND(フラグ管理用!C233=1,フラグ管理用!E233=1),"",IF(AND(フラグ管理用!C233=2,フラグ管理用!D233=1,フラグ管理用!E233=1),"",IF(AND(フラグ管理用!C233=2,フラグ管理用!D233=2),"","error"))))</f>
        <v/>
      </c>
      <c r="AK233" s="257" t="str">
        <f t="shared" si="49"/>
        <v/>
      </c>
      <c r="AL233" s="257" t="str">
        <f t="shared" si="50"/>
        <v/>
      </c>
      <c r="AM233" s="257" t="str">
        <f>IF(C233="","",IF(PRODUCT(フラグ管理用!H233:J233)=0,"error",""))</f>
        <v/>
      </c>
      <c r="AN233" s="257" t="str">
        <f t="shared" si="61"/>
        <v/>
      </c>
      <c r="AO233" s="257" t="str">
        <f>IF(C233="","",IF(AND(フラグ管理用!E233=1,フラグ管理用!K233=1),"",IF(AND(フラグ管理用!E233=2,フラグ管理用!K233&gt;1),"","error")))</f>
        <v/>
      </c>
      <c r="AP233" s="257" t="str">
        <f>IF(C233="","",IF(AND(フラグ管理用!K233=10,ISBLANK(L233)=FALSE),"",IF(AND(フラグ管理用!K233&lt;10,ISBLANK(L233)=TRUE),"","error")))</f>
        <v/>
      </c>
      <c r="AQ233" s="217" t="str">
        <f t="shared" si="51"/>
        <v/>
      </c>
      <c r="AR233" s="217" t="str">
        <f t="shared" si="62"/>
        <v/>
      </c>
      <c r="AS233" s="217" t="str">
        <f>IF(C233="","",IF(AND(フラグ管理用!D233=2,フラグ管理用!E233=1),IF(Q233&lt;&gt;0,"error",""),""))</f>
        <v/>
      </c>
      <c r="AT233" s="217" t="str">
        <f>IF(C233="","",IF(フラグ管理用!E233=2,IF(OR(O233&lt;&gt;0,P233&lt;&gt;0),"error",""),""))</f>
        <v/>
      </c>
      <c r="AU233" s="217" t="str">
        <f t="shared" si="63"/>
        <v/>
      </c>
      <c r="AV233" s="217" t="str">
        <f t="shared" si="64"/>
        <v/>
      </c>
      <c r="AW233" s="217" t="str">
        <f t="shared" si="52"/>
        <v/>
      </c>
      <c r="AX233" s="217" t="str">
        <f>IF(C233="","",IF(フラグ管理用!X233=2,IF(AND(フラグ管理用!C233=2,フラグ管理用!U233=1),"","error"),""))</f>
        <v/>
      </c>
      <c r="AY233" s="217" t="str">
        <f t="shared" si="53"/>
        <v/>
      </c>
      <c r="AZ233" s="217" t="str">
        <f>IF(C233="","",IF(フラグ管理用!Y233=30,"error",IF(AND(フラグ管理用!AH233="事業始期_通常",フラグ管理用!Y233&lt;18),"error",IF(AND(フラグ管理用!AH233="事業始期_補助",フラグ管理用!Y233&lt;15),"error",""))))</f>
        <v/>
      </c>
      <c r="BA233" s="217" t="str">
        <f t="shared" si="54"/>
        <v/>
      </c>
      <c r="BB233" s="217" t="str">
        <f>IF(C233="","",IF(AND(フラグ管理用!AI233="事業終期_通常",OR(フラグ管理用!Z233&lt;18,フラグ管理用!Z233&gt;29)),"error",IF(AND(フラグ管理用!AI233="事業終期_基金",フラグ管理用!Z233&lt;18),"error","")))</f>
        <v/>
      </c>
      <c r="BC233" s="217" t="str">
        <f>IF(C233="","",IF(VLOOKUP(Y233,―!$X$2:$Y$31,2,FALSE)&lt;=VLOOKUP(Z233,―!$X$2:$Y$31,2,FALSE),"","error"))</f>
        <v/>
      </c>
      <c r="BD233" s="217" t="str">
        <f t="shared" si="55"/>
        <v/>
      </c>
      <c r="BE233" s="217" t="str">
        <f t="shared" si="56"/>
        <v/>
      </c>
      <c r="BF233" s="217" t="str">
        <f>IF(C233="","",IF(AND(フラグ管理用!AJ233="予算区分_地単_通常",フラグ管理用!AE233&gt;4),"error",IF(AND(フラグ管理用!AJ233="予算区分_地単_協力金等",フラグ管理用!AE233&gt;9),"error",IF(AND(フラグ管理用!AJ233="予算区分_補助",フラグ管理用!AE233&lt;9),"error",""))))</f>
        <v/>
      </c>
      <c r="BG233" s="258" t="str">
        <f>フラグ管理用!AN233</f>
        <v/>
      </c>
    </row>
    <row r="234" spans="1:59" x14ac:dyDescent="0.15">
      <c r="A234" s="84">
        <v>216</v>
      </c>
      <c r="B234" s="87"/>
      <c r="C234" s="61"/>
      <c r="D234" s="61"/>
      <c r="E234" s="63"/>
      <c r="F234" s="62"/>
      <c r="G234" s="150" t="str">
        <f>IF(C234="補",VLOOKUP(F234,'事業名一覧 '!$A$3:$C$54,3,FALSE),"")</f>
        <v/>
      </c>
      <c r="H234" s="158"/>
      <c r="I234" s="63"/>
      <c r="J234" s="63"/>
      <c r="K234" s="63"/>
      <c r="L234" s="62"/>
      <c r="M234" s="103" t="str">
        <f t="shared" si="57"/>
        <v/>
      </c>
      <c r="N234" s="103" t="str">
        <f t="shared" si="58"/>
        <v/>
      </c>
      <c r="O234" s="65"/>
      <c r="P234" s="65"/>
      <c r="Q234" s="65"/>
      <c r="R234" s="65"/>
      <c r="S234" s="65"/>
      <c r="T234" s="62"/>
      <c r="U234" s="63"/>
      <c r="V234" s="63"/>
      <c r="W234" s="63"/>
      <c r="X234" s="61"/>
      <c r="Y234" s="61"/>
      <c r="Z234" s="61"/>
      <c r="AA234" s="241"/>
      <c r="AB234" s="241"/>
      <c r="AC234" s="62"/>
      <c r="AD234" s="62"/>
      <c r="AE234" s="169"/>
      <c r="AF234" s="294"/>
      <c r="AG234" s="236"/>
      <c r="AH234" s="246" t="str">
        <f t="shared" si="59"/>
        <v/>
      </c>
      <c r="AI234" s="251" t="str">
        <f t="shared" si="60"/>
        <v/>
      </c>
      <c r="AJ234" s="217" t="str">
        <f>IF(C234="","",IF(AND(フラグ管理用!C234=1,フラグ管理用!E234=1),"",IF(AND(フラグ管理用!C234=2,フラグ管理用!D234=1,フラグ管理用!E234=1),"",IF(AND(フラグ管理用!C234=2,フラグ管理用!D234=2),"","error"))))</f>
        <v/>
      </c>
      <c r="AK234" s="257" t="str">
        <f t="shared" si="49"/>
        <v/>
      </c>
      <c r="AL234" s="257" t="str">
        <f t="shared" si="50"/>
        <v/>
      </c>
      <c r="AM234" s="257" t="str">
        <f>IF(C234="","",IF(PRODUCT(フラグ管理用!H234:J234)=0,"error",""))</f>
        <v/>
      </c>
      <c r="AN234" s="257" t="str">
        <f t="shared" si="61"/>
        <v/>
      </c>
      <c r="AO234" s="257" t="str">
        <f>IF(C234="","",IF(AND(フラグ管理用!E234=1,フラグ管理用!K234=1),"",IF(AND(フラグ管理用!E234=2,フラグ管理用!K234&gt;1),"","error")))</f>
        <v/>
      </c>
      <c r="AP234" s="257" t="str">
        <f>IF(C234="","",IF(AND(フラグ管理用!K234=10,ISBLANK(L234)=FALSE),"",IF(AND(フラグ管理用!K234&lt;10,ISBLANK(L234)=TRUE),"","error")))</f>
        <v/>
      </c>
      <c r="AQ234" s="217" t="str">
        <f t="shared" si="51"/>
        <v/>
      </c>
      <c r="AR234" s="217" t="str">
        <f t="shared" si="62"/>
        <v/>
      </c>
      <c r="AS234" s="217" t="str">
        <f>IF(C234="","",IF(AND(フラグ管理用!D234=2,フラグ管理用!E234=1),IF(Q234&lt;&gt;0,"error",""),""))</f>
        <v/>
      </c>
      <c r="AT234" s="217" t="str">
        <f>IF(C234="","",IF(フラグ管理用!E234=2,IF(OR(O234&lt;&gt;0,P234&lt;&gt;0),"error",""),""))</f>
        <v/>
      </c>
      <c r="AU234" s="217" t="str">
        <f t="shared" si="63"/>
        <v/>
      </c>
      <c r="AV234" s="217" t="str">
        <f t="shared" si="64"/>
        <v/>
      </c>
      <c r="AW234" s="217" t="str">
        <f t="shared" si="52"/>
        <v/>
      </c>
      <c r="AX234" s="217" t="str">
        <f>IF(C234="","",IF(フラグ管理用!X234=2,IF(AND(フラグ管理用!C234=2,フラグ管理用!U234=1),"","error"),""))</f>
        <v/>
      </c>
      <c r="AY234" s="217" t="str">
        <f t="shared" si="53"/>
        <v/>
      </c>
      <c r="AZ234" s="217" t="str">
        <f>IF(C234="","",IF(フラグ管理用!Y234=30,"error",IF(AND(フラグ管理用!AH234="事業始期_通常",フラグ管理用!Y234&lt;18),"error",IF(AND(フラグ管理用!AH234="事業始期_補助",フラグ管理用!Y234&lt;15),"error",""))))</f>
        <v/>
      </c>
      <c r="BA234" s="217" t="str">
        <f t="shared" si="54"/>
        <v/>
      </c>
      <c r="BB234" s="217" t="str">
        <f>IF(C234="","",IF(AND(フラグ管理用!AI234="事業終期_通常",OR(フラグ管理用!Z234&lt;18,フラグ管理用!Z234&gt;29)),"error",IF(AND(フラグ管理用!AI234="事業終期_基金",フラグ管理用!Z234&lt;18),"error","")))</f>
        <v/>
      </c>
      <c r="BC234" s="217" t="str">
        <f>IF(C234="","",IF(VLOOKUP(Y234,―!$X$2:$Y$31,2,FALSE)&lt;=VLOOKUP(Z234,―!$X$2:$Y$31,2,FALSE),"","error"))</f>
        <v/>
      </c>
      <c r="BD234" s="217" t="str">
        <f t="shared" si="55"/>
        <v/>
      </c>
      <c r="BE234" s="217" t="str">
        <f t="shared" si="56"/>
        <v/>
      </c>
      <c r="BF234" s="217" t="str">
        <f>IF(C234="","",IF(AND(フラグ管理用!AJ234="予算区分_地単_通常",フラグ管理用!AE234&gt;4),"error",IF(AND(フラグ管理用!AJ234="予算区分_地単_協力金等",フラグ管理用!AE234&gt;9),"error",IF(AND(フラグ管理用!AJ234="予算区分_補助",フラグ管理用!AE234&lt;9),"error",""))))</f>
        <v/>
      </c>
      <c r="BG234" s="258" t="str">
        <f>フラグ管理用!AN234</f>
        <v/>
      </c>
    </row>
    <row r="235" spans="1:59" x14ac:dyDescent="0.15">
      <c r="A235" s="84">
        <v>217</v>
      </c>
      <c r="B235" s="87"/>
      <c r="C235" s="61"/>
      <c r="D235" s="61"/>
      <c r="E235" s="63"/>
      <c r="F235" s="62"/>
      <c r="G235" s="150" t="str">
        <f>IF(C235="補",VLOOKUP(F235,'事業名一覧 '!$A$3:$C$54,3,FALSE),"")</f>
        <v/>
      </c>
      <c r="H235" s="158"/>
      <c r="I235" s="63"/>
      <c r="J235" s="63"/>
      <c r="K235" s="63"/>
      <c r="L235" s="62"/>
      <c r="M235" s="103" t="str">
        <f t="shared" si="57"/>
        <v/>
      </c>
      <c r="N235" s="103" t="str">
        <f t="shared" si="58"/>
        <v/>
      </c>
      <c r="O235" s="65"/>
      <c r="P235" s="65"/>
      <c r="Q235" s="65"/>
      <c r="R235" s="65"/>
      <c r="S235" s="65"/>
      <c r="T235" s="62"/>
      <c r="U235" s="63"/>
      <c r="V235" s="63"/>
      <c r="W235" s="63"/>
      <c r="X235" s="61"/>
      <c r="Y235" s="61"/>
      <c r="Z235" s="61"/>
      <c r="AA235" s="241"/>
      <c r="AB235" s="241"/>
      <c r="AC235" s="62"/>
      <c r="AD235" s="62"/>
      <c r="AE235" s="169"/>
      <c r="AF235" s="294"/>
      <c r="AG235" s="236"/>
      <c r="AH235" s="246" t="str">
        <f t="shared" si="59"/>
        <v/>
      </c>
      <c r="AI235" s="251" t="str">
        <f t="shared" si="60"/>
        <v/>
      </c>
      <c r="AJ235" s="217" t="str">
        <f>IF(C235="","",IF(AND(フラグ管理用!C235=1,フラグ管理用!E235=1),"",IF(AND(フラグ管理用!C235=2,フラグ管理用!D235=1,フラグ管理用!E235=1),"",IF(AND(フラグ管理用!C235=2,フラグ管理用!D235=2),"","error"))))</f>
        <v/>
      </c>
      <c r="AK235" s="257" t="str">
        <f t="shared" si="49"/>
        <v/>
      </c>
      <c r="AL235" s="257" t="str">
        <f t="shared" si="50"/>
        <v/>
      </c>
      <c r="AM235" s="257" t="str">
        <f>IF(C235="","",IF(PRODUCT(フラグ管理用!H235:J235)=0,"error",""))</f>
        <v/>
      </c>
      <c r="AN235" s="257" t="str">
        <f t="shared" si="61"/>
        <v/>
      </c>
      <c r="AO235" s="257" t="str">
        <f>IF(C235="","",IF(AND(フラグ管理用!E235=1,フラグ管理用!K235=1),"",IF(AND(フラグ管理用!E235=2,フラグ管理用!K235&gt;1),"","error")))</f>
        <v/>
      </c>
      <c r="AP235" s="257" t="str">
        <f>IF(C235="","",IF(AND(フラグ管理用!K235=10,ISBLANK(L235)=FALSE),"",IF(AND(フラグ管理用!K235&lt;10,ISBLANK(L235)=TRUE),"","error")))</f>
        <v/>
      </c>
      <c r="AQ235" s="217" t="str">
        <f t="shared" si="51"/>
        <v/>
      </c>
      <c r="AR235" s="217" t="str">
        <f t="shared" si="62"/>
        <v/>
      </c>
      <c r="AS235" s="217" t="str">
        <f>IF(C235="","",IF(AND(フラグ管理用!D235=2,フラグ管理用!E235=1),IF(Q235&lt;&gt;0,"error",""),""))</f>
        <v/>
      </c>
      <c r="AT235" s="217" t="str">
        <f>IF(C235="","",IF(フラグ管理用!E235=2,IF(OR(O235&lt;&gt;0,P235&lt;&gt;0),"error",""),""))</f>
        <v/>
      </c>
      <c r="AU235" s="217" t="str">
        <f t="shared" si="63"/>
        <v/>
      </c>
      <c r="AV235" s="217" t="str">
        <f t="shared" si="64"/>
        <v/>
      </c>
      <c r="AW235" s="217" t="str">
        <f t="shared" si="52"/>
        <v/>
      </c>
      <c r="AX235" s="217" t="str">
        <f>IF(C235="","",IF(フラグ管理用!X235=2,IF(AND(フラグ管理用!C235=2,フラグ管理用!U235=1),"","error"),""))</f>
        <v/>
      </c>
      <c r="AY235" s="217" t="str">
        <f t="shared" si="53"/>
        <v/>
      </c>
      <c r="AZ235" s="217" t="str">
        <f>IF(C235="","",IF(フラグ管理用!Y235=30,"error",IF(AND(フラグ管理用!AH235="事業始期_通常",フラグ管理用!Y235&lt;18),"error",IF(AND(フラグ管理用!AH235="事業始期_補助",フラグ管理用!Y235&lt;15),"error",""))))</f>
        <v/>
      </c>
      <c r="BA235" s="217" t="str">
        <f t="shared" si="54"/>
        <v/>
      </c>
      <c r="BB235" s="217" t="str">
        <f>IF(C235="","",IF(AND(フラグ管理用!AI235="事業終期_通常",OR(フラグ管理用!Z235&lt;18,フラグ管理用!Z235&gt;29)),"error",IF(AND(フラグ管理用!AI235="事業終期_基金",フラグ管理用!Z235&lt;18),"error","")))</f>
        <v/>
      </c>
      <c r="BC235" s="217" t="str">
        <f>IF(C235="","",IF(VLOOKUP(Y235,―!$X$2:$Y$31,2,FALSE)&lt;=VLOOKUP(Z235,―!$X$2:$Y$31,2,FALSE),"","error"))</f>
        <v/>
      </c>
      <c r="BD235" s="217" t="str">
        <f t="shared" si="55"/>
        <v/>
      </c>
      <c r="BE235" s="217" t="str">
        <f t="shared" si="56"/>
        <v/>
      </c>
      <c r="BF235" s="217" t="str">
        <f>IF(C235="","",IF(AND(フラグ管理用!AJ235="予算区分_地単_通常",フラグ管理用!AE235&gt;4),"error",IF(AND(フラグ管理用!AJ235="予算区分_地単_協力金等",フラグ管理用!AE235&gt;9),"error",IF(AND(フラグ管理用!AJ235="予算区分_補助",フラグ管理用!AE235&lt;9),"error",""))))</f>
        <v/>
      </c>
      <c r="BG235" s="258" t="str">
        <f>フラグ管理用!AN235</f>
        <v/>
      </c>
    </row>
    <row r="236" spans="1:59" x14ac:dyDescent="0.15">
      <c r="A236" s="84">
        <v>218</v>
      </c>
      <c r="B236" s="87"/>
      <c r="C236" s="61"/>
      <c r="D236" s="61"/>
      <c r="E236" s="63"/>
      <c r="F236" s="62"/>
      <c r="G236" s="150" t="str">
        <f>IF(C236="補",VLOOKUP(F236,'事業名一覧 '!$A$3:$C$54,3,FALSE),"")</f>
        <v/>
      </c>
      <c r="H236" s="158"/>
      <c r="I236" s="63"/>
      <c r="J236" s="63"/>
      <c r="K236" s="63"/>
      <c r="L236" s="62"/>
      <c r="M236" s="103" t="str">
        <f t="shared" si="57"/>
        <v/>
      </c>
      <c r="N236" s="103" t="str">
        <f t="shared" si="58"/>
        <v/>
      </c>
      <c r="O236" s="65"/>
      <c r="P236" s="65"/>
      <c r="Q236" s="65"/>
      <c r="R236" s="65"/>
      <c r="S236" s="65"/>
      <c r="T236" s="62"/>
      <c r="U236" s="63"/>
      <c r="V236" s="63"/>
      <c r="W236" s="63"/>
      <c r="X236" s="61"/>
      <c r="Y236" s="61"/>
      <c r="Z236" s="61"/>
      <c r="AA236" s="241"/>
      <c r="AB236" s="241"/>
      <c r="AC236" s="62"/>
      <c r="AD236" s="62"/>
      <c r="AE236" s="169"/>
      <c r="AF236" s="294"/>
      <c r="AG236" s="236"/>
      <c r="AH236" s="246" t="str">
        <f t="shared" si="59"/>
        <v/>
      </c>
      <c r="AI236" s="251" t="str">
        <f t="shared" si="60"/>
        <v/>
      </c>
      <c r="AJ236" s="217" t="str">
        <f>IF(C236="","",IF(AND(フラグ管理用!C236=1,フラグ管理用!E236=1),"",IF(AND(フラグ管理用!C236=2,フラグ管理用!D236=1,フラグ管理用!E236=1),"",IF(AND(フラグ管理用!C236=2,フラグ管理用!D236=2),"","error"))))</f>
        <v/>
      </c>
      <c r="AK236" s="257" t="str">
        <f t="shared" si="49"/>
        <v/>
      </c>
      <c r="AL236" s="257" t="str">
        <f t="shared" si="50"/>
        <v/>
      </c>
      <c r="AM236" s="257" t="str">
        <f>IF(C236="","",IF(PRODUCT(フラグ管理用!H236:J236)=0,"error",""))</f>
        <v/>
      </c>
      <c r="AN236" s="257" t="str">
        <f t="shared" si="61"/>
        <v/>
      </c>
      <c r="AO236" s="257" t="str">
        <f>IF(C236="","",IF(AND(フラグ管理用!E236=1,フラグ管理用!K236=1),"",IF(AND(フラグ管理用!E236=2,フラグ管理用!K236&gt;1),"","error")))</f>
        <v/>
      </c>
      <c r="AP236" s="257" t="str">
        <f>IF(C236="","",IF(AND(フラグ管理用!K236=10,ISBLANK(L236)=FALSE),"",IF(AND(フラグ管理用!K236&lt;10,ISBLANK(L236)=TRUE),"","error")))</f>
        <v/>
      </c>
      <c r="AQ236" s="217" t="str">
        <f t="shared" si="51"/>
        <v/>
      </c>
      <c r="AR236" s="217" t="str">
        <f t="shared" si="62"/>
        <v/>
      </c>
      <c r="AS236" s="217" t="str">
        <f>IF(C236="","",IF(AND(フラグ管理用!D236=2,フラグ管理用!E236=1),IF(Q236&lt;&gt;0,"error",""),""))</f>
        <v/>
      </c>
      <c r="AT236" s="217" t="str">
        <f>IF(C236="","",IF(フラグ管理用!E236=2,IF(OR(O236&lt;&gt;0,P236&lt;&gt;0),"error",""),""))</f>
        <v/>
      </c>
      <c r="AU236" s="217" t="str">
        <f t="shared" si="63"/>
        <v/>
      </c>
      <c r="AV236" s="217" t="str">
        <f t="shared" si="64"/>
        <v/>
      </c>
      <c r="AW236" s="217" t="str">
        <f t="shared" si="52"/>
        <v/>
      </c>
      <c r="AX236" s="217" t="str">
        <f>IF(C236="","",IF(フラグ管理用!X236=2,IF(AND(フラグ管理用!C236=2,フラグ管理用!U236=1),"","error"),""))</f>
        <v/>
      </c>
      <c r="AY236" s="217" t="str">
        <f t="shared" si="53"/>
        <v/>
      </c>
      <c r="AZ236" s="217" t="str">
        <f>IF(C236="","",IF(フラグ管理用!Y236=30,"error",IF(AND(フラグ管理用!AH236="事業始期_通常",フラグ管理用!Y236&lt;18),"error",IF(AND(フラグ管理用!AH236="事業始期_補助",フラグ管理用!Y236&lt;15),"error",""))))</f>
        <v/>
      </c>
      <c r="BA236" s="217" t="str">
        <f t="shared" si="54"/>
        <v/>
      </c>
      <c r="BB236" s="217" t="str">
        <f>IF(C236="","",IF(AND(フラグ管理用!AI236="事業終期_通常",OR(フラグ管理用!Z236&lt;18,フラグ管理用!Z236&gt;29)),"error",IF(AND(フラグ管理用!AI236="事業終期_基金",フラグ管理用!Z236&lt;18),"error","")))</f>
        <v/>
      </c>
      <c r="BC236" s="217" t="str">
        <f>IF(C236="","",IF(VLOOKUP(Y236,―!$X$2:$Y$31,2,FALSE)&lt;=VLOOKUP(Z236,―!$X$2:$Y$31,2,FALSE),"","error"))</f>
        <v/>
      </c>
      <c r="BD236" s="217" t="str">
        <f t="shared" si="55"/>
        <v/>
      </c>
      <c r="BE236" s="217" t="str">
        <f t="shared" si="56"/>
        <v/>
      </c>
      <c r="BF236" s="217" t="str">
        <f>IF(C236="","",IF(AND(フラグ管理用!AJ236="予算区分_地単_通常",フラグ管理用!AE236&gt;4),"error",IF(AND(フラグ管理用!AJ236="予算区分_地単_協力金等",フラグ管理用!AE236&gt;9),"error",IF(AND(フラグ管理用!AJ236="予算区分_補助",フラグ管理用!AE236&lt;9),"error",""))))</f>
        <v/>
      </c>
      <c r="BG236" s="258" t="str">
        <f>フラグ管理用!AN236</f>
        <v/>
      </c>
    </row>
    <row r="237" spans="1:59" x14ac:dyDescent="0.15">
      <c r="A237" s="84">
        <v>219</v>
      </c>
      <c r="B237" s="87"/>
      <c r="C237" s="61"/>
      <c r="D237" s="61"/>
      <c r="E237" s="63"/>
      <c r="F237" s="62"/>
      <c r="G237" s="150" t="str">
        <f>IF(C237="補",VLOOKUP(F237,'事業名一覧 '!$A$3:$C$54,3,FALSE),"")</f>
        <v/>
      </c>
      <c r="H237" s="158"/>
      <c r="I237" s="63"/>
      <c r="J237" s="63"/>
      <c r="K237" s="63"/>
      <c r="L237" s="62"/>
      <c r="M237" s="103" t="str">
        <f t="shared" si="57"/>
        <v/>
      </c>
      <c r="N237" s="103" t="str">
        <f t="shared" si="58"/>
        <v/>
      </c>
      <c r="O237" s="65"/>
      <c r="P237" s="65"/>
      <c r="Q237" s="65"/>
      <c r="R237" s="65"/>
      <c r="S237" s="65"/>
      <c r="T237" s="62"/>
      <c r="U237" s="63"/>
      <c r="V237" s="63"/>
      <c r="W237" s="63"/>
      <c r="X237" s="61"/>
      <c r="Y237" s="61"/>
      <c r="Z237" s="61"/>
      <c r="AA237" s="241"/>
      <c r="AB237" s="241"/>
      <c r="AC237" s="62"/>
      <c r="AD237" s="62"/>
      <c r="AE237" s="169"/>
      <c r="AF237" s="294"/>
      <c r="AG237" s="236"/>
      <c r="AH237" s="246" t="str">
        <f t="shared" si="59"/>
        <v/>
      </c>
      <c r="AI237" s="251" t="str">
        <f t="shared" si="60"/>
        <v/>
      </c>
      <c r="AJ237" s="217" t="str">
        <f>IF(C237="","",IF(AND(フラグ管理用!C237=1,フラグ管理用!E237=1),"",IF(AND(フラグ管理用!C237=2,フラグ管理用!D237=1,フラグ管理用!E237=1),"",IF(AND(フラグ管理用!C237=2,フラグ管理用!D237=2),"","error"))))</f>
        <v/>
      </c>
      <c r="AK237" s="257" t="str">
        <f t="shared" si="49"/>
        <v/>
      </c>
      <c r="AL237" s="257" t="str">
        <f t="shared" si="50"/>
        <v/>
      </c>
      <c r="AM237" s="257" t="str">
        <f>IF(C237="","",IF(PRODUCT(フラグ管理用!H237:J237)=0,"error",""))</f>
        <v/>
      </c>
      <c r="AN237" s="257" t="str">
        <f t="shared" si="61"/>
        <v/>
      </c>
      <c r="AO237" s="257" t="str">
        <f>IF(C237="","",IF(AND(フラグ管理用!E237=1,フラグ管理用!K237=1),"",IF(AND(フラグ管理用!E237=2,フラグ管理用!K237&gt;1),"","error")))</f>
        <v/>
      </c>
      <c r="AP237" s="257" t="str">
        <f>IF(C237="","",IF(AND(フラグ管理用!K237=10,ISBLANK(L237)=FALSE),"",IF(AND(フラグ管理用!K237&lt;10,ISBLANK(L237)=TRUE),"","error")))</f>
        <v/>
      </c>
      <c r="AQ237" s="217" t="str">
        <f t="shared" si="51"/>
        <v/>
      </c>
      <c r="AR237" s="217" t="str">
        <f t="shared" si="62"/>
        <v/>
      </c>
      <c r="AS237" s="217" t="str">
        <f>IF(C237="","",IF(AND(フラグ管理用!D237=2,フラグ管理用!E237=1),IF(Q237&lt;&gt;0,"error",""),""))</f>
        <v/>
      </c>
      <c r="AT237" s="217" t="str">
        <f>IF(C237="","",IF(フラグ管理用!E237=2,IF(OR(O237&lt;&gt;0,P237&lt;&gt;0),"error",""),""))</f>
        <v/>
      </c>
      <c r="AU237" s="217" t="str">
        <f t="shared" si="63"/>
        <v/>
      </c>
      <c r="AV237" s="217" t="str">
        <f t="shared" si="64"/>
        <v/>
      </c>
      <c r="AW237" s="217" t="str">
        <f t="shared" si="52"/>
        <v/>
      </c>
      <c r="AX237" s="217" t="str">
        <f>IF(C237="","",IF(フラグ管理用!X237=2,IF(AND(フラグ管理用!C237=2,フラグ管理用!U237=1),"","error"),""))</f>
        <v/>
      </c>
      <c r="AY237" s="217" t="str">
        <f t="shared" si="53"/>
        <v/>
      </c>
      <c r="AZ237" s="217" t="str">
        <f>IF(C237="","",IF(フラグ管理用!Y237=30,"error",IF(AND(フラグ管理用!AH237="事業始期_通常",フラグ管理用!Y237&lt;18),"error",IF(AND(フラグ管理用!AH237="事業始期_補助",フラグ管理用!Y237&lt;15),"error",""))))</f>
        <v/>
      </c>
      <c r="BA237" s="217" t="str">
        <f t="shared" si="54"/>
        <v/>
      </c>
      <c r="BB237" s="217" t="str">
        <f>IF(C237="","",IF(AND(フラグ管理用!AI237="事業終期_通常",OR(フラグ管理用!Z237&lt;18,フラグ管理用!Z237&gt;29)),"error",IF(AND(フラグ管理用!AI237="事業終期_基金",フラグ管理用!Z237&lt;18),"error","")))</f>
        <v/>
      </c>
      <c r="BC237" s="217" t="str">
        <f>IF(C237="","",IF(VLOOKUP(Y237,―!$X$2:$Y$31,2,FALSE)&lt;=VLOOKUP(Z237,―!$X$2:$Y$31,2,FALSE),"","error"))</f>
        <v/>
      </c>
      <c r="BD237" s="217" t="str">
        <f t="shared" si="55"/>
        <v/>
      </c>
      <c r="BE237" s="217" t="str">
        <f t="shared" si="56"/>
        <v/>
      </c>
      <c r="BF237" s="217" t="str">
        <f>IF(C237="","",IF(AND(フラグ管理用!AJ237="予算区分_地単_通常",フラグ管理用!AE237&gt;4),"error",IF(AND(フラグ管理用!AJ237="予算区分_地単_協力金等",フラグ管理用!AE237&gt;9),"error",IF(AND(フラグ管理用!AJ237="予算区分_補助",フラグ管理用!AE237&lt;9),"error",""))))</f>
        <v/>
      </c>
      <c r="BG237" s="258" t="str">
        <f>フラグ管理用!AN237</f>
        <v/>
      </c>
    </row>
    <row r="238" spans="1:59" x14ac:dyDescent="0.15">
      <c r="A238" s="84">
        <v>220</v>
      </c>
      <c r="B238" s="87"/>
      <c r="C238" s="61"/>
      <c r="D238" s="61"/>
      <c r="E238" s="63"/>
      <c r="F238" s="62"/>
      <c r="G238" s="150" t="str">
        <f>IF(C238="補",VLOOKUP(F238,'事業名一覧 '!$A$3:$C$54,3,FALSE),"")</f>
        <v/>
      </c>
      <c r="H238" s="158"/>
      <c r="I238" s="63"/>
      <c r="J238" s="63"/>
      <c r="K238" s="63"/>
      <c r="L238" s="62"/>
      <c r="M238" s="103" t="str">
        <f t="shared" si="57"/>
        <v/>
      </c>
      <c r="N238" s="103" t="str">
        <f t="shared" si="58"/>
        <v/>
      </c>
      <c r="O238" s="65"/>
      <c r="P238" s="65"/>
      <c r="Q238" s="65"/>
      <c r="R238" s="65"/>
      <c r="S238" s="65"/>
      <c r="T238" s="62"/>
      <c r="U238" s="63"/>
      <c r="V238" s="63"/>
      <c r="W238" s="63"/>
      <c r="X238" s="61"/>
      <c r="Y238" s="61"/>
      <c r="Z238" s="61"/>
      <c r="AA238" s="241"/>
      <c r="AB238" s="241"/>
      <c r="AC238" s="62"/>
      <c r="AD238" s="62"/>
      <c r="AE238" s="169"/>
      <c r="AF238" s="294"/>
      <c r="AG238" s="236"/>
      <c r="AH238" s="246" t="str">
        <f t="shared" si="59"/>
        <v/>
      </c>
      <c r="AI238" s="251" t="str">
        <f t="shared" si="60"/>
        <v/>
      </c>
      <c r="AJ238" s="217" t="str">
        <f>IF(C238="","",IF(AND(フラグ管理用!C238=1,フラグ管理用!E238=1),"",IF(AND(フラグ管理用!C238=2,フラグ管理用!D238=1,フラグ管理用!E238=1),"",IF(AND(フラグ管理用!C238=2,フラグ管理用!D238=2),"","error"))))</f>
        <v/>
      </c>
      <c r="AK238" s="257" t="str">
        <f t="shared" si="49"/>
        <v/>
      </c>
      <c r="AL238" s="257" t="str">
        <f t="shared" si="50"/>
        <v/>
      </c>
      <c r="AM238" s="257" t="str">
        <f>IF(C238="","",IF(PRODUCT(フラグ管理用!H238:J238)=0,"error",""))</f>
        <v/>
      </c>
      <c r="AN238" s="257" t="str">
        <f t="shared" si="61"/>
        <v/>
      </c>
      <c r="AO238" s="257" t="str">
        <f>IF(C238="","",IF(AND(フラグ管理用!E238=1,フラグ管理用!K238=1),"",IF(AND(フラグ管理用!E238=2,フラグ管理用!K238&gt;1),"","error")))</f>
        <v/>
      </c>
      <c r="AP238" s="257" t="str">
        <f>IF(C238="","",IF(AND(フラグ管理用!K238=10,ISBLANK(L238)=FALSE),"",IF(AND(フラグ管理用!K238&lt;10,ISBLANK(L238)=TRUE),"","error")))</f>
        <v/>
      </c>
      <c r="AQ238" s="217" t="str">
        <f t="shared" si="51"/>
        <v/>
      </c>
      <c r="AR238" s="217" t="str">
        <f t="shared" si="62"/>
        <v/>
      </c>
      <c r="AS238" s="217" t="str">
        <f>IF(C238="","",IF(AND(フラグ管理用!D238=2,フラグ管理用!E238=1),IF(Q238&lt;&gt;0,"error",""),""))</f>
        <v/>
      </c>
      <c r="AT238" s="217" t="str">
        <f>IF(C238="","",IF(フラグ管理用!E238=2,IF(OR(O238&lt;&gt;0,P238&lt;&gt;0),"error",""),""))</f>
        <v/>
      </c>
      <c r="AU238" s="217" t="str">
        <f t="shared" si="63"/>
        <v/>
      </c>
      <c r="AV238" s="217" t="str">
        <f t="shared" si="64"/>
        <v/>
      </c>
      <c r="AW238" s="217" t="str">
        <f t="shared" si="52"/>
        <v/>
      </c>
      <c r="AX238" s="217" t="str">
        <f>IF(C238="","",IF(フラグ管理用!X238=2,IF(AND(フラグ管理用!C238=2,フラグ管理用!U238=1),"","error"),""))</f>
        <v/>
      </c>
      <c r="AY238" s="217" t="str">
        <f t="shared" si="53"/>
        <v/>
      </c>
      <c r="AZ238" s="217" t="str">
        <f>IF(C238="","",IF(フラグ管理用!Y238=30,"error",IF(AND(フラグ管理用!AH238="事業始期_通常",フラグ管理用!Y238&lt;18),"error",IF(AND(フラグ管理用!AH238="事業始期_補助",フラグ管理用!Y238&lt;15),"error",""))))</f>
        <v/>
      </c>
      <c r="BA238" s="217" t="str">
        <f t="shared" si="54"/>
        <v/>
      </c>
      <c r="BB238" s="217" t="str">
        <f>IF(C238="","",IF(AND(フラグ管理用!AI238="事業終期_通常",OR(フラグ管理用!Z238&lt;18,フラグ管理用!Z238&gt;29)),"error",IF(AND(フラグ管理用!AI238="事業終期_基金",フラグ管理用!Z238&lt;18),"error","")))</f>
        <v/>
      </c>
      <c r="BC238" s="217" t="str">
        <f>IF(C238="","",IF(VLOOKUP(Y238,―!$X$2:$Y$31,2,FALSE)&lt;=VLOOKUP(Z238,―!$X$2:$Y$31,2,FALSE),"","error"))</f>
        <v/>
      </c>
      <c r="BD238" s="217" t="str">
        <f t="shared" si="55"/>
        <v/>
      </c>
      <c r="BE238" s="217" t="str">
        <f t="shared" si="56"/>
        <v/>
      </c>
      <c r="BF238" s="217" t="str">
        <f>IF(C238="","",IF(AND(フラグ管理用!AJ238="予算区分_地単_通常",フラグ管理用!AE238&gt;4),"error",IF(AND(フラグ管理用!AJ238="予算区分_地単_協力金等",フラグ管理用!AE238&gt;9),"error",IF(AND(フラグ管理用!AJ238="予算区分_補助",フラグ管理用!AE238&lt;9),"error",""))))</f>
        <v/>
      </c>
      <c r="BG238" s="258" t="str">
        <f>フラグ管理用!AN238</f>
        <v/>
      </c>
    </row>
    <row r="239" spans="1:59" x14ac:dyDescent="0.15">
      <c r="A239" s="84">
        <v>221</v>
      </c>
      <c r="B239" s="87"/>
      <c r="C239" s="61"/>
      <c r="D239" s="61"/>
      <c r="E239" s="63"/>
      <c r="F239" s="62"/>
      <c r="G239" s="150" t="str">
        <f>IF(C239="補",VLOOKUP(F239,'事業名一覧 '!$A$3:$C$54,3,FALSE),"")</f>
        <v/>
      </c>
      <c r="H239" s="158"/>
      <c r="I239" s="63"/>
      <c r="J239" s="63"/>
      <c r="K239" s="63"/>
      <c r="L239" s="62"/>
      <c r="M239" s="103" t="str">
        <f t="shared" si="57"/>
        <v/>
      </c>
      <c r="N239" s="103" t="str">
        <f t="shared" si="58"/>
        <v/>
      </c>
      <c r="O239" s="65"/>
      <c r="P239" s="65"/>
      <c r="Q239" s="65"/>
      <c r="R239" s="65"/>
      <c r="S239" s="65"/>
      <c r="T239" s="62"/>
      <c r="U239" s="63"/>
      <c r="V239" s="63"/>
      <c r="W239" s="63"/>
      <c r="X239" s="61"/>
      <c r="Y239" s="61"/>
      <c r="Z239" s="61"/>
      <c r="AA239" s="241"/>
      <c r="AB239" s="241"/>
      <c r="AC239" s="62"/>
      <c r="AD239" s="62"/>
      <c r="AE239" s="169"/>
      <c r="AF239" s="294"/>
      <c r="AG239" s="236"/>
      <c r="AH239" s="246" t="str">
        <f t="shared" si="59"/>
        <v/>
      </c>
      <c r="AI239" s="251" t="str">
        <f t="shared" si="60"/>
        <v/>
      </c>
      <c r="AJ239" s="217" t="str">
        <f>IF(C239="","",IF(AND(フラグ管理用!C239=1,フラグ管理用!E239=1),"",IF(AND(フラグ管理用!C239=2,フラグ管理用!D239=1,フラグ管理用!E239=1),"",IF(AND(フラグ管理用!C239=2,フラグ管理用!D239=2),"","error"))))</f>
        <v/>
      </c>
      <c r="AK239" s="257" t="str">
        <f t="shared" si="49"/>
        <v/>
      </c>
      <c r="AL239" s="257" t="str">
        <f t="shared" si="50"/>
        <v/>
      </c>
      <c r="AM239" s="257" t="str">
        <f>IF(C239="","",IF(PRODUCT(フラグ管理用!H239:J239)=0,"error",""))</f>
        <v/>
      </c>
      <c r="AN239" s="257" t="str">
        <f t="shared" si="61"/>
        <v/>
      </c>
      <c r="AO239" s="257" t="str">
        <f>IF(C239="","",IF(AND(フラグ管理用!E239=1,フラグ管理用!K239=1),"",IF(AND(フラグ管理用!E239=2,フラグ管理用!K239&gt;1),"","error")))</f>
        <v/>
      </c>
      <c r="AP239" s="257" t="str">
        <f>IF(C239="","",IF(AND(フラグ管理用!K239=10,ISBLANK(L239)=FALSE),"",IF(AND(フラグ管理用!K239&lt;10,ISBLANK(L239)=TRUE),"","error")))</f>
        <v/>
      </c>
      <c r="AQ239" s="217" t="str">
        <f t="shared" si="51"/>
        <v/>
      </c>
      <c r="AR239" s="217" t="str">
        <f t="shared" si="62"/>
        <v/>
      </c>
      <c r="AS239" s="217" t="str">
        <f>IF(C239="","",IF(AND(フラグ管理用!D239=2,フラグ管理用!E239=1),IF(Q239&lt;&gt;0,"error",""),""))</f>
        <v/>
      </c>
      <c r="AT239" s="217" t="str">
        <f>IF(C239="","",IF(フラグ管理用!E239=2,IF(OR(O239&lt;&gt;0,P239&lt;&gt;0),"error",""),""))</f>
        <v/>
      </c>
      <c r="AU239" s="217" t="str">
        <f t="shared" si="63"/>
        <v/>
      </c>
      <c r="AV239" s="217" t="str">
        <f t="shared" si="64"/>
        <v/>
      </c>
      <c r="AW239" s="217" t="str">
        <f t="shared" si="52"/>
        <v/>
      </c>
      <c r="AX239" s="217" t="str">
        <f>IF(C239="","",IF(フラグ管理用!X239=2,IF(AND(フラグ管理用!C239=2,フラグ管理用!U239=1),"","error"),""))</f>
        <v/>
      </c>
      <c r="AY239" s="217" t="str">
        <f t="shared" si="53"/>
        <v/>
      </c>
      <c r="AZ239" s="217" t="str">
        <f>IF(C239="","",IF(フラグ管理用!Y239=30,"error",IF(AND(フラグ管理用!AH239="事業始期_通常",フラグ管理用!Y239&lt;18),"error",IF(AND(フラグ管理用!AH239="事業始期_補助",フラグ管理用!Y239&lt;15),"error",""))))</f>
        <v/>
      </c>
      <c r="BA239" s="217" t="str">
        <f t="shared" si="54"/>
        <v/>
      </c>
      <c r="BB239" s="217" t="str">
        <f>IF(C239="","",IF(AND(フラグ管理用!AI239="事業終期_通常",OR(フラグ管理用!Z239&lt;18,フラグ管理用!Z239&gt;29)),"error",IF(AND(フラグ管理用!AI239="事業終期_基金",フラグ管理用!Z239&lt;18),"error","")))</f>
        <v/>
      </c>
      <c r="BC239" s="217" t="str">
        <f>IF(C239="","",IF(VLOOKUP(Y239,―!$X$2:$Y$31,2,FALSE)&lt;=VLOOKUP(Z239,―!$X$2:$Y$31,2,FALSE),"","error"))</f>
        <v/>
      </c>
      <c r="BD239" s="217" t="str">
        <f t="shared" si="55"/>
        <v/>
      </c>
      <c r="BE239" s="217" t="str">
        <f t="shared" si="56"/>
        <v/>
      </c>
      <c r="BF239" s="217" t="str">
        <f>IF(C239="","",IF(AND(フラグ管理用!AJ239="予算区分_地単_通常",フラグ管理用!AE239&gt;4),"error",IF(AND(フラグ管理用!AJ239="予算区分_地単_協力金等",フラグ管理用!AE239&gt;9),"error",IF(AND(フラグ管理用!AJ239="予算区分_補助",フラグ管理用!AE239&lt;9),"error",""))))</f>
        <v/>
      </c>
      <c r="BG239" s="258" t="str">
        <f>フラグ管理用!AN239</f>
        <v/>
      </c>
    </row>
    <row r="240" spans="1:59" x14ac:dyDescent="0.15">
      <c r="A240" s="84">
        <v>222</v>
      </c>
      <c r="B240" s="87"/>
      <c r="C240" s="61"/>
      <c r="D240" s="61"/>
      <c r="E240" s="63"/>
      <c r="F240" s="62"/>
      <c r="G240" s="150" t="str">
        <f>IF(C240="補",VLOOKUP(F240,'事業名一覧 '!$A$3:$C$54,3,FALSE),"")</f>
        <v/>
      </c>
      <c r="H240" s="158"/>
      <c r="I240" s="63"/>
      <c r="J240" s="63"/>
      <c r="K240" s="63"/>
      <c r="L240" s="62"/>
      <c r="M240" s="103" t="str">
        <f t="shared" si="57"/>
        <v/>
      </c>
      <c r="N240" s="103" t="str">
        <f t="shared" si="58"/>
        <v/>
      </c>
      <c r="O240" s="65"/>
      <c r="P240" s="65"/>
      <c r="Q240" s="65"/>
      <c r="R240" s="65"/>
      <c r="S240" s="65"/>
      <c r="T240" s="62"/>
      <c r="U240" s="63"/>
      <c r="V240" s="63"/>
      <c r="W240" s="63"/>
      <c r="X240" s="61"/>
      <c r="Y240" s="61"/>
      <c r="Z240" s="61"/>
      <c r="AA240" s="241"/>
      <c r="AB240" s="241"/>
      <c r="AC240" s="62"/>
      <c r="AD240" s="62"/>
      <c r="AE240" s="169"/>
      <c r="AF240" s="294"/>
      <c r="AG240" s="236"/>
      <c r="AH240" s="246" t="str">
        <f t="shared" si="59"/>
        <v/>
      </c>
      <c r="AI240" s="251" t="str">
        <f t="shared" si="60"/>
        <v/>
      </c>
      <c r="AJ240" s="217" t="str">
        <f>IF(C240="","",IF(AND(フラグ管理用!C240=1,フラグ管理用!E240=1),"",IF(AND(フラグ管理用!C240=2,フラグ管理用!D240=1,フラグ管理用!E240=1),"",IF(AND(フラグ管理用!C240=2,フラグ管理用!D240=2),"","error"))))</f>
        <v/>
      </c>
      <c r="AK240" s="257" t="str">
        <f t="shared" si="49"/>
        <v/>
      </c>
      <c r="AL240" s="257" t="str">
        <f t="shared" si="50"/>
        <v/>
      </c>
      <c r="AM240" s="257" t="str">
        <f>IF(C240="","",IF(PRODUCT(フラグ管理用!H240:J240)=0,"error",""))</f>
        <v/>
      </c>
      <c r="AN240" s="257" t="str">
        <f t="shared" si="61"/>
        <v/>
      </c>
      <c r="AO240" s="257" t="str">
        <f>IF(C240="","",IF(AND(フラグ管理用!E240=1,フラグ管理用!K240=1),"",IF(AND(フラグ管理用!E240=2,フラグ管理用!K240&gt;1),"","error")))</f>
        <v/>
      </c>
      <c r="AP240" s="257" t="str">
        <f>IF(C240="","",IF(AND(フラグ管理用!K240=10,ISBLANK(L240)=FALSE),"",IF(AND(フラグ管理用!K240&lt;10,ISBLANK(L240)=TRUE),"","error")))</f>
        <v/>
      </c>
      <c r="AQ240" s="217" t="str">
        <f t="shared" si="51"/>
        <v/>
      </c>
      <c r="AR240" s="217" t="str">
        <f t="shared" si="62"/>
        <v/>
      </c>
      <c r="AS240" s="217" t="str">
        <f>IF(C240="","",IF(AND(フラグ管理用!D240=2,フラグ管理用!E240=1),IF(Q240&lt;&gt;0,"error",""),""))</f>
        <v/>
      </c>
      <c r="AT240" s="217" t="str">
        <f>IF(C240="","",IF(フラグ管理用!E240=2,IF(OR(O240&lt;&gt;0,P240&lt;&gt;0),"error",""),""))</f>
        <v/>
      </c>
      <c r="AU240" s="217" t="str">
        <f t="shared" si="63"/>
        <v/>
      </c>
      <c r="AV240" s="217" t="str">
        <f t="shared" si="64"/>
        <v/>
      </c>
      <c r="AW240" s="217" t="str">
        <f t="shared" si="52"/>
        <v/>
      </c>
      <c r="AX240" s="217" t="str">
        <f>IF(C240="","",IF(フラグ管理用!X240=2,IF(AND(フラグ管理用!C240=2,フラグ管理用!U240=1),"","error"),""))</f>
        <v/>
      </c>
      <c r="AY240" s="217" t="str">
        <f t="shared" si="53"/>
        <v/>
      </c>
      <c r="AZ240" s="217" t="str">
        <f>IF(C240="","",IF(フラグ管理用!Y240=30,"error",IF(AND(フラグ管理用!AH240="事業始期_通常",フラグ管理用!Y240&lt;18),"error",IF(AND(フラグ管理用!AH240="事業始期_補助",フラグ管理用!Y240&lt;15),"error",""))))</f>
        <v/>
      </c>
      <c r="BA240" s="217" t="str">
        <f t="shared" si="54"/>
        <v/>
      </c>
      <c r="BB240" s="217" t="str">
        <f>IF(C240="","",IF(AND(フラグ管理用!AI240="事業終期_通常",OR(フラグ管理用!Z240&lt;18,フラグ管理用!Z240&gt;29)),"error",IF(AND(フラグ管理用!AI240="事業終期_基金",フラグ管理用!Z240&lt;18),"error","")))</f>
        <v/>
      </c>
      <c r="BC240" s="217" t="str">
        <f>IF(C240="","",IF(VLOOKUP(Y240,―!$X$2:$Y$31,2,FALSE)&lt;=VLOOKUP(Z240,―!$X$2:$Y$31,2,FALSE),"","error"))</f>
        <v/>
      </c>
      <c r="BD240" s="217" t="str">
        <f t="shared" si="55"/>
        <v/>
      </c>
      <c r="BE240" s="217" t="str">
        <f t="shared" si="56"/>
        <v/>
      </c>
      <c r="BF240" s="217" t="str">
        <f>IF(C240="","",IF(AND(フラグ管理用!AJ240="予算区分_地単_通常",フラグ管理用!AE240&gt;4),"error",IF(AND(フラグ管理用!AJ240="予算区分_地単_協力金等",フラグ管理用!AE240&gt;9),"error",IF(AND(フラグ管理用!AJ240="予算区分_補助",フラグ管理用!AE240&lt;9),"error",""))))</f>
        <v/>
      </c>
      <c r="BG240" s="258" t="str">
        <f>フラグ管理用!AN240</f>
        <v/>
      </c>
    </row>
    <row r="241" spans="1:59" x14ac:dyDescent="0.15">
      <c r="A241" s="84">
        <v>223</v>
      </c>
      <c r="B241" s="87"/>
      <c r="C241" s="61"/>
      <c r="D241" s="61"/>
      <c r="E241" s="63"/>
      <c r="F241" s="62"/>
      <c r="G241" s="150" t="str">
        <f>IF(C241="補",VLOOKUP(F241,'事業名一覧 '!$A$3:$C$54,3,FALSE),"")</f>
        <v/>
      </c>
      <c r="H241" s="158"/>
      <c r="I241" s="63"/>
      <c r="J241" s="63"/>
      <c r="K241" s="63"/>
      <c r="L241" s="62"/>
      <c r="M241" s="103" t="str">
        <f t="shared" si="57"/>
        <v/>
      </c>
      <c r="N241" s="103" t="str">
        <f t="shared" si="58"/>
        <v/>
      </c>
      <c r="O241" s="65"/>
      <c r="P241" s="65"/>
      <c r="Q241" s="65"/>
      <c r="R241" s="65"/>
      <c r="S241" s="65"/>
      <c r="T241" s="62"/>
      <c r="U241" s="63"/>
      <c r="V241" s="63"/>
      <c r="W241" s="63"/>
      <c r="X241" s="61"/>
      <c r="Y241" s="61"/>
      <c r="Z241" s="61"/>
      <c r="AA241" s="241"/>
      <c r="AB241" s="241"/>
      <c r="AC241" s="62"/>
      <c r="AD241" s="62"/>
      <c r="AE241" s="169"/>
      <c r="AF241" s="294"/>
      <c r="AG241" s="236"/>
      <c r="AH241" s="246" t="str">
        <f t="shared" si="59"/>
        <v/>
      </c>
      <c r="AI241" s="251" t="str">
        <f t="shared" si="60"/>
        <v/>
      </c>
      <c r="AJ241" s="217" t="str">
        <f>IF(C241="","",IF(AND(フラグ管理用!C241=1,フラグ管理用!E241=1),"",IF(AND(フラグ管理用!C241=2,フラグ管理用!D241=1,フラグ管理用!E241=1),"",IF(AND(フラグ管理用!C241=2,フラグ管理用!D241=2),"","error"))))</f>
        <v/>
      </c>
      <c r="AK241" s="257" t="str">
        <f t="shared" si="49"/>
        <v/>
      </c>
      <c r="AL241" s="257" t="str">
        <f t="shared" si="50"/>
        <v/>
      </c>
      <c r="AM241" s="257" t="str">
        <f>IF(C241="","",IF(PRODUCT(フラグ管理用!H241:J241)=0,"error",""))</f>
        <v/>
      </c>
      <c r="AN241" s="257" t="str">
        <f t="shared" si="61"/>
        <v/>
      </c>
      <c r="AO241" s="257" t="str">
        <f>IF(C241="","",IF(AND(フラグ管理用!E241=1,フラグ管理用!K241=1),"",IF(AND(フラグ管理用!E241=2,フラグ管理用!K241&gt;1),"","error")))</f>
        <v/>
      </c>
      <c r="AP241" s="257" t="str">
        <f>IF(C241="","",IF(AND(フラグ管理用!K241=10,ISBLANK(L241)=FALSE),"",IF(AND(フラグ管理用!K241&lt;10,ISBLANK(L241)=TRUE),"","error")))</f>
        <v/>
      </c>
      <c r="AQ241" s="217" t="str">
        <f t="shared" si="51"/>
        <v/>
      </c>
      <c r="AR241" s="217" t="str">
        <f t="shared" si="62"/>
        <v/>
      </c>
      <c r="AS241" s="217" t="str">
        <f>IF(C241="","",IF(AND(フラグ管理用!D241=2,フラグ管理用!E241=1),IF(Q241&lt;&gt;0,"error",""),""))</f>
        <v/>
      </c>
      <c r="AT241" s="217" t="str">
        <f>IF(C241="","",IF(フラグ管理用!E241=2,IF(OR(O241&lt;&gt;0,P241&lt;&gt;0),"error",""),""))</f>
        <v/>
      </c>
      <c r="AU241" s="217" t="str">
        <f t="shared" si="63"/>
        <v/>
      </c>
      <c r="AV241" s="217" t="str">
        <f t="shared" si="64"/>
        <v/>
      </c>
      <c r="AW241" s="217" t="str">
        <f t="shared" si="52"/>
        <v/>
      </c>
      <c r="AX241" s="217" t="str">
        <f>IF(C241="","",IF(フラグ管理用!X241=2,IF(AND(フラグ管理用!C241=2,フラグ管理用!U241=1),"","error"),""))</f>
        <v/>
      </c>
      <c r="AY241" s="217" t="str">
        <f t="shared" si="53"/>
        <v/>
      </c>
      <c r="AZ241" s="217" t="str">
        <f>IF(C241="","",IF(フラグ管理用!Y241=30,"error",IF(AND(フラグ管理用!AH241="事業始期_通常",フラグ管理用!Y241&lt;18),"error",IF(AND(フラグ管理用!AH241="事業始期_補助",フラグ管理用!Y241&lt;15),"error",""))))</f>
        <v/>
      </c>
      <c r="BA241" s="217" t="str">
        <f t="shared" si="54"/>
        <v/>
      </c>
      <c r="BB241" s="217" t="str">
        <f>IF(C241="","",IF(AND(フラグ管理用!AI241="事業終期_通常",OR(フラグ管理用!Z241&lt;18,フラグ管理用!Z241&gt;29)),"error",IF(AND(フラグ管理用!AI241="事業終期_基金",フラグ管理用!Z241&lt;18),"error","")))</f>
        <v/>
      </c>
      <c r="BC241" s="217" t="str">
        <f>IF(C241="","",IF(VLOOKUP(Y241,―!$X$2:$Y$31,2,FALSE)&lt;=VLOOKUP(Z241,―!$X$2:$Y$31,2,FALSE),"","error"))</f>
        <v/>
      </c>
      <c r="BD241" s="217" t="str">
        <f t="shared" si="55"/>
        <v/>
      </c>
      <c r="BE241" s="217" t="str">
        <f t="shared" si="56"/>
        <v/>
      </c>
      <c r="BF241" s="217" t="str">
        <f>IF(C241="","",IF(AND(フラグ管理用!AJ241="予算区分_地単_通常",フラグ管理用!AE241&gt;4),"error",IF(AND(フラグ管理用!AJ241="予算区分_地単_協力金等",フラグ管理用!AE241&gt;9),"error",IF(AND(フラグ管理用!AJ241="予算区分_補助",フラグ管理用!AE241&lt;9),"error",""))))</f>
        <v/>
      </c>
      <c r="BG241" s="258" t="str">
        <f>フラグ管理用!AN241</f>
        <v/>
      </c>
    </row>
    <row r="242" spans="1:59" x14ac:dyDescent="0.15">
      <c r="A242" s="84">
        <v>224</v>
      </c>
      <c r="B242" s="87"/>
      <c r="C242" s="61"/>
      <c r="D242" s="61"/>
      <c r="E242" s="63"/>
      <c r="F242" s="62"/>
      <c r="G242" s="150" t="str">
        <f>IF(C242="補",VLOOKUP(F242,'事業名一覧 '!$A$3:$C$54,3,FALSE),"")</f>
        <v/>
      </c>
      <c r="H242" s="158"/>
      <c r="I242" s="63"/>
      <c r="J242" s="63"/>
      <c r="K242" s="63"/>
      <c r="L242" s="62"/>
      <c r="M242" s="103" t="str">
        <f t="shared" si="57"/>
        <v/>
      </c>
      <c r="N242" s="103" t="str">
        <f t="shared" si="58"/>
        <v/>
      </c>
      <c r="O242" s="65"/>
      <c r="P242" s="65"/>
      <c r="Q242" s="65"/>
      <c r="R242" s="65"/>
      <c r="S242" s="65"/>
      <c r="T242" s="62"/>
      <c r="U242" s="63"/>
      <c r="V242" s="63"/>
      <c r="W242" s="63"/>
      <c r="X242" s="61"/>
      <c r="Y242" s="61"/>
      <c r="Z242" s="61"/>
      <c r="AA242" s="241"/>
      <c r="AB242" s="241"/>
      <c r="AC242" s="62"/>
      <c r="AD242" s="62"/>
      <c r="AE242" s="169"/>
      <c r="AF242" s="294"/>
      <c r="AG242" s="236"/>
      <c r="AH242" s="246" t="str">
        <f t="shared" si="59"/>
        <v/>
      </c>
      <c r="AI242" s="251" t="str">
        <f t="shared" si="60"/>
        <v/>
      </c>
      <c r="AJ242" s="217" t="str">
        <f>IF(C242="","",IF(AND(フラグ管理用!C242=1,フラグ管理用!E242=1),"",IF(AND(フラグ管理用!C242=2,フラグ管理用!D242=1,フラグ管理用!E242=1),"",IF(AND(フラグ管理用!C242=2,フラグ管理用!D242=2),"","error"))))</f>
        <v/>
      </c>
      <c r="AK242" s="257" t="str">
        <f t="shared" si="49"/>
        <v/>
      </c>
      <c r="AL242" s="257" t="str">
        <f t="shared" si="50"/>
        <v/>
      </c>
      <c r="AM242" s="257" t="str">
        <f>IF(C242="","",IF(PRODUCT(フラグ管理用!H242:J242)=0,"error",""))</f>
        <v/>
      </c>
      <c r="AN242" s="257" t="str">
        <f t="shared" si="61"/>
        <v/>
      </c>
      <c r="AO242" s="257" t="str">
        <f>IF(C242="","",IF(AND(フラグ管理用!E242=1,フラグ管理用!K242=1),"",IF(AND(フラグ管理用!E242=2,フラグ管理用!K242&gt;1),"","error")))</f>
        <v/>
      </c>
      <c r="AP242" s="257" t="str">
        <f>IF(C242="","",IF(AND(フラグ管理用!K242=10,ISBLANK(L242)=FALSE),"",IF(AND(フラグ管理用!K242&lt;10,ISBLANK(L242)=TRUE),"","error")))</f>
        <v/>
      </c>
      <c r="AQ242" s="217" t="str">
        <f t="shared" si="51"/>
        <v/>
      </c>
      <c r="AR242" s="217" t="str">
        <f t="shared" si="62"/>
        <v/>
      </c>
      <c r="AS242" s="217" t="str">
        <f>IF(C242="","",IF(AND(フラグ管理用!D242=2,フラグ管理用!E242=1),IF(Q242&lt;&gt;0,"error",""),""))</f>
        <v/>
      </c>
      <c r="AT242" s="217" t="str">
        <f>IF(C242="","",IF(フラグ管理用!E242=2,IF(OR(O242&lt;&gt;0,P242&lt;&gt;0),"error",""),""))</f>
        <v/>
      </c>
      <c r="AU242" s="217" t="str">
        <f t="shared" si="63"/>
        <v/>
      </c>
      <c r="AV242" s="217" t="str">
        <f t="shared" si="64"/>
        <v/>
      </c>
      <c r="AW242" s="217" t="str">
        <f t="shared" si="52"/>
        <v/>
      </c>
      <c r="AX242" s="217" t="str">
        <f>IF(C242="","",IF(フラグ管理用!X242=2,IF(AND(フラグ管理用!C242=2,フラグ管理用!U242=1),"","error"),""))</f>
        <v/>
      </c>
      <c r="AY242" s="217" t="str">
        <f t="shared" si="53"/>
        <v/>
      </c>
      <c r="AZ242" s="217" t="str">
        <f>IF(C242="","",IF(フラグ管理用!Y242=30,"error",IF(AND(フラグ管理用!AH242="事業始期_通常",フラグ管理用!Y242&lt;18),"error",IF(AND(フラグ管理用!AH242="事業始期_補助",フラグ管理用!Y242&lt;15),"error",""))))</f>
        <v/>
      </c>
      <c r="BA242" s="217" t="str">
        <f t="shared" si="54"/>
        <v/>
      </c>
      <c r="BB242" s="217" t="str">
        <f>IF(C242="","",IF(AND(フラグ管理用!AI242="事業終期_通常",OR(フラグ管理用!Z242&lt;18,フラグ管理用!Z242&gt;29)),"error",IF(AND(フラグ管理用!AI242="事業終期_基金",フラグ管理用!Z242&lt;18),"error","")))</f>
        <v/>
      </c>
      <c r="BC242" s="217" t="str">
        <f>IF(C242="","",IF(VLOOKUP(Y242,―!$X$2:$Y$31,2,FALSE)&lt;=VLOOKUP(Z242,―!$X$2:$Y$31,2,FALSE),"","error"))</f>
        <v/>
      </c>
      <c r="BD242" s="217" t="str">
        <f t="shared" si="55"/>
        <v/>
      </c>
      <c r="BE242" s="217" t="str">
        <f t="shared" si="56"/>
        <v/>
      </c>
      <c r="BF242" s="217" t="str">
        <f>IF(C242="","",IF(AND(フラグ管理用!AJ242="予算区分_地単_通常",フラグ管理用!AE242&gt;4),"error",IF(AND(フラグ管理用!AJ242="予算区分_地単_協力金等",フラグ管理用!AE242&gt;9),"error",IF(AND(フラグ管理用!AJ242="予算区分_補助",フラグ管理用!AE242&lt;9),"error",""))))</f>
        <v/>
      </c>
      <c r="BG242" s="258" t="str">
        <f>フラグ管理用!AN242</f>
        <v/>
      </c>
    </row>
    <row r="243" spans="1:59" x14ac:dyDescent="0.15">
      <c r="A243" s="84">
        <v>225</v>
      </c>
      <c r="B243" s="87"/>
      <c r="C243" s="61"/>
      <c r="D243" s="61"/>
      <c r="E243" s="63"/>
      <c r="F243" s="62"/>
      <c r="G243" s="150" t="str">
        <f>IF(C243="補",VLOOKUP(F243,'事業名一覧 '!$A$3:$C$54,3,FALSE),"")</f>
        <v/>
      </c>
      <c r="H243" s="158"/>
      <c r="I243" s="63"/>
      <c r="J243" s="63"/>
      <c r="K243" s="63"/>
      <c r="L243" s="62"/>
      <c r="M243" s="103" t="str">
        <f t="shared" si="57"/>
        <v/>
      </c>
      <c r="N243" s="103" t="str">
        <f t="shared" si="58"/>
        <v/>
      </c>
      <c r="O243" s="65"/>
      <c r="P243" s="65"/>
      <c r="Q243" s="65"/>
      <c r="R243" s="65"/>
      <c r="S243" s="65"/>
      <c r="T243" s="62"/>
      <c r="U243" s="63"/>
      <c r="V243" s="63"/>
      <c r="W243" s="63"/>
      <c r="X243" s="61"/>
      <c r="Y243" s="61"/>
      <c r="Z243" s="61"/>
      <c r="AA243" s="241"/>
      <c r="AB243" s="241"/>
      <c r="AC243" s="62"/>
      <c r="AD243" s="62"/>
      <c r="AE243" s="169"/>
      <c r="AF243" s="294"/>
      <c r="AG243" s="236"/>
      <c r="AH243" s="246" t="str">
        <f t="shared" si="59"/>
        <v/>
      </c>
      <c r="AI243" s="251" t="str">
        <f t="shared" si="60"/>
        <v/>
      </c>
      <c r="AJ243" s="217" t="str">
        <f>IF(C243="","",IF(AND(フラグ管理用!C243=1,フラグ管理用!E243=1),"",IF(AND(フラグ管理用!C243=2,フラグ管理用!D243=1,フラグ管理用!E243=1),"",IF(AND(フラグ管理用!C243=2,フラグ管理用!D243=2),"","error"))))</f>
        <v/>
      </c>
      <c r="AK243" s="257" t="str">
        <f t="shared" si="49"/>
        <v/>
      </c>
      <c r="AL243" s="257" t="str">
        <f t="shared" si="50"/>
        <v/>
      </c>
      <c r="AM243" s="257" t="str">
        <f>IF(C243="","",IF(PRODUCT(フラグ管理用!H243:J243)=0,"error",""))</f>
        <v/>
      </c>
      <c r="AN243" s="257" t="str">
        <f t="shared" si="61"/>
        <v/>
      </c>
      <c r="AO243" s="257" t="str">
        <f>IF(C243="","",IF(AND(フラグ管理用!E243=1,フラグ管理用!K243=1),"",IF(AND(フラグ管理用!E243=2,フラグ管理用!K243&gt;1),"","error")))</f>
        <v/>
      </c>
      <c r="AP243" s="257" t="str">
        <f>IF(C243="","",IF(AND(フラグ管理用!K243=10,ISBLANK(L243)=FALSE),"",IF(AND(フラグ管理用!K243&lt;10,ISBLANK(L243)=TRUE),"","error")))</f>
        <v/>
      </c>
      <c r="AQ243" s="217" t="str">
        <f t="shared" si="51"/>
        <v/>
      </c>
      <c r="AR243" s="217" t="str">
        <f t="shared" si="62"/>
        <v/>
      </c>
      <c r="AS243" s="217" t="str">
        <f>IF(C243="","",IF(AND(フラグ管理用!D243=2,フラグ管理用!E243=1),IF(Q243&lt;&gt;0,"error",""),""))</f>
        <v/>
      </c>
      <c r="AT243" s="217" t="str">
        <f>IF(C243="","",IF(フラグ管理用!E243=2,IF(OR(O243&lt;&gt;0,P243&lt;&gt;0),"error",""),""))</f>
        <v/>
      </c>
      <c r="AU243" s="217" t="str">
        <f t="shared" si="63"/>
        <v/>
      </c>
      <c r="AV243" s="217" t="str">
        <f t="shared" si="64"/>
        <v/>
      </c>
      <c r="AW243" s="217" t="str">
        <f t="shared" si="52"/>
        <v/>
      </c>
      <c r="AX243" s="217" t="str">
        <f>IF(C243="","",IF(フラグ管理用!X243=2,IF(AND(フラグ管理用!C243=2,フラグ管理用!U243=1),"","error"),""))</f>
        <v/>
      </c>
      <c r="AY243" s="217" t="str">
        <f t="shared" si="53"/>
        <v/>
      </c>
      <c r="AZ243" s="217" t="str">
        <f>IF(C243="","",IF(フラグ管理用!Y243=30,"error",IF(AND(フラグ管理用!AH243="事業始期_通常",フラグ管理用!Y243&lt;18),"error",IF(AND(フラグ管理用!AH243="事業始期_補助",フラグ管理用!Y243&lt;15),"error",""))))</f>
        <v/>
      </c>
      <c r="BA243" s="217" t="str">
        <f t="shared" si="54"/>
        <v/>
      </c>
      <c r="BB243" s="217" t="str">
        <f>IF(C243="","",IF(AND(フラグ管理用!AI243="事業終期_通常",OR(フラグ管理用!Z243&lt;18,フラグ管理用!Z243&gt;29)),"error",IF(AND(フラグ管理用!AI243="事業終期_基金",フラグ管理用!Z243&lt;18),"error","")))</f>
        <v/>
      </c>
      <c r="BC243" s="217" t="str">
        <f>IF(C243="","",IF(VLOOKUP(Y243,―!$X$2:$Y$31,2,FALSE)&lt;=VLOOKUP(Z243,―!$X$2:$Y$31,2,FALSE),"","error"))</f>
        <v/>
      </c>
      <c r="BD243" s="217" t="str">
        <f t="shared" si="55"/>
        <v/>
      </c>
      <c r="BE243" s="217" t="str">
        <f t="shared" si="56"/>
        <v/>
      </c>
      <c r="BF243" s="217" t="str">
        <f>IF(C243="","",IF(AND(フラグ管理用!AJ243="予算区分_地単_通常",フラグ管理用!AE243&gt;4),"error",IF(AND(フラグ管理用!AJ243="予算区分_地単_協力金等",フラグ管理用!AE243&gt;9),"error",IF(AND(フラグ管理用!AJ243="予算区分_補助",フラグ管理用!AE243&lt;9),"error",""))))</f>
        <v/>
      </c>
      <c r="BG243" s="258" t="str">
        <f>フラグ管理用!AN243</f>
        <v/>
      </c>
    </row>
    <row r="244" spans="1:59" x14ac:dyDescent="0.15">
      <c r="A244" s="84">
        <v>226</v>
      </c>
      <c r="B244" s="87"/>
      <c r="C244" s="61"/>
      <c r="D244" s="61"/>
      <c r="E244" s="63"/>
      <c r="F244" s="62"/>
      <c r="G244" s="150" t="str">
        <f>IF(C244="補",VLOOKUP(F244,'事業名一覧 '!$A$3:$C$54,3,FALSE),"")</f>
        <v/>
      </c>
      <c r="H244" s="158"/>
      <c r="I244" s="63"/>
      <c r="J244" s="63"/>
      <c r="K244" s="63"/>
      <c r="L244" s="62"/>
      <c r="M244" s="103" t="str">
        <f t="shared" si="57"/>
        <v/>
      </c>
      <c r="N244" s="103" t="str">
        <f t="shared" si="58"/>
        <v/>
      </c>
      <c r="O244" s="65"/>
      <c r="P244" s="65"/>
      <c r="Q244" s="65"/>
      <c r="R244" s="65"/>
      <c r="S244" s="65"/>
      <c r="T244" s="62"/>
      <c r="U244" s="63"/>
      <c r="V244" s="63"/>
      <c r="W244" s="63"/>
      <c r="X244" s="61"/>
      <c r="Y244" s="61"/>
      <c r="Z244" s="61"/>
      <c r="AA244" s="241"/>
      <c r="AB244" s="241"/>
      <c r="AC244" s="62"/>
      <c r="AD244" s="62"/>
      <c r="AE244" s="169"/>
      <c r="AF244" s="294"/>
      <c r="AG244" s="236"/>
      <c r="AH244" s="246" t="str">
        <f t="shared" si="59"/>
        <v/>
      </c>
      <c r="AI244" s="251" t="str">
        <f t="shared" si="60"/>
        <v/>
      </c>
      <c r="AJ244" s="217" t="str">
        <f>IF(C244="","",IF(AND(フラグ管理用!C244=1,フラグ管理用!E244=1),"",IF(AND(フラグ管理用!C244=2,フラグ管理用!D244=1,フラグ管理用!E244=1),"",IF(AND(フラグ管理用!C244=2,フラグ管理用!D244=2),"","error"))))</f>
        <v/>
      </c>
      <c r="AK244" s="257" t="str">
        <f t="shared" si="49"/>
        <v/>
      </c>
      <c r="AL244" s="257" t="str">
        <f t="shared" si="50"/>
        <v/>
      </c>
      <c r="AM244" s="257" t="str">
        <f>IF(C244="","",IF(PRODUCT(フラグ管理用!H244:J244)=0,"error",""))</f>
        <v/>
      </c>
      <c r="AN244" s="257" t="str">
        <f t="shared" si="61"/>
        <v/>
      </c>
      <c r="AO244" s="257" t="str">
        <f>IF(C244="","",IF(AND(フラグ管理用!E244=1,フラグ管理用!K244=1),"",IF(AND(フラグ管理用!E244=2,フラグ管理用!K244&gt;1),"","error")))</f>
        <v/>
      </c>
      <c r="AP244" s="257" t="str">
        <f>IF(C244="","",IF(AND(フラグ管理用!K244=10,ISBLANK(L244)=FALSE),"",IF(AND(フラグ管理用!K244&lt;10,ISBLANK(L244)=TRUE),"","error")))</f>
        <v/>
      </c>
      <c r="AQ244" s="217" t="str">
        <f t="shared" si="51"/>
        <v/>
      </c>
      <c r="AR244" s="217" t="str">
        <f t="shared" si="62"/>
        <v/>
      </c>
      <c r="AS244" s="217" t="str">
        <f>IF(C244="","",IF(AND(フラグ管理用!D244=2,フラグ管理用!E244=1),IF(Q244&lt;&gt;0,"error",""),""))</f>
        <v/>
      </c>
      <c r="AT244" s="217" t="str">
        <f>IF(C244="","",IF(フラグ管理用!E244=2,IF(OR(O244&lt;&gt;0,P244&lt;&gt;0),"error",""),""))</f>
        <v/>
      </c>
      <c r="AU244" s="217" t="str">
        <f t="shared" si="63"/>
        <v/>
      </c>
      <c r="AV244" s="217" t="str">
        <f t="shared" si="64"/>
        <v/>
      </c>
      <c r="AW244" s="217" t="str">
        <f t="shared" si="52"/>
        <v/>
      </c>
      <c r="AX244" s="217" t="str">
        <f>IF(C244="","",IF(フラグ管理用!X244=2,IF(AND(フラグ管理用!C244=2,フラグ管理用!U244=1),"","error"),""))</f>
        <v/>
      </c>
      <c r="AY244" s="217" t="str">
        <f t="shared" si="53"/>
        <v/>
      </c>
      <c r="AZ244" s="217" t="str">
        <f>IF(C244="","",IF(フラグ管理用!Y244=30,"error",IF(AND(フラグ管理用!AH244="事業始期_通常",フラグ管理用!Y244&lt;18),"error",IF(AND(フラグ管理用!AH244="事業始期_補助",フラグ管理用!Y244&lt;15),"error",""))))</f>
        <v/>
      </c>
      <c r="BA244" s="217" t="str">
        <f t="shared" si="54"/>
        <v/>
      </c>
      <c r="BB244" s="217" t="str">
        <f>IF(C244="","",IF(AND(フラグ管理用!AI244="事業終期_通常",OR(フラグ管理用!Z244&lt;18,フラグ管理用!Z244&gt;29)),"error",IF(AND(フラグ管理用!AI244="事業終期_基金",フラグ管理用!Z244&lt;18),"error","")))</f>
        <v/>
      </c>
      <c r="BC244" s="217" t="str">
        <f>IF(C244="","",IF(VLOOKUP(Y244,―!$X$2:$Y$31,2,FALSE)&lt;=VLOOKUP(Z244,―!$X$2:$Y$31,2,FALSE),"","error"))</f>
        <v/>
      </c>
      <c r="BD244" s="217" t="str">
        <f t="shared" si="55"/>
        <v/>
      </c>
      <c r="BE244" s="217" t="str">
        <f t="shared" si="56"/>
        <v/>
      </c>
      <c r="BF244" s="217" t="str">
        <f>IF(C244="","",IF(AND(フラグ管理用!AJ244="予算区分_地単_通常",フラグ管理用!AE244&gt;4),"error",IF(AND(フラグ管理用!AJ244="予算区分_地単_協力金等",フラグ管理用!AE244&gt;9),"error",IF(AND(フラグ管理用!AJ244="予算区分_補助",フラグ管理用!AE244&lt;9),"error",""))))</f>
        <v/>
      </c>
      <c r="BG244" s="258" t="str">
        <f>フラグ管理用!AN244</f>
        <v/>
      </c>
    </row>
    <row r="245" spans="1:59" x14ac:dyDescent="0.15">
      <c r="A245" s="84">
        <v>227</v>
      </c>
      <c r="B245" s="87"/>
      <c r="C245" s="61"/>
      <c r="D245" s="61"/>
      <c r="E245" s="63"/>
      <c r="F245" s="62"/>
      <c r="G245" s="150" t="str">
        <f>IF(C245="補",VLOOKUP(F245,'事業名一覧 '!$A$3:$C$54,3,FALSE),"")</f>
        <v/>
      </c>
      <c r="H245" s="158"/>
      <c r="I245" s="63"/>
      <c r="J245" s="63"/>
      <c r="K245" s="63"/>
      <c r="L245" s="62"/>
      <c r="M245" s="103" t="str">
        <f t="shared" si="57"/>
        <v/>
      </c>
      <c r="N245" s="103" t="str">
        <f t="shared" si="58"/>
        <v/>
      </c>
      <c r="O245" s="65"/>
      <c r="P245" s="65"/>
      <c r="Q245" s="65"/>
      <c r="R245" s="65"/>
      <c r="S245" s="65"/>
      <c r="T245" s="62"/>
      <c r="U245" s="63"/>
      <c r="V245" s="63"/>
      <c r="W245" s="63"/>
      <c r="X245" s="61"/>
      <c r="Y245" s="61"/>
      <c r="Z245" s="61"/>
      <c r="AA245" s="241"/>
      <c r="AB245" s="241"/>
      <c r="AC245" s="62"/>
      <c r="AD245" s="62"/>
      <c r="AE245" s="169"/>
      <c r="AF245" s="294"/>
      <c r="AG245" s="236"/>
      <c r="AH245" s="246" t="str">
        <f t="shared" si="59"/>
        <v/>
      </c>
      <c r="AI245" s="251" t="str">
        <f t="shared" si="60"/>
        <v/>
      </c>
      <c r="AJ245" s="217" t="str">
        <f>IF(C245="","",IF(AND(フラグ管理用!C245=1,フラグ管理用!E245=1),"",IF(AND(フラグ管理用!C245=2,フラグ管理用!D245=1,フラグ管理用!E245=1),"",IF(AND(フラグ管理用!C245=2,フラグ管理用!D245=2),"","error"))))</f>
        <v/>
      </c>
      <c r="AK245" s="257" t="str">
        <f t="shared" si="49"/>
        <v/>
      </c>
      <c r="AL245" s="257" t="str">
        <f t="shared" si="50"/>
        <v/>
      </c>
      <c r="AM245" s="257" t="str">
        <f>IF(C245="","",IF(PRODUCT(フラグ管理用!H245:J245)=0,"error",""))</f>
        <v/>
      </c>
      <c r="AN245" s="257" t="str">
        <f t="shared" si="61"/>
        <v/>
      </c>
      <c r="AO245" s="257" t="str">
        <f>IF(C245="","",IF(AND(フラグ管理用!E245=1,フラグ管理用!K245=1),"",IF(AND(フラグ管理用!E245=2,フラグ管理用!K245&gt;1),"","error")))</f>
        <v/>
      </c>
      <c r="AP245" s="257" t="str">
        <f>IF(C245="","",IF(AND(フラグ管理用!K245=10,ISBLANK(L245)=FALSE),"",IF(AND(フラグ管理用!K245&lt;10,ISBLANK(L245)=TRUE),"","error")))</f>
        <v/>
      </c>
      <c r="AQ245" s="217" t="str">
        <f t="shared" si="51"/>
        <v/>
      </c>
      <c r="AR245" s="217" t="str">
        <f t="shared" si="62"/>
        <v/>
      </c>
      <c r="AS245" s="217" t="str">
        <f>IF(C245="","",IF(AND(フラグ管理用!D245=2,フラグ管理用!E245=1),IF(Q245&lt;&gt;0,"error",""),""))</f>
        <v/>
      </c>
      <c r="AT245" s="217" t="str">
        <f>IF(C245="","",IF(フラグ管理用!E245=2,IF(OR(O245&lt;&gt;0,P245&lt;&gt;0),"error",""),""))</f>
        <v/>
      </c>
      <c r="AU245" s="217" t="str">
        <f t="shared" si="63"/>
        <v/>
      </c>
      <c r="AV245" s="217" t="str">
        <f t="shared" si="64"/>
        <v/>
      </c>
      <c r="AW245" s="217" t="str">
        <f t="shared" si="52"/>
        <v/>
      </c>
      <c r="AX245" s="217" t="str">
        <f>IF(C245="","",IF(フラグ管理用!X245=2,IF(AND(フラグ管理用!C245=2,フラグ管理用!U245=1),"","error"),""))</f>
        <v/>
      </c>
      <c r="AY245" s="217" t="str">
        <f t="shared" si="53"/>
        <v/>
      </c>
      <c r="AZ245" s="217" t="str">
        <f>IF(C245="","",IF(フラグ管理用!Y245=30,"error",IF(AND(フラグ管理用!AH245="事業始期_通常",フラグ管理用!Y245&lt;18),"error",IF(AND(フラグ管理用!AH245="事業始期_補助",フラグ管理用!Y245&lt;15),"error",""))))</f>
        <v/>
      </c>
      <c r="BA245" s="217" t="str">
        <f t="shared" si="54"/>
        <v/>
      </c>
      <c r="BB245" s="217" t="str">
        <f>IF(C245="","",IF(AND(フラグ管理用!AI245="事業終期_通常",OR(フラグ管理用!Z245&lt;18,フラグ管理用!Z245&gt;29)),"error",IF(AND(フラグ管理用!AI245="事業終期_基金",フラグ管理用!Z245&lt;18),"error","")))</f>
        <v/>
      </c>
      <c r="BC245" s="217" t="str">
        <f>IF(C245="","",IF(VLOOKUP(Y245,―!$X$2:$Y$31,2,FALSE)&lt;=VLOOKUP(Z245,―!$X$2:$Y$31,2,FALSE),"","error"))</f>
        <v/>
      </c>
      <c r="BD245" s="217" t="str">
        <f t="shared" si="55"/>
        <v/>
      </c>
      <c r="BE245" s="217" t="str">
        <f t="shared" si="56"/>
        <v/>
      </c>
      <c r="BF245" s="217" t="str">
        <f>IF(C245="","",IF(AND(フラグ管理用!AJ245="予算区分_地単_通常",フラグ管理用!AE245&gt;4),"error",IF(AND(フラグ管理用!AJ245="予算区分_地単_協力金等",フラグ管理用!AE245&gt;9),"error",IF(AND(フラグ管理用!AJ245="予算区分_補助",フラグ管理用!AE245&lt;9),"error",""))))</f>
        <v/>
      </c>
      <c r="BG245" s="258" t="str">
        <f>フラグ管理用!AN245</f>
        <v/>
      </c>
    </row>
    <row r="246" spans="1:59" x14ac:dyDescent="0.15">
      <c r="A246" s="84">
        <v>228</v>
      </c>
      <c r="B246" s="87"/>
      <c r="C246" s="61"/>
      <c r="D246" s="61"/>
      <c r="E246" s="63"/>
      <c r="F246" s="62"/>
      <c r="G246" s="150" t="str">
        <f>IF(C246="補",VLOOKUP(F246,'事業名一覧 '!$A$3:$C$54,3,FALSE),"")</f>
        <v/>
      </c>
      <c r="H246" s="158"/>
      <c r="I246" s="63"/>
      <c r="J246" s="63"/>
      <c r="K246" s="63"/>
      <c r="L246" s="62"/>
      <c r="M246" s="103" t="str">
        <f t="shared" si="57"/>
        <v/>
      </c>
      <c r="N246" s="103" t="str">
        <f t="shared" si="58"/>
        <v/>
      </c>
      <c r="O246" s="65"/>
      <c r="P246" s="65"/>
      <c r="Q246" s="65"/>
      <c r="R246" s="65"/>
      <c r="S246" s="65"/>
      <c r="T246" s="62"/>
      <c r="U246" s="63"/>
      <c r="V246" s="63"/>
      <c r="W246" s="63"/>
      <c r="X246" s="61"/>
      <c r="Y246" s="61"/>
      <c r="Z246" s="61"/>
      <c r="AA246" s="241"/>
      <c r="AB246" s="241"/>
      <c r="AC246" s="62"/>
      <c r="AD246" s="62"/>
      <c r="AE246" s="169"/>
      <c r="AF246" s="294"/>
      <c r="AG246" s="236"/>
      <c r="AH246" s="246" t="str">
        <f t="shared" si="59"/>
        <v/>
      </c>
      <c r="AI246" s="251" t="str">
        <f t="shared" si="60"/>
        <v/>
      </c>
      <c r="AJ246" s="217" t="str">
        <f>IF(C246="","",IF(AND(フラグ管理用!C246=1,フラグ管理用!E246=1),"",IF(AND(フラグ管理用!C246=2,フラグ管理用!D246=1,フラグ管理用!E246=1),"",IF(AND(フラグ管理用!C246=2,フラグ管理用!D246=2),"","error"))))</f>
        <v/>
      </c>
      <c r="AK246" s="257" t="str">
        <f t="shared" si="49"/>
        <v/>
      </c>
      <c r="AL246" s="257" t="str">
        <f t="shared" si="50"/>
        <v/>
      </c>
      <c r="AM246" s="257" t="str">
        <f>IF(C246="","",IF(PRODUCT(フラグ管理用!H246:J246)=0,"error",""))</f>
        <v/>
      </c>
      <c r="AN246" s="257" t="str">
        <f t="shared" si="61"/>
        <v/>
      </c>
      <c r="AO246" s="257" t="str">
        <f>IF(C246="","",IF(AND(フラグ管理用!E246=1,フラグ管理用!K246=1),"",IF(AND(フラグ管理用!E246=2,フラグ管理用!K246&gt;1),"","error")))</f>
        <v/>
      </c>
      <c r="AP246" s="257" t="str">
        <f>IF(C246="","",IF(AND(フラグ管理用!K246=10,ISBLANK(L246)=FALSE),"",IF(AND(フラグ管理用!K246&lt;10,ISBLANK(L246)=TRUE),"","error")))</f>
        <v/>
      </c>
      <c r="AQ246" s="217" t="str">
        <f t="shared" si="51"/>
        <v/>
      </c>
      <c r="AR246" s="217" t="str">
        <f t="shared" si="62"/>
        <v/>
      </c>
      <c r="AS246" s="217" t="str">
        <f>IF(C246="","",IF(AND(フラグ管理用!D246=2,フラグ管理用!E246=1),IF(Q246&lt;&gt;0,"error",""),""))</f>
        <v/>
      </c>
      <c r="AT246" s="217" t="str">
        <f>IF(C246="","",IF(フラグ管理用!E246=2,IF(OR(O246&lt;&gt;0,P246&lt;&gt;0),"error",""),""))</f>
        <v/>
      </c>
      <c r="AU246" s="217" t="str">
        <f t="shared" si="63"/>
        <v/>
      </c>
      <c r="AV246" s="217" t="str">
        <f t="shared" si="64"/>
        <v/>
      </c>
      <c r="AW246" s="217" t="str">
        <f t="shared" si="52"/>
        <v/>
      </c>
      <c r="AX246" s="217" t="str">
        <f>IF(C246="","",IF(フラグ管理用!X246=2,IF(AND(フラグ管理用!C246=2,フラグ管理用!U246=1),"","error"),""))</f>
        <v/>
      </c>
      <c r="AY246" s="217" t="str">
        <f t="shared" si="53"/>
        <v/>
      </c>
      <c r="AZ246" s="217" t="str">
        <f>IF(C246="","",IF(フラグ管理用!Y246=30,"error",IF(AND(フラグ管理用!AH246="事業始期_通常",フラグ管理用!Y246&lt;18),"error",IF(AND(フラグ管理用!AH246="事業始期_補助",フラグ管理用!Y246&lt;15),"error",""))))</f>
        <v/>
      </c>
      <c r="BA246" s="217" t="str">
        <f t="shared" si="54"/>
        <v/>
      </c>
      <c r="BB246" s="217" t="str">
        <f>IF(C246="","",IF(AND(フラグ管理用!AI246="事業終期_通常",OR(フラグ管理用!Z246&lt;18,フラグ管理用!Z246&gt;29)),"error",IF(AND(フラグ管理用!AI246="事業終期_基金",フラグ管理用!Z246&lt;18),"error","")))</f>
        <v/>
      </c>
      <c r="BC246" s="217" t="str">
        <f>IF(C246="","",IF(VLOOKUP(Y246,―!$X$2:$Y$31,2,FALSE)&lt;=VLOOKUP(Z246,―!$X$2:$Y$31,2,FALSE),"","error"))</f>
        <v/>
      </c>
      <c r="BD246" s="217" t="str">
        <f t="shared" si="55"/>
        <v/>
      </c>
      <c r="BE246" s="217" t="str">
        <f t="shared" si="56"/>
        <v/>
      </c>
      <c r="BF246" s="217" t="str">
        <f>IF(C246="","",IF(AND(フラグ管理用!AJ246="予算区分_地単_通常",フラグ管理用!AE246&gt;4),"error",IF(AND(フラグ管理用!AJ246="予算区分_地単_協力金等",フラグ管理用!AE246&gt;9),"error",IF(AND(フラグ管理用!AJ246="予算区分_補助",フラグ管理用!AE246&lt;9),"error",""))))</f>
        <v/>
      </c>
      <c r="BG246" s="258" t="str">
        <f>フラグ管理用!AN246</f>
        <v/>
      </c>
    </row>
    <row r="247" spans="1:59" x14ac:dyDescent="0.15">
      <c r="A247" s="84">
        <v>229</v>
      </c>
      <c r="B247" s="87"/>
      <c r="C247" s="61"/>
      <c r="D247" s="61"/>
      <c r="E247" s="63"/>
      <c r="F247" s="62"/>
      <c r="G247" s="150" t="str">
        <f>IF(C247="補",VLOOKUP(F247,'事業名一覧 '!$A$3:$C$54,3,FALSE),"")</f>
        <v/>
      </c>
      <c r="H247" s="158"/>
      <c r="I247" s="63"/>
      <c r="J247" s="63"/>
      <c r="K247" s="63"/>
      <c r="L247" s="62"/>
      <c r="M247" s="103" t="str">
        <f t="shared" si="57"/>
        <v/>
      </c>
      <c r="N247" s="103" t="str">
        <f t="shared" si="58"/>
        <v/>
      </c>
      <c r="O247" s="65"/>
      <c r="P247" s="65"/>
      <c r="Q247" s="65"/>
      <c r="R247" s="65"/>
      <c r="S247" s="65"/>
      <c r="T247" s="62"/>
      <c r="U247" s="63"/>
      <c r="V247" s="63"/>
      <c r="W247" s="63"/>
      <c r="X247" s="61"/>
      <c r="Y247" s="61"/>
      <c r="Z247" s="61"/>
      <c r="AA247" s="241"/>
      <c r="AB247" s="241"/>
      <c r="AC247" s="62"/>
      <c r="AD247" s="62"/>
      <c r="AE247" s="169"/>
      <c r="AF247" s="294"/>
      <c r="AG247" s="236"/>
      <c r="AH247" s="246" t="str">
        <f t="shared" si="59"/>
        <v/>
      </c>
      <c r="AI247" s="251" t="str">
        <f t="shared" si="60"/>
        <v/>
      </c>
      <c r="AJ247" s="217" t="str">
        <f>IF(C247="","",IF(AND(フラグ管理用!C247=1,フラグ管理用!E247=1),"",IF(AND(フラグ管理用!C247=2,フラグ管理用!D247=1,フラグ管理用!E247=1),"",IF(AND(フラグ管理用!C247=2,フラグ管理用!D247=2),"","error"))))</f>
        <v/>
      </c>
      <c r="AK247" s="257" t="str">
        <f t="shared" si="49"/>
        <v/>
      </c>
      <c r="AL247" s="257" t="str">
        <f t="shared" si="50"/>
        <v/>
      </c>
      <c r="AM247" s="257" t="str">
        <f>IF(C247="","",IF(PRODUCT(フラグ管理用!H247:J247)=0,"error",""))</f>
        <v/>
      </c>
      <c r="AN247" s="257" t="str">
        <f t="shared" si="61"/>
        <v/>
      </c>
      <c r="AO247" s="257" t="str">
        <f>IF(C247="","",IF(AND(フラグ管理用!E247=1,フラグ管理用!K247=1),"",IF(AND(フラグ管理用!E247=2,フラグ管理用!K247&gt;1),"","error")))</f>
        <v/>
      </c>
      <c r="AP247" s="257" t="str">
        <f>IF(C247="","",IF(AND(フラグ管理用!K247=10,ISBLANK(L247)=FALSE),"",IF(AND(フラグ管理用!K247&lt;10,ISBLANK(L247)=TRUE),"","error")))</f>
        <v/>
      </c>
      <c r="AQ247" s="217" t="str">
        <f t="shared" si="51"/>
        <v/>
      </c>
      <c r="AR247" s="217" t="str">
        <f t="shared" si="62"/>
        <v/>
      </c>
      <c r="AS247" s="217" t="str">
        <f>IF(C247="","",IF(AND(フラグ管理用!D247=2,フラグ管理用!E247=1),IF(Q247&lt;&gt;0,"error",""),""))</f>
        <v/>
      </c>
      <c r="AT247" s="217" t="str">
        <f>IF(C247="","",IF(フラグ管理用!E247=2,IF(OR(O247&lt;&gt;0,P247&lt;&gt;0),"error",""),""))</f>
        <v/>
      </c>
      <c r="AU247" s="217" t="str">
        <f t="shared" si="63"/>
        <v/>
      </c>
      <c r="AV247" s="217" t="str">
        <f t="shared" si="64"/>
        <v/>
      </c>
      <c r="AW247" s="217" t="str">
        <f t="shared" si="52"/>
        <v/>
      </c>
      <c r="AX247" s="217" t="str">
        <f>IF(C247="","",IF(フラグ管理用!X247=2,IF(AND(フラグ管理用!C247=2,フラグ管理用!U247=1),"","error"),""))</f>
        <v/>
      </c>
      <c r="AY247" s="217" t="str">
        <f t="shared" si="53"/>
        <v/>
      </c>
      <c r="AZ247" s="217" t="str">
        <f>IF(C247="","",IF(フラグ管理用!Y247=30,"error",IF(AND(フラグ管理用!AH247="事業始期_通常",フラグ管理用!Y247&lt;18),"error",IF(AND(フラグ管理用!AH247="事業始期_補助",フラグ管理用!Y247&lt;15),"error",""))))</f>
        <v/>
      </c>
      <c r="BA247" s="217" t="str">
        <f t="shared" si="54"/>
        <v/>
      </c>
      <c r="BB247" s="217" t="str">
        <f>IF(C247="","",IF(AND(フラグ管理用!AI247="事業終期_通常",OR(フラグ管理用!Z247&lt;18,フラグ管理用!Z247&gt;29)),"error",IF(AND(フラグ管理用!AI247="事業終期_基金",フラグ管理用!Z247&lt;18),"error","")))</f>
        <v/>
      </c>
      <c r="BC247" s="217" t="str">
        <f>IF(C247="","",IF(VLOOKUP(Y247,―!$X$2:$Y$31,2,FALSE)&lt;=VLOOKUP(Z247,―!$X$2:$Y$31,2,FALSE),"","error"))</f>
        <v/>
      </c>
      <c r="BD247" s="217" t="str">
        <f t="shared" si="55"/>
        <v/>
      </c>
      <c r="BE247" s="217" t="str">
        <f t="shared" si="56"/>
        <v/>
      </c>
      <c r="BF247" s="217" t="str">
        <f>IF(C247="","",IF(AND(フラグ管理用!AJ247="予算区分_地単_通常",フラグ管理用!AE247&gt;4),"error",IF(AND(フラグ管理用!AJ247="予算区分_地単_協力金等",フラグ管理用!AE247&gt;9),"error",IF(AND(フラグ管理用!AJ247="予算区分_補助",フラグ管理用!AE247&lt;9),"error",""))))</f>
        <v/>
      </c>
      <c r="BG247" s="258" t="str">
        <f>フラグ管理用!AN247</f>
        <v/>
      </c>
    </row>
    <row r="248" spans="1:59" x14ac:dyDescent="0.15">
      <c r="A248" s="84">
        <v>230</v>
      </c>
      <c r="B248" s="87"/>
      <c r="C248" s="61"/>
      <c r="D248" s="61"/>
      <c r="E248" s="63"/>
      <c r="F248" s="62"/>
      <c r="G248" s="150" t="str">
        <f>IF(C248="補",VLOOKUP(F248,'事業名一覧 '!$A$3:$C$54,3,FALSE),"")</f>
        <v/>
      </c>
      <c r="H248" s="158"/>
      <c r="I248" s="63"/>
      <c r="J248" s="63"/>
      <c r="K248" s="63"/>
      <c r="L248" s="62"/>
      <c r="M248" s="103" t="str">
        <f t="shared" si="57"/>
        <v/>
      </c>
      <c r="N248" s="103" t="str">
        <f t="shared" si="58"/>
        <v/>
      </c>
      <c r="O248" s="65"/>
      <c r="P248" s="65"/>
      <c r="Q248" s="65"/>
      <c r="R248" s="65"/>
      <c r="S248" s="65"/>
      <c r="T248" s="62"/>
      <c r="U248" s="63"/>
      <c r="V248" s="63"/>
      <c r="W248" s="63"/>
      <c r="X248" s="61"/>
      <c r="Y248" s="61"/>
      <c r="Z248" s="61"/>
      <c r="AA248" s="241"/>
      <c r="AB248" s="241"/>
      <c r="AC248" s="62"/>
      <c r="AD248" s="62"/>
      <c r="AE248" s="169"/>
      <c r="AF248" s="294"/>
      <c r="AG248" s="236"/>
      <c r="AH248" s="246" t="str">
        <f t="shared" si="59"/>
        <v/>
      </c>
      <c r="AI248" s="251" t="str">
        <f t="shared" si="60"/>
        <v/>
      </c>
      <c r="AJ248" s="217" t="str">
        <f>IF(C248="","",IF(AND(フラグ管理用!C248=1,フラグ管理用!E248=1),"",IF(AND(フラグ管理用!C248=2,フラグ管理用!D248=1,フラグ管理用!E248=1),"",IF(AND(フラグ管理用!C248=2,フラグ管理用!D248=2),"","error"))))</f>
        <v/>
      </c>
      <c r="AK248" s="257" t="str">
        <f t="shared" si="49"/>
        <v/>
      </c>
      <c r="AL248" s="257" t="str">
        <f t="shared" si="50"/>
        <v/>
      </c>
      <c r="AM248" s="257" t="str">
        <f>IF(C248="","",IF(PRODUCT(フラグ管理用!H248:J248)=0,"error",""))</f>
        <v/>
      </c>
      <c r="AN248" s="257" t="str">
        <f t="shared" si="61"/>
        <v/>
      </c>
      <c r="AO248" s="257" t="str">
        <f>IF(C248="","",IF(AND(フラグ管理用!E248=1,フラグ管理用!K248=1),"",IF(AND(フラグ管理用!E248=2,フラグ管理用!K248&gt;1),"","error")))</f>
        <v/>
      </c>
      <c r="AP248" s="257" t="str">
        <f>IF(C248="","",IF(AND(フラグ管理用!K248=10,ISBLANK(L248)=FALSE),"",IF(AND(フラグ管理用!K248&lt;10,ISBLANK(L248)=TRUE),"","error")))</f>
        <v/>
      </c>
      <c r="AQ248" s="217" t="str">
        <f t="shared" si="51"/>
        <v/>
      </c>
      <c r="AR248" s="217" t="str">
        <f t="shared" si="62"/>
        <v/>
      </c>
      <c r="AS248" s="217" t="str">
        <f>IF(C248="","",IF(AND(フラグ管理用!D248=2,フラグ管理用!E248=1),IF(Q248&lt;&gt;0,"error",""),""))</f>
        <v/>
      </c>
      <c r="AT248" s="217" t="str">
        <f>IF(C248="","",IF(フラグ管理用!E248=2,IF(OR(O248&lt;&gt;0,P248&lt;&gt;0),"error",""),""))</f>
        <v/>
      </c>
      <c r="AU248" s="217" t="str">
        <f t="shared" si="63"/>
        <v/>
      </c>
      <c r="AV248" s="217" t="str">
        <f t="shared" si="64"/>
        <v/>
      </c>
      <c r="AW248" s="217" t="str">
        <f t="shared" si="52"/>
        <v/>
      </c>
      <c r="AX248" s="217" t="str">
        <f>IF(C248="","",IF(フラグ管理用!X248=2,IF(AND(フラグ管理用!C248=2,フラグ管理用!U248=1),"","error"),""))</f>
        <v/>
      </c>
      <c r="AY248" s="217" t="str">
        <f t="shared" si="53"/>
        <v/>
      </c>
      <c r="AZ248" s="217" t="str">
        <f>IF(C248="","",IF(フラグ管理用!Y248=30,"error",IF(AND(フラグ管理用!AH248="事業始期_通常",フラグ管理用!Y248&lt;18),"error",IF(AND(フラグ管理用!AH248="事業始期_補助",フラグ管理用!Y248&lt;15),"error",""))))</f>
        <v/>
      </c>
      <c r="BA248" s="217" t="str">
        <f t="shared" si="54"/>
        <v/>
      </c>
      <c r="BB248" s="217" t="str">
        <f>IF(C248="","",IF(AND(フラグ管理用!AI248="事業終期_通常",OR(フラグ管理用!Z248&lt;18,フラグ管理用!Z248&gt;29)),"error",IF(AND(フラグ管理用!AI248="事業終期_基金",フラグ管理用!Z248&lt;18),"error","")))</f>
        <v/>
      </c>
      <c r="BC248" s="217" t="str">
        <f>IF(C248="","",IF(VLOOKUP(Y248,―!$X$2:$Y$31,2,FALSE)&lt;=VLOOKUP(Z248,―!$X$2:$Y$31,2,FALSE),"","error"))</f>
        <v/>
      </c>
      <c r="BD248" s="217" t="str">
        <f t="shared" si="55"/>
        <v/>
      </c>
      <c r="BE248" s="217" t="str">
        <f t="shared" si="56"/>
        <v/>
      </c>
      <c r="BF248" s="217" t="str">
        <f>IF(C248="","",IF(AND(フラグ管理用!AJ248="予算区分_地単_通常",フラグ管理用!AE248&gt;4),"error",IF(AND(フラグ管理用!AJ248="予算区分_地単_協力金等",フラグ管理用!AE248&gt;9),"error",IF(AND(フラグ管理用!AJ248="予算区分_補助",フラグ管理用!AE248&lt;9),"error",""))))</f>
        <v/>
      </c>
      <c r="BG248" s="258" t="str">
        <f>フラグ管理用!AN248</f>
        <v/>
      </c>
    </row>
    <row r="249" spans="1:59" x14ac:dyDescent="0.15">
      <c r="A249" s="84">
        <v>231</v>
      </c>
      <c r="B249" s="87"/>
      <c r="C249" s="61"/>
      <c r="D249" s="61"/>
      <c r="E249" s="63"/>
      <c r="F249" s="62"/>
      <c r="G249" s="150" t="str">
        <f>IF(C249="補",VLOOKUP(F249,'事業名一覧 '!$A$3:$C$54,3,FALSE),"")</f>
        <v/>
      </c>
      <c r="H249" s="158"/>
      <c r="I249" s="63"/>
      <c r="J249" s="63"/>
      <c r="K249" s="63"/>
      <c r="L249" s="62"/>
      <c r="M249" s="103" t="str">
        <f t="shared" si="57"/>
        <v/>
      </c>
      <c r="N249" s="103" t="str">
        <f t="shared" si="58"/>
        <v/>
      </c>
      <c r="O249" s="65"/>
      <c r="P249" s="65"/>
      <c r="Q249" s="65"/>
      <c r="R249" s="65"/>
      <c r="S249" s="65"/>
      <c r="T249" s="62"/>
      <c r="U249" s="63"/>
      <c r="V249" s="63"/>
      <c r="W249" s="63"/>
      <c r="X249" s="61"/>
      <c r="Y249" s="61"/>
      <c r="Z249" s="61"/>
      <c r="AA249" s="241"/>
      <c r="AB249" s="241"/>
      <c r="AC249" s="62"/>
      <c r="AD249" s="62"/>
      <c r="AE249" s="169"/>
      <c r="AF249" s="294"/>
      <c r="AG249" s="236"/>
      <c r="AH249" s="246" t="str">
        <f t="shared" si="59"/>
        <v/>
      </c>
      <c r="AI249" s="251" t="str">
        <f t="shared" si="60"/>
        <v/>
      </c>
      <c r="AJ249" s="217" t="str">
        <f>IF(C249="","",IF(AND(フラグ管理用!C249=1,フラグ管理用!E249=1),"",IF(AND(フラグ管理用!C249=2,フラグ管理用!D249=1,フラグ管理用!E249=1),"",IF(AND(フラグ管理用!C249=2,フラグ管理用!D249=2),"","error"))))</f>
        <v/>
      </c>
      <c r="AK249" s="257" t="str">
        <f t="shared" si="49"/>
        <v/>
      </c>
      <c r="AL249" s="257" t="str">
        <f t="shared" si="50"/>
        <v/>
      </c>
      <c r="AM249" s="257" t="str">
        <f>IF(C249="","",IF(PRODUCT(フラグ管理用!H249:J249)=0,"error",""))</f>
        <v/>
      </c>
      <c r="AN249" s="257" t="str">
        <f t="shared" si="61"/>
        <v/>
      </c>
      <c r="AO249" s="257" t="str">
        <f>IF(C249="","",IF(AND(フラグ管理用!E249=1,フラグ管理用!K249=1),"",IF(AND(フラグ管理用!E249=2,フラグ管理用!K249&gt;1),"","error")))</f>
        <v/>
      </c>
      <c r="AP249" s="257" t="str">
        <f>IF(C249="","",IF(AND(フラグ管理用!K249=10,ISBLANK(L249)=FALSE),"",IF(AND(フラグ管理用!K249&lt;10,ISBLANK(L249)=TRUE),"","error")))</f>
        <v/>
      </c>
      <c r="AQ249" s="217" t="str">
        <f t="shared" si="51"/>
        <v/>
      </c>
      <c r="AR249" s="217" t="str">
        <f t="shared" si="62"/>
        <v/>
      </c>
      <c r="AS249" s="217" t="str">
        <f>IF(C249="","",IF(AND(フラグ管理用!D249=2,フラグ管理用!E249=1),IF(Q249&lt;&gt;0,"error",""),""))</f>
        <v/>
      </c>
      <c r="AT249" s="217" t="str">
        <f>IF(C249="","",IF(フラグ管理用!E249=2,IF(OR(O249&lt;&gt;0,P249&lt;&gt;0),"error",""),""))</f>
        <v/>
      </c>
      <c r="AU249" s="217" t="str">
        <f t="shared" si="63"/>
        <v/>
      </c>
      <c r="AV249" s="217" t="str">
        <f t="shared" si="64"/>
        <v/>
      </c>
      <c r="AW249" s="217" t="str">
        <f t="shared" si="52"/>
        <v/>
      </c>
      <c r="AX249" s="217" t="str">
        <f>IF(C249="","",IF(フラグ管理用!X249=2,IF(AND(フラグ管理用!C249=2,フラグ管理用!U249=1),"","error"),""))</f>
        <v/>
      </c>
      <c r="AY249" s="217" t="str">
        <f t="shared" si="53"/>
        <v/>
      </c>
      <c r="AZ249" s="217" t="str">
        <f>IF(C249="","",IF(フラグ管理用!Y249=30,"error",IF(AND(フラグ管理用!AH249="事業始期_通常",フラグ管理用!Y249&lt;18),"error",IF(AND(フラグ管理用!AH249="事業始期_補助",フラグ管理用!Y249&lt;15),"error",""))))</f>
        <v/>
      </c>
      <c r="BA249" s="217" t="str">
        <f t="shared" si="54"/>
        <v/>
      </c>
      <c r="BB249" s="217" t="str">
        <f>IF(C249="","",IF(AND(フラグ管理用!AI249="事業終期_通常",OR(フラグ管理用!Z249&lt;18,フラグ管理用!Z249&gt;29)),"error",IF(AND(フラグ管理用!AI249="事業終期_基金",フラグ管理用!Z249&lt;18),"error","")))</f>
        <v/>
      </c>
      <c r="BC249" s="217" t="str">
        <f>IF(C249="","",IF(VLOOKUP(Y249,―!$X$2:$Y$31,2,FALSE)&lt;=VLOOKUP(Z249,―!$X$2:$Y$31,2,FALSE),"","error"))</f>
        <v/>
      </c>
      <c r="BD249" s="217" t="str">
        <f t="shared" si="55"/>
        <v/>
      </c>
      <c r="BE249" s="217" t="str">
        <f t="shared" si="56"/>
        <v/>
      </c>
      <c r="BF249" s="217" t="str">
        <f>IF(C249="","",IF(AND(フラグ管理用!AJ249="予算区分_地単_通常",フラグ管理用!AE249&gt;4),"error",IF(AND(フラグ管理用!AJ249="予算区分_地単_協力金等",フラグ管理用!AE249&gt;9),"error",IF(AND(フラグ管理用!AJ249="予算区分_補助",フラグ管理用!AE249&lt;9),"error",""))))</f>
        <v/>
      </c>
      <c r="BG249" s="258" t="str">
        <f>フラグ管理用!AN249</f>
        <v/>
      </c>
    </row>
    <row r="250" spans="1:59" x14ac:dyDescent="0.15">
      <c r="A250" s="84">
        <v>232</v>
      </c>
      <c r="B250" s="87"/>
      <c r="C250" s="61"/>
      <c r="D250" s="61"/>
      <c r="E250" s="63"/>
      <c r="F250" s="62"/>
      <c r="G250" s="150" t="str">
        <f>IF(C250="補",VLOOKUP(F250,'事業名一覧 '!$A$3:$C$54,3,FALSE),"")</f>
        <v/>
      </c>
      <c r="H250" s="158"/>
      <c r="I250" s="63"/>
      <c r="J250" s="63"/>
      <c r="K250" s="63"/>
      <c r="L250" s="62"/>
      <c r="M250" s="103" t="str">
        <f t="shared" si="57"/>
        <v/>
      </c>
      <c r="N250" s="103" t="str">
        <f t="shared" si="58"/>
        <v/>
      </c>
      <c r="O250" s="65"/>
      <c r="P250" s="65"/>
      <c r="Q250" s="65"/>
      <c r="R250" s="65"/>
      <c r="S250" s="65"/>
      <c r="T250" s="62"/>
      <c r="U250" s="63"/>
      <c r="V250" s="63"/>
      <c r="W250" s="63"/>
      <c r="X250" s="61"/>
      <c r="Y250" s="61"/>
      <c r="Z250" s="61"/>
      <c r="AA250" s="241"/>
      <c r="AB250" s="241"/>
      <c r="AC250" s="62"/>
      <c r="AD250" s="62"/>
      <c r="AE250" s="169"/>
      <c r="AF250" s="294"/>
      <c r="AG250" s="236"/>
      <c r="AH250" s="246" t="str">
        <f t="shared" si="59"/>
        <v/>
      </c>
      <c r="AI250" s="251" t="str">
        <f t="shared" si="60"/>
        <v/>
      </c>
      <c r="AJ250" s="217" t="str">
        <f>IF(C250="","",IF(AND(フラグ管理用!C250=1,フラグ管理用!E250=1),"",IF(AND(フラグ管理用!C250=2,フラグ管理用!D250=1,フラグ管理用!E250=1),"",IF(AND(フラグ管理用!C250=2,フラグ管理用!D250=2),"","error"))))</f>
        <v/>
      </c>
      <c r="AK250" s="257" t="str">
        <f t="shared" si="49"/>
        <v/>
      </c>
      <c r="AL250" s="257" t="str">
        <f t="shared" si="50"/>
        <v/>
      </c>
      <c r="AM250" s="257" t="str">
        <f>IF(C250="","",IF(PRODUCT(フラグ管理用!H250:J250)=0,"error",""))</f>
        <v/>
      </c>
      <c r="AN250" s="257" t="str">
        <f t="shared" si="61"/>
        <v/>
      </c>
      <c r="AO250" s="257" t="str">
        <f>IF(C250="","",IF(AND(フラグ管理用!E250=1,フラグ管理用!K250=1),"",IF(AND(フラグ管理用!E250=2,フラグ管理用!K250&gt;1),"","error")))</f>
        <v/>
      </c>
      <c r="AP250" s="257" t="str">
        <f>IF(C250="","",IF(AND(フラグ管理用!K250=10,ISBLANK(L250)=FALSE),"",IF(AND(フラグ管理用!K250&lt;10,ISBLANK(L250)=TRUE),"","error")))</f>
        <v/>
      </c>
      <c r="AQ250" s="217" t="str">
        <f t="shared" si="51"/>
        <v/>
      </c>
      <c r="AR250" s="217" t="str">
        <f t="shared" si="62"/>
        <v/>
      </c>
      <c r="AS250" s="217" t="str">
        <f>IF(C250="","",IF(AND(フラグ管理用!D250=2,フラグ管理用!E250=1),IF(Q250&lt;&gt;0,"error",""),""))</f>
        <v/>
      </c>
      <c r="AT250" s="217" t="str">
        <f>IF(C250="","",IF(フラグ管理用!E250=2,IF(OR(O250&lt;&gt;0,P250&lt;&gt;0),"error",""),""))</f>
        <v/>
      </c>
      <c r="AU250" s="217" t="str">
        <f t="shared" si="63"/>
        <v/>
      </c>
      <c r="AV250" s="217" t="str">
        <f t="shared" si="64"/>
        <v/>
      </c>
      <c r="AW250" s="217" t="str">
        <f t="shared" si="52"/>
        <v/>
      </c>
      <c r="AX250" s="217" t="str">
        <f>IF(C250="","",IF(フラグ管理用!X250=2,IF(AND(フラグ管理用!C250=2,フラグ管理用!U250=1),"","error"),""))</f>
        <v/>
      </c>
      <c r="AY250" s="217" t="str">
        <f t="shared" si="53"/>
        <v/>
      </c>
      <c r="AZ250" s="217" t="str">
        <f>IF(C250="","",IF(フラグ管理用!Y250=30,"error",IF(AND(フラグ管理用!AH250="事業始期_通常",フラグ管理用!Y250&lt;18),"error",IF(AND(フラグ管理用!AH250="事業始期_補助",フラグ管理用!Y250&lt;15),"error",""))))</f>
        <v/>
      </c>
      <c r="BA250" s="217" t="str">
        <f t="shared" si="54"/>
        <v/>
      </c>
      <c r="BB250" s="217" t="str">
        <f>IF(C250="","",IF(AND(フラグ管理用!AI250="事業終期_通常",OR(フラグ管理用!Z250&lt;18,フラグ管理用!Z250&gt;29)),"error",IF(AND(フラグ管理用!AI250="事業終期_基金",フラグ管理用!Z250&lt;18),"error","")))</f>
        <v/>
      </c>
      <c r="BC250" s="217" t="str">
        <f>IF(C250="","",IF(VLOOKUP(Y250,―!$X$2:$Y$31,2,FALSE)&lt;=VLOOKUP(Z250,―!$X$2:$Y$31,2,FALSE),"","error"))</f>
        <v/>
      </c>
      <c r="BD250" s="217" t="str">
        <f t="shared" si="55"/>
        <v/>
      </c>
      <c r="BE250" s="217" t="str">
        <f t="shared" si="56"/>
        <v/>
      </c>
      <c r="BF250" s="217" t="str">
        <f>IF(C250="","",IF(AND(フラグ管理用!AJ250="予算区分_地単_通常",フラグ管理用!AE250&gt;4),"error",IF(AND(フラグ管理用!AJ250="予算区分_地単_協力金等",フラグ管理用!AE250&gt;9),"error",IF(AND(フラグ管理用!AJ250="予算区分_補助",フラグ管理用!AE250&lt;9),"error",""))))</f>
        <v/>
      </c>
      <c r="BG250" s="258" t="str">
        <f>フラグ管理用!AN250</f>
        <v/>
      </c>
    </row>
    <row r="251" spans="1:59" x14ac:dyDescent="0.15">
      <c r="A251" s="84">
        <v>233</v>
      </c>
      <c r="B251" s="87"/>
      <c r="C251" s="61"/>
      <c r="D251" s="61"/>
      <c r="E251" s="63"/>
      <c r="F251" s="62"/>
      <c r="G251" s="150" t="str">
        <f>IF(C251="補",VLOOKUP(F251,'事業名一覧 '!$A$3:$C$54,3,FALSE),"")</f>
        <v/>
      </c>
      <c r="H251" s="158"/>
      <c r="I251" s="63"/>
      <c r="J251" s="63"/>
      <c r="K251" s="63"/>
      <c r="L251" s="62"/>
      <c r="M251" s="103" t="str">
        <f t="shared" si="57"/>
        <v/>
      </c>
      <c r="N251" s="103" t="str">
        <f t="shared" si="58"/>
        <v/>
      </c>
      <c r="O251" s="65"/>
      <c r="P251" s="65"/>
      <c r="Q251" s="65"/>
      <c r="R251" s="65"/>
      <c r="S251" s="65"/>
      <c r="T251" s="62"/>
      <c r="U251" s="63"/>
      <c r="V251" s="63"/>
      <c r="W251" s="63"/>
      <c r="X251" s="61"/>
      <c r="Y251" s="61"/>
      <c r="Z251" s="61"/>
      <c r="AA251" s="241"/>
      <c r="AB251" s="241"/>
      <c r="AC251" s="62"/>
      <c r="AD251" s="62"/>
      <c r="AE251" s="169"/>
      <c r="AF251" s="294"/>
      <c r="AG251" s="236"/>
      <c r="AH251" s="246" t="str">
        <f t="shared" si="59"/>
        <v/>
      </c>
      <c r="AI251" s="251" t="str">
        <f t="shared" si="60"/>
        <v/>
      </c>
      <c r="AJ251" s="217" t="str">
        <f>IF(C251="","",IF(AND(フラグ管理用!C251=1,フラグ管理用!E251=1),"",IF(AND(フラグ管理用!C251=2,フラグ管理用!D251=1,フラグ管理用!E251=1),"",IF(AND(フラグ管理用!C251=2,フラグ管理用!D251=2),"","error"))))</f>
        <v/>
      </c>
      <c r="AK251" s="257" t="str">
        <f t="shared" si="49"/>
        <v/>
      </c>
      <c r="AL251" s="257" t="str">
        <f t="shared" si="50"/>
        <v/>
      </c>
      <c r="AM251" s="257" t="str">
        <f>IF(C251="","",IF(PRODUCT(フラグ管理用!H251:J251)=0,"error",""))</f>
        <v/>
      </c>
      <c r="AN251" s="257" t="str">
        <f t="shared" si="61"/>
        <v/>
      </c>
      <c r="AO251" s="257" t="str">
        <f>IF(C251="","",IF(AND(フラグ管理用!E251=1,フラグ管理用!K251=1),"",IF(AND(フラグ管理用!E251=2,フラグ管理用!K251&gt;1),"","error")))</f>
        <v/>
      </c>
      <c r="AP251" s="257" t="str">
        <f>IF(C251="","",IF(AND(フラグ管理用!K251=10,ISBLANK(L251)=FALSE),"",IF(AND(フラグ管理用!K251&lt;10,ISBLANK(L251)=TRUE),"","error")))</f>
        <v/>
      </c>
      <c r="AQ251" s="217" t="str">
        <f t="shared" si="51"/>
        <v/>
      </c>
      <c r="AR251" s="217" t="str">
        <f t="shared" si="62"/>
        <v/>
      </c>
      <c r="AS251" s="217" t="str">
        <f>IF(C251="","",IF(AND(フラグ管理用!D251=2,フラグ管理用!E251=1),IF(Q251&lt;&gt;0,"error",""),""))</f>
        <v/>
      </c>
      <c r="AT251" s="217" t="str">
        <f>IF(C251="","",IF(フラグ管理用!E251=2,IF(OR(O251&lt;&gt;0,P251&lt;&gt;0),"error",""),""))</f>
        <v/>
      </c>
      <c r="AU251" s="217" t="str">
        <f t="shared" si="63"/>
        <v/>
      </c>
      <c r="AV251" s="217" t="str">
        <f t="shared" si="64"/>
        <v/>
      </c>
      <c r="AW251" s="217" t="str">
        <f t="shared" si="52"/>
        <v/>
      </c>
      <c r="AX251" s="217" t="str">
        <f>IF(C251="","",IF(フラグ管理用!X251=2,IF(AND(フラグ管理用!C251=2,フラグ管理用!U251=1),"","error"),""))</f>
        <v/>
      </c>
      <c r="AY251" s="217" t="str">
        <f t="shared" si="53"/>
        <v/>
      </c>
      <c r="AZ251" s="217" t="str">
        <f>IF(C251="","",IF(フラグ管理用!Y251=30,"error",IF(AND(フラグ管理用!AH251="事業始期_通常",フラグ管理用!Y251&lt;18),"error",IF(AND(フラグ管理用!AH251="事業始期_補助",フラグ管理用!Y251&lt;15),"error",""))))</f>
        <v/>
      </c>
      <c r="BA251" s="217" t="str">
        <f t="shared" si="54"/>
        <v/>
      </c>
      <c r="BB251" s="217" t="str">
        <f>IF(C251="","",IF(AND(フラグ管理用!AI251="事業終期_通常",OR(フラグ管理用!Z251&lt;18,フラグ管理用!Z251&gt;29)),"error",IF(AND(フラグ管理用!AI251="事業終期_基金",フラグ管理用!Z251&lt;18),"error","")))</f>
        <v/>
      </c>
      <c r="BC251" s="217" t="str">
        <f>IF(C251="","",IF(VLOOKUP(Y251,―!$X$2:$Y$31,2,FALSE)&lt;=VLOOKUP(Z251,―!$X$2:$Y$31,2,FALSE),"","error"))</f>
        <v/>
      </c>
      <c r="BD251" s="217" t="str">
        <f t="shared" si="55"/>
        <v/>
      </c>
      <c r="BE251" s="217" t="str">
        <f t="shared" si="56"/>
        <v/>
      </c>
      <c r="BF251" s="217" t="str">
        <f>IF(C251="","",IF(AND(フラグ管理用!AJ251="予算区分_地単_通常",フラグ管理用!AE251&gt;4),"error",IF(AND(フラグ管理用!AJ251="予算区分_地単_協力金等",フラグ管理用!AE251&gt;9),"error",IF(AND(フラグ管理用!AJ251="予算区分_補助",フラグ管理用!AE251&lt;9),"error",""))))</f>
        <v/>
      </c>
      <c r="BG251" s="258" t="str">
        <f>フラグ管理用!AN251</f>
        <v/>
      </c>
    </row>
    <row r="252" spans="1:59" x14ac:dyDescent="0.15">
      <c r="A252" s="84">
        <v>234</v>
      </c>
      <c r="B252" s="87"/>
      <c r="C252" s="61"/>
      <c r="D252" s="61"/>
      <c r="E252" s="63"/>
      <c r="F252" s="62"/>
      <c r="G252" s="150" t="str">
        <f>IF(C252="補",VLOOKUP(F252,'事業名一覧 '!$A$3:$C$54,3,FALSE),"")</f>
        <v/>
      </c>
      <c r="H252" s="158"/>
      <c r="I252" s="63"/>
      <c r="J252" s="63"/>
      <c r="K252" s="63"/>
      <c r="L252" s="62"/>
      <c r="M252" s="103" t="str">
        <f t="shared" si="57"/>
        <v/>
      </c>
      <c r="N252" s="103" t="str">
        <f t="shared" si="58"/>
        <v/>
      </c>
      <c r="O252" s="65"/>
      <c r="P252" s="65"/>
      <c r="Q252" s="65"/>
      <c r="R252" s="65"/>
      <c r="S252" s="65"/>
      <c r="T252" s="62"/>
      <c r="U252" s="63"/>
      <c r="V252" s="63"/>
      <c r="W252" s="63"/>
      <c r="X252" s="61"/>
      <c r="Y252" s="61"/>
      <c r="Z252" s="61"/>
      <c r="AA252" s="241"/>
      <c r="AB252" s="241"/>
      <c r="AC252" s="62"/>
      <c r="AD252" s="62"/>
      <c r="AE252" s="169"/>
      <c r="AF252" s="294"/>
      <c r="AG252" s="236"/>
      <c r="AH252" s="246" t="str">
        <f t="shared" si="59"/>
        <v/>
      </c>
      <c r="AI252" s="251" t="str">
        <f t="shared" si="60"/>
        <v/>
      </c>
      <c r="AJ252" s="217" t="str">
        <f>IF(C252="","",IF(AND(フラグ管理用!C252=1,フラグ管理用!E252=1),"",IF(AND(フラグ管理用!C252=2,フラグ管理用!D252=1,フラグ管理用!E252=1),"",IF(AND(フラグ管理用!C252=2,フラグ管理用!D252=2),"","error"))))</f>
        <v/>
      </c>
      <c r="AK252" s="257" t="str">
        <f t="shared" si="49"/>
        <v/>
      </c>
      <c r="AL252" s="257" t="str">
        <f t="shared" si="50"/>
        <v/>
      </c>
      <c r="AM252" s="257" t="str">
        <f>IF(C252="","",IF(PRODUCT(フラグ管理用!H252:J252)=0,"error",""))</f>
        <v/>
      </c>
      <c r="AN252" s="257" t="str">
        <f t="shared" si="61"/>
        <v/>
      </c>
      <c r="AO252" s="257" t="str">
        <f>IF(C252="","",IF(AND(フラグ管理用!E252=1,フラグ管理用!K252=1),"",IF(AND(フラグ管理用!E252=2,フラグ管理用!K252&gt;1),"","error")))</f>
        <v/>
      </c>
      <c r="AP252" s="257" t="str">
        <f>IF(C252="","",IF(AND(フラグ管理用!K252=10,ISBLANK(L252)=FALSE),"",IF(AND(フラグ管理用!K252&lt;10,ISBLANK(L252)=TRUE),"","error")))</f>
        <v/>
      </c>
      <c r="AQ252" s="217" t="str">
        <f t="shared" si="51"/>
        <v/>
      </c>
      <c r="AR252" s="217" t="str">
        <f t="shared" si="62"/>
        <v/>
      </c>
      <c r="AS252" s="217" t="str">
        <f>IF(C252="","",IF(AND(フラグ管理用!D252=2,フラグ管理用!E252=1),IF(Q252&lt;&gt;0,"error",""),""))</f>
        <v/>
      </c>
      <c r="AT252" s="217" t="str">
        <f>IF(C252="","",IF(フラグ管理用!E252=2,IF(OR(O252&lt;&gt;0,P252&lt;&gt;0),"error",""),""))</f>
        <v/>
      </c>
      <c r="AU252" s="217" t="str">
        <f t="shared" si="63"/>
        <v/>
      </c>
      <c r="AV252" s="217" t="str">
        <f t="shared" si="64"/>
        <v/>
      </c>
      <c r="AW252" s="217" t="str">
        <f t="shared" si="52"/>
        <v/>
      </c>
      <c r="AX252" s="217" t="str">
        <f>IF(C252="","",IF(フラグ管理用!X252=2,IF(AND(フラグ管理用!C252=2,フラグ管理用!U252=1),"","error"),""))</f>
        <v/>
      </c>
      <c r="AY252" s="217" t="str">
        <f t="shared" si="53"/>
        <v/>
      </c>
      <c r="AZ252" s="217" t="str">
        <f>IF(C252="","",IF(フラグ管理用!Y252=30,"error",IF(AND(フラグ管理用!AH252="事業始期_通常",フラグ管理用!Y252&lt;18),"error",IF(AND(フラグ管理用!AH252="事業始期_補助",フラグ管理用!Y252&lt;15),"error",""))))</f>
        <v/>
      </c>
      <c r="BA252" s="217" t="str">
        <f t="shared" si="54"/>
        <v/>
      </c>
      <c r="BB252" s="217" t="str">
        <f>IF(C252="","",IF(AND(フラグ管理用!AI252="事業終期_通常",OR(フラグ管理用!Z252&lt;18,フラグ管理用!Z252&gt;29)),"error",IF(AND(フラグ管理用!AI252="事業終期_基金",フラグ管理用!Z252&lt;18),"error","")))</f>
        <v/>
      </c>
      <c r="BC252" s="217" t="str">
        <f>IF(C252="","",IF(VLOOKUP(Y252,―!$X$2:$Y$31,2,FALSE)&lt;=VLOOKUP(Z252,―!$X$2:$Y$31,2,FALSE),"","error"))</f>
        <v/>
      </c>
      <c r="BD252" s="217" t="str">
        <f t="shared" si="55"/>
        <v/>
      </c>
      <c r="BE252" s="217" t="str">
        <f t="shared" si="56"/>
        <v/>
      </c>
      <c r="BF252" s="217" t="str">
        <f>IF(C252="","",IF(AND(フラグ管理用!AJ252="予算区分_地単_通常",フラグ管理用!AE252&gt;4),"error",IF(AND(フラグ管理用!AJ252="予算区分_地単_協力金等",フラグ管理用!AE252&gt;9),"error",IF(AND(フラグ管理用!AJ252="予算区分_補助",フラグ管理用!AE252&lt;9),"error",""))))</f>
        <v/>
      </c>
      <c r="BG252" s="258" t="str">
        <f>フラグ管理用!AN252</f>
        <v/>
      </c>
    </row>
    <row r="253" spans="1:59" x14ac:dyDescent="0.15">
      <c r="A253" s="84">
        <v>235</v>
      </c>
      <c r="B253" s="87"/>
      <c r="C253" s="61"/>
      <c r="D253" s="61"/>
      <c r="E253" s="63"/>
      <c r="F253" s="62"/>
      <c r="G253" s="150" t="str">
        <f>IF(C253="補",VLOOKUP(F253,'事業名一覧 '!$A$3:$C$54,3,FALSE),"")</f>
        <v/>
      </c>
      <c r="H253" s="158"/>
      <c r="I253" s="63"/>
      <c r="J253" s="63"/>
      <c r="K253" s="63"/>
      <c r="L253" s="62"/>
      <c r="M253" s="103" t="str">
        <f t="shared" si="57"/>
        <v/>
      </c>
      <c r="N253" s="103" t="str">
        <f t="shared" si="58"/>
        <v/>
      </c>
      <c r="O253" s="65"/>
      <c r="P253" s="65"/>
      <c r="Q253" s="65"/>
      <c r="R253" s="65"/>
      <c r="S253" s="65"/>
      <c r="T253" s="62"/>
      <c r="U253" s="63"/>
      <c r="V253" s="63"/>
      <c r="W253" s="63"/>
      <c r="X253" s="61"/>
      <c r="Y253" s="61"/>
      <c r="Z253" s="61"/>
      <c r="AA253" s="241"/>
      <c r="AB253" s="241"/>
      <c r="AC253" s="62"/>
      <c r="AD253" s="62"/>
      <c r="AE253" s="169"/>
      <c r="AF253" s="294"/>
      <c r="AG253" s="236"/>
      <c r="AH253" s="246" t="str">
        <f t="shared" si="59"/>
        <v/>
      </c>
      <c r="AI253" s="251" t="str">
        <f t="shared" si="60"/>
        <v/>
      </c>
      <c r="AJ253" s="217" t="str">
        <f>IF(C253="","",IF(AND(フラグ管理用!C253=1,フラグ管理用!E253=1),"",IF(AND(フラグ管理用!C253=2,フラグ管理用!D253=1,フラグ管理用!E253=1),"",IF(AND(フラグ管理用!C253=2,フラグ管理用!D253=2),"","error"))))</f>
        <v/>
      </c>
      <c r="AK253" s="257" t="str">
        <f t="shared" si="49"/>
        <v/>
      </c>
      <c r="AL253" s="257" t="str">
        <f t="shared" si="50"/>
        <v/>
      </c>
      <c r="AM253" s="257" t="str">
        <f>IF(C253="","",IF(PRODUCT(フラグ管理用!H253:J253)=0,"error",""))</f>
        <v/>
      </c>
      <c r="AN253" s="257" t="str">
        <f t="shared" si="61"/>
        <v/>
      </c>
      <c r="AO253" s="257" t="str">
        <f>IF(C253="","",IF(AND(フラグ管理用!E253=1,フラグ管理用!K253=1),"",IF(AND(フラグ管理用!E253=2,フラグ管理用!K253&gt;1),"","error")))</f>
        <v/>
      </c>
      <c r="AP253" s="257" t="str">
        <f>IF(C253="","",IF(AND(フラグ管理用!K253=10,ISBLANK(L253)=FALSE),"",IF(AND(フラグ管理用!K253&lt;10,ISBLANK(L253)=TRUE),"","error")))</f>
        <v/>
      </c>
      <c r="AQ253" s="217" t="str">
        <f t="shared" si="51"/>
        <v/>
      </c>
      <c r="AR253" s="217" t="str">
        <f t="shared" si="62"/>
        <v/>
      </c>
      <c r="AS253" s="217" t="str">
        <f>IF(C253="","",IF(AND(フラグ管理用!D253=2,フラグ管理用!E253=1),IF(Q253&lt;&gt;0,"error",""),""))</f>
        <v/>
      </c>
      <c r="AT253" s="217" t="str">
        <f>IF(C253="","",IF(フラグ管理用!E253=2,IF(OR(O253&lt;&gt;0,P253&lt;&gt;0),"error",""),""))</f>
        <v/>
      </c>
      <c r="AU253" s="217" t="str">
        <f t="shared" si="63"/>
        <v/>
      </c>
      <c r="AV253" s="217" t="str">
        <f t="shared" si="64"/>
        <v/>
      </c>
      <c r="AW253" s="217" t="str">
        <f t="shared" si="52"/>
        <v/>
      </c>
      <c r="AX253" s="217" t="str">
        <f>IF(C253="","",IF(フラグ管理用!X253=2,IF(AND(フラグ管理用!C253=2,フラグ管理用!U253=1),"","error"),""))</f>
        <v/>
      </c>
      <c r="AY253" s="217" t="str">
        <f t="shared" si="53"/>
        <v/>
      </c>
      <c r="AZ253" s="217" t="str">
        <f>IF(C253="","",IF(フラグ管理用!Y253=30,"error",IF(AND(フラグ管理用!AH253="事業始期_通常",フラグ管理用!Y253&lt;18),"error",IF(AND(フラグ管理用!AH253="事業始期_補助",フラグ管理用!Y253&lt;15),"error",""))))</f>
        <v/>
      </c>
      <c r="BA253" s="217" t="str">
        <f t="shared" si="54"/>
        <v/>
      </c>
      <c r="BB253" s="217" t="str">
        <f>IF(C253="","",IF(AND(フラグ管理用!AI253="事業終期_通常",OR(フラグ管理用!Z253&lt;18,フラグ管理用!Z253&gt;29)),"error",IF(AND(フラグ管理用!AI253="事業終期_基金",フラグ管理用!Z253&lt;18),"error","")))</f>
        <v/>
      </c>
      <c r="BC253" s="217" t="str">
        <f>IF(C253="","",IF(VLOOKUP(Y253,―!$X$2:$Y$31,2,FALSE)&lt;=VLOOKUP(Z253,―!$X$2:$Y$31,2,FALSE),"","error"))</f>
        <v/>
      </c>
      <c r="BD253" s="217" t="str">
        <f t="shared" si="55"/>
        <v/>
      </c>
      <c r="BE253" s="217" t="str">
        <f t="shared" si="56"/>
        <v/>
      </c>
      <c r="BF253" s="217" t="str">
        <f>IF(C253="","",IF(AND(フラグ管理用!AJ253="予算区分_地単_通常",フラグ管理用!AE253&gt;4),"error",IF(AND(フラグ管理用!AJ253="予算区分_地単_協力金等",フラグ管理用!AE253&gt;9),"error",IF(AND(フラグ管理用!AJ253="予算区分_補助",フラグ管理用!AE253&lt;9),"error",""))))</f>
        <v/>
      </c>
      <c r="BG253" s="258" t="str">
        <f>フラグ管理用!AN253</f>
        <v/>
      </c>
    </row>
    <row r="254" spans="1:59" x14ac:dyDescent="0.15">
      <c r="A254" s="84">
        <v>236</v>
      </c>
      <c r="B254" s="87"/>
      <c r="C254" s="61"/>
      <c r="D254" s="61"/>
      <c r="E254" s="63"/>
      <c r="F254" s="62"/>
      <c r="G254" s="150" t="str">
        <f>IF(C254="補",VLOOKUP(F254,'事業名一覧 '!$A$3:$C$54,3,FALSE),"")</f>
        <v/>
      </c>
      <c r="H254" s="158"/>
      <c r="I254" s="63"/>
      <c r="J254" s="63"/>
      <c r="K254" s="63"/>
      <c r="L254" s="62"/>
      <c r="M254" s="103" t="str">
        <f t="shared" si="57"/>
        <v/>
      </c>
      <c r="N254" s="103" t="str">
        <f t="shared" si="58"/>
        <v/>
      </c>
      <c r="O254" s="65"/>
      <c r="P254" s="65"/>
      <c r="Q254" s="65"/>
      <c r="R254" s="65"/>
      <c r="S254" s="65"/>
      <c r="T254" s="62"/>
      <c r="U254" s="63"/>
      <c r="V254" s="63"/>
      <c r="W254" s="63"/>
      <c r="X254" s="61"/>
      <c r="Y254" s="61"/>
      <c r="Z254" s="61"/>
      <c r="AA254" s="241"/>
      <c r="AB254" s="241"/>
      <c r="AC254" s="62"/>
      <c r="AD254" s="62"/>
      <c r="AE254" s="169"/>
      <c r="AF254" s="294"/>
      <c r="AG254" s="236"/>
      <c r="AH254" s="246" t="str">
        <f t="shared" si="59"/>
        <v/>
      </c>
      <c r="AI254" s="251" t="str">
        <f t="shared" si="60"/>
        <v/>
      </c>
      <c r="AJ254" s="217" t="str">
        <f>IF(C254="","",IF(AND(フラグ管理用!C254=1,フラグ管理用!E254=1),"",IF(AND(フラグ管理用!C254=2,フラグ管理用!D254=1,フラグ管理用!E254=1),"",IF(AND(フラグ管理用!C254=2,フラグ管理用!D254=2),"","error"))))</f>
        <v/>
      </c>
      <c r="AK254" s="257" t="str">
        <f t="shared" si="49"/>
        <v/>
      </c>
      <c r="AL254" s="257" t="str">
        <f t="shared" si="50"/>
        <v/>
      </c>
      <c r="AM254" s="257" t="str">
        <f>IF(C254="","",IF(PRODUCT(フラグ管理用!H254:J254)=0,"error",""))</f>
        <v/>
      </c>
      <c r="AN254" s="257" t="str">
        <f t="shared" si="61"/>
        <v/>
      </c>
      <c r="AO254" s="257" t="str">
        <f>IF(C254="","",IF(AND(フラグ管理用!E254=1,フラグ管理用!K254=1),"",IF(AND(フラグ管理用!E254=2,フラグ管理用!K254&gt;1),"","error")))</f>
        <v/>
      </c>
      <c r="AP254" s="257" t="str">
        <f>IF(C254="","",IF(AND(フラグ管理用!K254=10,ISBLANK(L254)=FALSE),"",IF(AND(フラグ管理用!K254&lt;10,ISBLANK(L254)=TRUE),"","error")))</f>
        <v/>
      </c>
      <c r="AQ254" s="217" t="str">
        <f t="shared" si="51"/>
        <v/>
      </c>
      <c r="AR254" s="217" t="str">
        <f t="shared" si="62"/>
        <v/>
      </c>
      <c r="AS254" s="217" t="str">
        <f>IF(C254="","",IF(AND(フラグ管理用!D254=2,フラグ管理用!E254=1),IF(Q254&lt;&gt;0,"error",""),""))</f>
        <v/>
      </c>
      <c r="AT254" s="217" t="str">
        <f>IF(C254="","",IF(フラグ管理用!E254=2,IF(OR(O254&lt;&gt;0,P254&lt;&gt;0),"error",""),""))</f>
        <v/>
      </c>
      <c r="AU254" s="217" t="str">
        <f t="shared" si="63"/>
        <v/>
      </c>
      <c r="AV254" s="217" t="str">
        <f t="shared" si="64"/>
        <v/>
      </c>
      <c r="AW254" s="217" t="str">
        <f t="shared" si="52"/>
        <v/>
      </c>
      <c r="AX254" s="217" t="str">
        <f>IF(C254="","",IF(フラグ管理用!X254=2,IF(AND(フラグ管理用!C254=2,フラグ管理用!U254=1),"","error"),""))</f>
        <v/>
      </c>
      <c r="AY254" s="217" t="str">
        <f t="shared" si="53"/>
        <v/>
      </c>
      <c r="AZ254" s="217" t="str">
        <f>IF(C254="","",IF(フラグ管理用!Y254=30,"error",IF(AND(フラグ管理用!AH254="事業始期_通常",フラグ管理用!Y254&lt;18),"error",IF(AND(フラグ管理用!AH254="事業始期_補助",フラグ管理用!Y254&lt;15),"error",""))))</f>
        <v/>
      </c>
      <c r="BA254" s="217" t="str">
        <f t="shared" si="54"/>
        <v/>
      </c>
      <c r="BB254" s="217" t="str">
        <f>IF(C254="","",IF(AND(フラグ管理用!AI254="事業終期_通常",OR(フラグ管理用!Z254&lt;18,フラグ管理用!Z254&gt;29)),"error",IF(AND(フラグ管理用!AI254="事業終期_基金",フラグ管理用!Z254&lt;18),"error","")))</f>
        <v/>
      </c>
      <c r="BC254" s="217" t="str">
        <f>IF(C254="","",IF(VLOOKUP(Y254,―!$X$2:$Y$31,2,FALSE)&lt;=VLOOKUP(Z254,―!$X$2:$Y$31,2,FALSE),"","error"))</f>
        <v/>
      </c>
      <c r="BD254" s="217" t="str">
        <f t="shared" si="55"/>
        <v/>
      </c>
      <c r="BE254" s="217" t="str">
        <f t="shared" si="56"/>
        <v/>
      </c>
      <c r="BF254" s="217" t="str">
        <f>IF(C254="","",IF(AND(フラグ管理用!AJ254="予算区分_地単_通常",フラグ管理用!AE254&gt;4),"error",IF(AND(フラグ管理用!AJ254="予算区分_地単_協力金等",フラグ管理用!AE254&gt;9),"error",IF(AND(フラグ管理用!AJ254="予算区分_補助",フラグ管理用!AE254&lt;9),"error",""))))</f>
        <v/>
      </c>
      <c r="BG254" s="258" t="str">
        <f>フラグ管理用!AN254</f>
        <v/>
      </c>
    </row>
    <row r="255" spans="1:59" x14ac:dyDescent="0.15">
      <c r="A255" s="84">
        <v>237</v>
      </c>
      <c r="B255" s="87"/>
      <c r="C255" s="61"/>
      <c r="D255" s="61"/>
      <c r="E255" s="63"/>
      <c r="F255" s="62"/>
      <c r="G255" s="150" t="str">
        <f>IF(C255="補",VLOOKUP(F255,'事業名一覧 '!$A$3:$C$54,3,FALSE),"")</f>
        <v/>
      </c>
      <c r="H255" s="158"/>
      <c r="I255" s="63"/>
      <c r="J255" s="63"/>
      <c r="K255" s="63"/>
      <c r="L255" s="62"/>
      <c r="M255" s="103" t="str">
        <f t="shared" si="57"/>
        <v/>
      </c>
      <c r="N255" s="103" t="str">
        <f t="shared" si="58"/>
        <v/>
      </c>
      <c r="O255" s="65"/>
      <c r="P255" s="65"/>
      <c r="Q255" s="65"/>
      <c r="R255" s="65"/>
      <c r="S255" s="65"/>
      <c r="T255" s="62"/>
      <c r="U255" s="63"/>
      <c r="V255" s="63"/>
      <c r="W255" s="63"/>
      <c r="X255" s="61"/>
      <c r="Y255" s="61"/>
      <c r="Z255" s="61"/>
      <c r="AA255" s="241"/>
      <c r="AB255" s="241"/>
      <c r="AC255" s="62"/>
      <c r="AD255" s="62"/>
      <c r="AE255" s="169"/>
      <c r="AF255" s="294"/>
      <c r="AG255" s="236"/>
      <c r="AH255" s="246" t="str">
        <f t="shared" si="59"/>
        <v/>
      </c>
      <c r="AI255" s="251" t="str">
        <f t="shared" si="60"/>
        <v/>
      </c>
      <c r="AJ255" s="217" t="str">
        <f>IF(C255="","",IF(AND(フラグ管理用!C255=1,フラグ管理用!E255=1),"",IF(AND(フラグ管理用!C255=2,フラグ管理用!D255=1,フラグ管理用!E255=1),"",IF(AND(フラグ管理用!C255=2,フラグ管理用!D255=2),"","error"))))</f>
        <v/>
      </c>
      <c r="AK255" s="257" t="str">
        <f t="shared" si="49"/>
        <v/>
      </c>
      <c r="AL255" s="257" t="str">
        <f t="shared" si="50"/>
        <v/>
      </c>
      <c r="AM255" s="257" t="str">
        <f>IF(C255="","",IF(PRODUCT(フラグ管理用!H255:J255)=0,"error",""))</f>
        <v/>
      </c>
      <c r="AN255" s="257" t="str">
        <f t="shared" si="61"/>
        <v/>
      </c>
      <c r="AO255" s="257" t="str">
        <f>IF(C255="","",IF(AND(フラグ管理用!E255=1,フラグ管理用!K255=1),"",IF(AND(フラグ管理用!E255=2,フラグ管理用!K255&gt;1),"","error")))</f>
        <v/>
      </c>
      <c r="AP255" s="257" t="str">
        <f>IF(C255="","",IF(AND(フラグ管理用!K255=10,ISBLANK(L255)=FALSE),"",IF(AND(フラグ管理用!K255&lt;10,ISBLANK(L255)=TRUE),"","error")))</f>
        <v/>
      </c>
      <c r="AQ255" s="217" t="str">
        <f t="shared" si="51"/>
        <v/>
      </c>
      <c r="AR255" s="217" t="str">
        <f t="shared" si="62"/>
        <v/>
      </c>
      <c r="AS255" s="217" t="str">
        <f>IF(C255="","",IF(AND(フラグ管理用!D255=2,フラグ管理用!E255=1),IF(Q255&lt;&gt;0,"error",""),""))</f>
        <v/>
      </c>
      <c r="AT255" s="217" t="str">
        <f>IF(C255="","",IF(フラグ管理用!E255=2,IF(OR(O255&lt;&gt;0,P255&lt;&gt;0),"error",""),""))</f>
        <v/>
      </c>
      <c r="AU255" s="217" t="str">
        <f t="shared" si="63"/>
        <v/>
      </c>
      <c r="AV255" s="217" t="str">
        <f t="shared" si="64"/>
        <v/>
      </c>
      <c r="AW255" s="217" t="str">
        <f t="shared" si="52"/>
        <v/>
      </c>
      <c r="AX255" s="217" t="str">
        <f>IF(C255="","",IF(フラグ管理用!X255=2,IF(AND(フラグ管理用!C255=2,フラグ管理用!U255=1),"","error"),""))</f>
        <v/>
      </c>
      <c r="AY255" s="217" t="str">
        <f t="shared" si="53"/>
        <v/>
      </c>
      <c r="AZ255" s="217" t="str">
        <f>IF(C255="","",IF(フラグ管理用!Y255=30,"error",IF(AND(フラグ管理用!AH255="事業始期_通常",フラグ管理用!Y255&lt;18),"error",IF(AND(フラグ管理用!AH255="事業始期_補助",フラグ管理用!Y255&lt;15),"error",""))))</f>
        <v/>
      </c>
      <c r="BA255" s="217" t="str">
        <f t="shared" si="54"/>
        <v/>
      </c>
      <c r="BB255" s="217" t="str">
        <f>IF(C255="","",IF(AND(フラグ管理用!AI255="事業終期_通常",OR(フラグ管理用!Z255&lt;18,フラグ管理用!Z255&gt;29)),"error",IF(AND(フラグ管理用!AI255="事業終期_基金",フラグ管理用!Z255&lt;18),"error","")))</f>
        <v/>
      </c>
      <c r="BC255" s="217" t="str">
        <f>IF(C255="","",IF(VLOOKUP(Y255,―!$X$2:$Y$31,2,FALSE)&lt;=VLOOKUP(Z255,―!$X$2:$Y$31,2,FALSE),"","error"))</f>
        <v/>
      </c>
      <c r="BD255" s="217" t="str">
        <f t="shared" si="55"/>
        <v/>
      </c>
      <c r="BE255" s="217" t="str">
        <f t="shared" si="56"/>
        <v/>
      </c>
      <c r="BF255" s="217" t="str">
        <f>IF(C255="","",IF(AND(フラグ管理用!AJ255="予算区分_地単_通常",フラグ管理用!AE255&gt;4),"error",IF(AND(フラグ管理用!AJ255="予算区分_地単_協力金等",フラグ管理用!AE255&gt;9),"error",IF(AND(フラグ管理用!AJ255="予算区分_補助",フラグ管理用!AE255&lt;9),"error",""))))</f>
        <v/>
      </c>
      <c r="BG255" s="258" t="str">
        <f>フラグ管理用!AN255</f>
        <v/>
      </c>
    </row>
    <row r="256" spans="1:59" x14ac:dyDescent="0.15">
      <c r="A256" s="84">
        <v>238</v>
      </c>
      <c r="B256" s="87"/>
      <c r="C256" s="61"/>
      <c r="D256" s="61"/>
      <c r="E256" s="63"/>
      <c r="F256" s="62"/>
      <c r="G256" s="150" t="str">
        <f>IF(C256="補",VLOOKUP(F256,'事業名一覧 '!$A$3:$C$54,3,FALSE),"")</f>
        <v/>
      </c>
      <c r="H256" s="158"/>
      <c r="I256" s="63"/>
      <c r="J256" s="63"/>
      <c r="K256" s="63"/>
      <c r="L256" s="62"/>
      <c r="M256" s="103" t="str">
        <f t="shared" si="57"/>
        <v/>
      </c>
      <c r="N256" s="103" t="str">
        <f t="shared" si="58"/>
        <v/>
      </c>
      <c r="O256" s="65"/>
      <c r="P256" s="65"/>
      <c r="Q256" s="65"/>
      <c r="R256" s="65"/>
      <c r="S256" s="65"/>
      <c r="T256" s="62"/>
      <c r="U256" s="63"/>
      <c r="V256" s="63"/>
      <c r="W256" s="63"/>
      <c r="X256" s="61"/>
      <c r="Y256" s="61"/>
      <c r="Z256" s="61"/>
      <c r="AA256" s="241"/>
      <c r="AB256" s="241"/>
      <c r="AC256" s="62"/>
      <c r="AD256" s="62"/>
      <c r="AE256" s="169"/>
      <c r="AF256" s="294"/>
      <c r="AG256" s="236"/>
      <c r="AH256" s="246" t="str">
        <f t="shared" si="59"/>
        <v/>
      </c>
      <c r="AI256" s="251" t="str">
        <f t="shared" si="60"/>
        <v/>
      </c>
      <c r="AJ256" s="217" t="str">
        <f>IF(C256="","",IF(AND(フラグ管理用!C256=1,フラグ管理用!E256=1),"",IF(AND(フラグ管理用!C256=2,フラグ管理用!D256=1,フラグ管理用!E256=1),"",IF(AND(フラグ管理用!C256=2,フラグ管理用!D256=2),"","error"))))</f>
        <v/>
      </c>
      <c r="AK256" s="257" t="str">
        <f t="shared" si="49"/>
        <v/>
      </c>
      <c r="AL256" s="257" t="str">
        <f t="shared" si="50"/>
        <v/>
      </c>
      <c r="AM256" s="257" t="str">
        <f>IF(C256="","",IF(PRODUCT(フラグ管理用!H256:J256)=0,"error",""))</f>
        <v/>
      </c>
      <c r="AN256" s="257" t="str">
        <f t="shared" si="61"/>
        <v/>
      </c>
      <c r="AO256" s="257" t="str">
        <f>IF(C256="","",IF(AND(フラグ管理用!E256=1,フラグ管理用!K256=1),"",IF(AND(フラグ管理用!E256=2,フラグ管理用!K256&gt;1),"","error")))</f>
        <v/>
      </c>
      <c r="AP256" s="257" t="str">
        <f>IF(C256="","",IF(AND(フラグ管理用!K256=10,ISBLANK(L256)=FALSE),"",IF(AND(フラグ管理用!K256&lt;10,ISBLANK(L256)=TRUE),"","error")))</f>
        <v/>
      </c>
      <c r="AQ256" s="217" t="str">
        <f t="shared" si="51"/>
        <v/>
      </c>
      <c r="AR256" s="217" t="str">
        <f t="shared" si="62"/>
        <v/>
      </c>
      <c r="AS256" s="217" t="str">
        <f>IF(C256="","",IF(AND(フラグ管理用!D256=2,フラグ管理用!E256=1),IF(Q256&lt;&gt;0,"error",""),""))</f>
        <v/>
      </c>
      <c r="AT256" s="217" t="str">
        <f>IF(C256="","",IF(フラグ管理用!E256=2,IF(OR(O256&lt;&gt;0,P256&lt;&gt;0),"error",""),""))</f>
        <v/>
      </c>
      <c r="AU256" s="217" t="str">
        <f t="shared" si="63"/>
        <v/>
      </c>
      <c r="AV256" s="217" t="str">
        <f t="shared" si="64"/>
        <v/>
      </c>
      <c r="AW256" s="217" t="str">
        <f t="shared" si="52"/>
        <v/>
      </c>
      <c r="AX256" s="217" t="str">
        <f>IF(C256="","",IF(フラグ管理用!X256=2,IF(AND(フラグ管理用!C256=2,フラグ管理用!U256=1),"","error"),""))</f>
        <v/>
      </c>
      <c r="AY256" s="217" t="str">
        <f t="shared" si="53"/>
        <v/>
      </c>
      <c r="AZ256" s="217" t="str">
        <f>IF(C256="","",IF(フラグ管理用!Y256=30,"error",IF(AND(フラグ管理用!AH256="事業始期_通常",フラグ管理用!Y256&lt;18),"error",IF(AND(フラグ管理用!AH256="事業始期_補助",フラグ管理用!Y256&lt;15),"error",""))))</f>
        <v/>
      </c>
      <c r="BA256" s="217" t="str">
        <f t="shared" si="54"/>
        <v/>
      </c>
      <c r="BB256" s="217" t="str">
        <f>IF(C256="","",IF(AND(フラグ管理用!AI256="事業終期_通常",OR(フラグ管理用!Z256&lt;18,フラグ管理用!Z256&gt;29)),"error",IF(AND(フラグ管理用!AI256="事業終期_基金",フラグ管理用!Z256&lt;18),"error","")))</f>
        <v/>
      </c>
      <c r="BC256" s="217" t="str">
        <f>IF(C256="","",IF(VLOOKUP(Y256,―!$X$2:$Y$31,2,FALSE)&lt;=VLOOKUP(Z256,―!$X$2:$Y$31,2,FALSE),"","error"))</f>
        <v/>
      </c>
      <c r="BD256" s="217" t="str">
        <f t="shared" si="55"/>
        <v/>
      </c>
      <c r="BE256" s="217" t="str">
        <f t="shared" si="56"/>
        <v/>
      </c>
      <c r="BF256" s="217" t="str">
        <f>IF(C256="","",IF(AND(フラグ管理用!AJ256="予算区分_地単_通常",フラグ管理用!AE256&gt;4),"error",IF(AND(フラグ管理用!AJ256="予算区分_地単_協力金等",フラグ管理用!AE256&gt;9),"error",IF(AND(フラグ管理用!AJ256="予算区分_補助",フラグ管理用!AE256&lt;9),"error",""))))</f>
        <v/>
      </c>
      <c r="BG256" s="258" t="str">
        <f>フラグ管理用!AN256</f>
        <v/>
      </c>
    </row>
    <row r="257" spans="1:59" x14ac:dyDescent="0.15">
      <c r="A257" s="84">
        <v>239</v>
      </c>
      <c r="B257" s="87"/>
      <c r="C257" s="61"/>
      <c r="D257" s="61"/>
      <c r="E257" s="63"/>
      <c r="F257" s="62"/>
      <c r="G257" s="150" t="str">
        <f>IF(C257="補",VLOOKUP(F257,'事業名一覧 '!$A$3:$C$54,3,FALSE),"")</f>
        <v/>
      </c>
      <c r="H257" s="158"/>
      <c r="I257" s="63"/>
      <c r="J257" s="63"/>
      <c r="K257" s="63"/>
      <c r="L257" s="62"/>
      <c r="M257" s="103" t="str">
        <f t="shared" si="57"/>
        <v/>
      </c>
      <c r="N257" s="103" t="str">
        <f t="shared" si="58"/>
        <v/>
      </c>
      <c r="O257" s="65"/>
      <c r="P257" s="65"/>
      <c r="Q257" s="65"/>
      <c r="R257" s="65"/>
      <c r="S257" s="65"/>
      <c r="T257" s="62"/>
      <c r="U257" s="63"/>
      <c r="V257" s="63"/>
      <c r="W257" s="63"/>
      <c r="X257" s="61"/>
      <c r="Y257" s="61"/>
      <c r="Z257" s="61"/>
      <c r="AA257" s="241"/>
      <c r="AB257" s="241"/>
      <c r="AC257" s="62"/>
      <c r="AD257" s="62"/>
      <c r="AE257" s="169"/>
      <c r="AF257" s="294"/>
      <c r="AG257" s="236"/>
      <c r="AH257" s="246" t="str">
        <f t="shared" si="59"/>
        <v/>
      </c>
      <c r="AI257" s="251" t="str">
        <f t="shared" si="60"/>
        <v/>
      </c>
      <c r="AJ257" s="217" t="str">
        <f>IF(C257="","",IF(AND(フラグ管理用!C257=1,フラグ管理用!E257=1),"",IF(AND(フラグ管理用!C257=2,フラグ管理用!D257=1,フラグ管理用!E257=1),"",IF(AND(フラグ管理用!C257=2,フラグ管理用!D257=2),"","error"))))</f>
        <v/>
      </c>
      <c r="AK257" s="257" t="str">
        <f t="shared" si="49"/>
        <v/>
      </c>
      <c r="AL257" s="257" t="str">
        <f t="shared" si="50"/>
        <v/>
      </c>
      <c r="AM257" s="257" t="str">
        <f>IF(C257="","",IF(PRODUCT(フラグ管理用!H257:J257)=0,"error",""))</f>
        <v/>
      </c>
      <c r="AN257" s="257" t="str">
        <f t="shared" si="61"/>
        <v/>
      </c>
      <c r="AO257" s="257" t="str">
        <f>IF(C257="","",IF(AND(フラグ管理用!E257=1,フラグ管理用!K257=1),"",IF(AND(フラグ管理用!E257=2,フラグ管理用!K257&gt;1),"","error")))</f>
        <v/>
      </c>
      <c r="AP257" s="257" t="str">
        <f>IF(C257="","",IF(AND(フラグ管理用!K257=10,ISBLANK(L257)=FALSE),"",IF(AND(フラグ管理用!K257&lt;10,ISBLANK(L257)=TRUE),"","error")))</f>
        <v/>
      </c>
      <c r="AQ257" s="217" t="str">
        <f t="shared" si="51"/>
        <v/>
      </c>
      <c r="AR257" s="217" t="str">
        <f t="shared" si="62"/>
        <v/>
      </c>
      <c r="AS257" s="217" t="str">
        <f>IF(C257="","",IF(AND(フラグ管理用!D257=2,フラグ管理用!E257=1),IF(Q257&lt;&gt;0,"error",""),""))</f>
        <v/>
      </c>
      <c r="AT257" s="217" t="str">
        <f>IF(C257="","",IF(フラグ管理用!E257=2,IF(OR(O257&lt;&gt;0,P257&lt;&gt;0),"error",""),""))</f>
        <v/>
      </c>
      <c r="AU257" s="217" t="str">
        <f t="shared" si="63"/>
        <v/>
      </c>
      <c r="AV257" s="217" t="str">
        <f t="shared" si="64"/>
        <v/>
      </c>
      <c r="AW257" s="217" t="str">
        <f t="shared" si="52"/>
        <v/>
      </c>
      <c r="AX257" s="217" t="str">
        <f>IF(C257="","",IF(フラグ管理用!X257=2,IF(AND(フラグ管理用!C257=2,フラグ管理用!U257=1),"","error"),""))</f>
        <v/>
      </c>
      <c r="AY257" s="217" t="str">
        <f t="shared" si="53"/>
        <v/>
      </c>
      <c r="AZ257" s="217" t="str">
        <f>IF(C257="","",IF(フラグ管理用!Y257=30,"error",IF(AND(フラグ管理用!AH257="事業始期_通常",フラグ管理用!Y257&lt;18),"error",IF(AND(フラグ管理用!AH257="事業始期_補助",フラグ管理用!Y257&lt;15),"error",""))))</f>
        <v/>
      </c>
      <c r="BA257" s="217" t="str">
        <f t="shared" si="54"/>
        <v/>
      </c>
      <c r="BB257" s="217" t="str">
        <f>IF(C257="","",IF(AND(フラグ管理用!AI257="事業終期_通常",OR(フラグ管理用!Z257&lt;18,フラグ管理用!Z257&gt;29)),"error",IF(AND(フラグ管理用!AI257="事業終期_基金",フラグ管理用!Z257&lt;18),"error","")))</f>
        <v/>
      </c>
      <c r="BC257" s="217" t="str">
        <f>IF(C257="","",IF(VLOOKUP(Y257,―!$X$2:$Y$31,2,FALSE)&lt;=VLOOKUP(Z257,―!$X$2:$Y$31,2,FALSE),"","error"))</f>
        <v/>
      </c>
      <c r="BD257" s="217" t="str">
        <f t="shared" si="55"/>
        <v/>
      </c>
      <c r="BE257" s="217" t="str">
        <f t="shared" si="56"/>
        <v/>
      </c>
      <c r="BF257" s="217" t="str">
        <f>IF(C257="","",IF(AND(フラグ管理用!AJ257="予算区分_地単_通常",フラグ管理用!AE257&gt;4),"error",IF(AND(フラグ管理用!AJ257="予算区分_地単_協力金等",フラグ管理用!AE257&gt;9),"error",IF(AND(フラグ管理用!AJ257="予算区分_補助",フラグ管理用!AE257&lt;9),"error",""))))</f>
        <v/>
      </c>
      <c r="BG257" s="258" t="str">
        <f>フラグ管理用!AN257</f>
        <v/>
      </c>
    </row>
    <row r="258" spans="1:59" x14ac:dyDescent="0.15">
      <c r="A258" s="84">
        <v>240</v>
      </c>
      <c r="B258" s="87"/>
      <c r="C258" s="61"/>
      <c r="D258" s="61"/>
      <c r="E258" s="63"/>
      <c r="F258" s="62"/>
      <c r="G258" s="150" t="str">
        <f>IF(C258="補",VLOOKUP(F258,'事業名一覧 '!$A$3:$C$54,3,FALSE),"")</f>
        <v/>
      </c>
      <c r="H258" s="158"/>
      <c r="I258" s="63"/>
      <c r="J258" s="63"/>
      <c r="K258" s="63"/>
      <c r="L258" s="62"/>
      <c r="M258" s="103" t="str">
        <f t="shared" si="57"/>
        <v/>
      </c>
      <c r="N258" s="103" t="str">
        <f t="shared" si="58"/>
        <v/>
      </c>
      <c r="O258" s="65"/>
      <c r="P258" s="65"/>
      <c r="Q258" s="65"/>
      <c r="R258" s="65"/>
      <c r="S258" s="65"/>
      <c r="T258" s="62"/>
      <c r="U258" s="63"/>
      <c r="V258" s="63"/>
      <c r="W258" s="63"/>
      <c r="X258" s="61"/>
      <c r="Y258" s="61"/>
      <c r="Z258" s="61"/>
      <c r="AA258" s="241"/>
      <c r="AB258" s="241"/>
      <c r="AC258" s="62"/>
      <c r="AD258" s="62"/>
      <c r="AE258" s="169"/>
      <c r="AF258" s="294"/>
      <c r="AG258" s="236"/>
      <c r="AH258" s="246" t="str">
        <f t="shared" si="59"/>
        <v/>
      </c>
      <c r="AI258" s="251" t="str">
        <f t="shared" si="60"/>
        <v/>
      </c>
      <c r="AJ258" s="217" t="str">
        <f>IF(C258="","",IF(AND(フラグ管理用!C258=1,フラグ管理用!E258=1),"",IF(AND(フラグ管理用!C258=2,フラグ管理用!D258=1,フラグ管理用!E258=1),"",IF(AND(フラグ管理用!C258=2,フラグ管理用!D258=2),"","error"))))</f>
        <v/>
      </c>
      <c r="AK258" s="257" t="str">
        <f t="shared" si="49"/>
        <v/>
      </c>
      <c r="AL258" s="257" t="str">
        <f t="shared" si="50"/>
        <v/>
      </c>
      <c r="AM258" s="257" t="str">
        <f>IF(C258="","",IF(PRODUCT(フラグ管理用!H258:J258)=0,"error",""))</f>
        <v/>
      </c>
      <c r="AN258" s="257" t="str">
        <f t="shared" si="61"/>
        <v/>
      </c>
      <c r="AO258" s="257" t="str">
        <f>IF(C258="","",IF(AND(フラグ管理用!E258=1,フラグ管理用!K258=1),"",IF(AND(フラグ管理用!E258=2,フラグ管理用!K258&gt;1),"","error")))</f>
        <v/>
      </c>
      <c r="AP258" s="257" t="str">
        <f>IF(C258="","",IF(AND(フラグ管理用!K258=10,ISBLANK(L258)=FALSE),"",IF(AND(フラグ管理用!K258&lt;10,ISBLANK(L258)=TRUE),"","error")))</f>
        <v/>
      </c>
      <c r="AQ258" s="217" t="str">
        <f t="shared" si="51"/>
        <v/>
      </c>
      <c r="AR258" s="217" t="str">
        <f t="shared" si="62"/>
        <v/>
      </c>
      <c r="AS258" s="217" t="str">
        <f>IF(C258="","",IF(AND(フラグ管理用!D258=2,フラグ管理用!E258=1),IF(Q258&lt;&gt;0,"error",""),""))</f>
        <v/>
      </c>
      <c r="AT258" s="217" t="str">
        <f>IF(C258="","",IF(フラグ管理用!E258=2,IF(OR(O258&lt;&gt;0,P258&lt;&gt;0),"error",""),""))</f>
        <v/>
      </c>
      <c r="AU258" s="217" t="str">
        <f t="shared" si="63"/>
        <v/>
      </c>
      <c r="AV258" s="217" t="str">
        <f t="shared" si="64"/>
        <v/>
      </c>
      <c r="AW258" s="217" t="str">
        <f t="shared" si="52"/>
        <v/>
      </c>
      <c r="AX258" s="217" t="str">
        <f>IF(C258="","",IF(フラグ管理用!X258=2,IF(AND(フラグ管理用!C258=2,フラグ管理用!U258=1),"","error"),""))</f>
        <v/>
      </c>
      <c r="AY258" s="217" t="str">
        <f t="shared" si="53"/>
        <v/>
      </c>
      <c r="AZ258" s="217" t="str">
        <f>IF(C258="","",IF(フラグ管理用!Y258=30,"error",IF(AND(フラグ管理用!AH258="事業始期_通常",フラグ管理用!Y258&lt;18),"error",IF(AND(フラグ管理用!AH258="事業始期_補助",フラグ管理用!Y258&lt;15),"error",""))))</f>
        <v/>
      </c>
      <c r="BA258" s="217" t="str">
        <f t="shared" si="54"/>
        <v/>
      </c>
      <c r="BB258" s="217" t="str">
        <f>IF(C258="","",IF(AND(フラグ管理用!AI258="事業終期_通常",OR(フラグ管理用!Z258&lt;18,フラグ管理用!Z258&gt;29)),"error",IF(AND(フラグ管理用!AI258="事業終期_基金",フラグ管理用!Z258&lt;18),"error","")))</f>
        <v/>
      </c>
      <c r="BC258" s="217" t="str">
        <f>IF(C258="","",IF(VLOOKUP(Y258,―!$X$2:$Y$31,2,FALSE)&lt;=VLOOKUP(Z258,―!$X$2:$Y$31,2,FALSE),"","error"))</f>
        <v/>
      </c>
      <c r="BD258" s="217" t="str">
        <f t="shared" si="55"/>
        <v/>
      </c>
      <c r="BE258" s="217" t="str">
        <f t="shared" si="56"/>
        <v/>
      </c>
      <c r="BF258" s="217" t="str">
        <f>IF(C258="","",IF(AND(フラグ管理用!AJ258="予算区分_地単_通常",フラグ管理用!AE258&gt;4),"error",IF(AND(フラグ管理用!AJ258="予算区分_地単_協力金等",フラグ管理用!AE258&gt;9),"error",IF(AND(フラグ管理用!AJ258="予算区分_補助",フラグ管理用!AE258&lt;9),"error",""))))</f>
        <v/>
      </c>
      <c r="BG258" s="258" t="str">
        <f>フラグ管理用!AN258</f>
        <v/>
      </c>
    </row>
    <row r="259" spans="1:59" x14ac:dyDescent="0.15">
      <c r="A259" s="84">
        <v>241</v>
      </c>
      <c r="B259" s="87"/>
      <c r="C259" s="61"/>
      <c r="D259" s="61"/>
      <c r="E259" s="63"/>
      <c r="F259" s="62"/>
      <c r="G259" s="150" t="str">
        <f>IF(C259="補",VLOOKUP(F259,'事業名一覧 '!$A$3:$C$54,3,FALSE),"")</f>
        <v/>
      </c>
      <c r="H259" s="158"/>
      <c r="I259" s="63"/>
      <c r="J259" s="63"/>
      <c r="K259" s="63"/>
      <c r="L259" s="62"/>
      <c r="M259" s="103" t="str">
        <f t="shared" si="57"/>
        <v/>
      </c>
      <c r="N259" s="103" t="str">
        <f t="shared" si="58"/>
        <v/>
      </c>
      <c r="O259" s="65"/>
      <c r="P259" s="65"/>
      <c r="Q259" s="65"/>
      <c r="R259" s="65"/>
      <c r="S259" s="65"/>
      <c r="T259" s="62"/>
      <c r="U259" s="63"/>
      <c r="V259" s="63"/>
      <c r="W259" s="63"/>
      <c r="X259" s="61"/>
      <c r="Y259" s="61"/>
      <c r="Z259" s="61"/>
      <c r="AA259" s="241"/>
      <c r="AB259" s="241"/>
      <c r="AC259" s="62"/>
      <c r="AD259" s="62"/>
      <c r="AE259" s="169"/>
      <c r="AF259" s="294"/>
      <c r="AG259" s="236"/>
      <c r="AH259" s="246" t="str">
        <f t="shared" si="59"/>
        <v/>
      </c>
      <c r="AI259" s="251" t="str">
        <f t="shared" si="60"/>
        <v/>
      </c>
      <c r="AJ259" s="217" t="str">
        <f>IF(C259="","",IF(AND(フラグ管理用!C259=1,フラグ管理用!E259=1),"",IF(AND(フラグ管理用!C259=2,フラグ管理用!D259=1,フラグ管理用!E259=1),"",IF(AND(フラグ管理用!C259=2,フラグ管理用!D259=2),"","error"))))</f>
        <v/>
      </c>
      <c r="AK259" s="257" t="str">
        <f t="shared" si="49"/>
        <v/>
      </c>
      <c r="AL259" s="257" t="str">
        <f t="shared" si="50"/>
        <v/>
      </c>
      <c r="AM259" s="257" t="str">
        <f>IF(C259="","",IF(PRODUCT(フラグ管理用!H259:J259)=0,"error",""))</f>
        <v/>
      </c>
      <c r="AN259" s="257" t="str">
        <f t="shared" si="61"/>
        <v/>
      </c>
      <c r="AO259" s="257" t="str">
        <f>IF(C259="","",IF(AND(フラグ管理用!E259=1,フラグ管理用!K259=1),"",IF(AND(フラグ管理用!E259=2,フラグ管理用!K259&gt;1),"","error")))</f>
        <v/>
      </c>
      <c r="AP259" s="257" t="str">
        <f>IF(C259="","",IF(AND(フラグ管理用!K259=10,ISBLANK(L259)=FALSE),"",IF(AND(フラグ管理用!K259&lt;10,ISBLANK(L259)=TRUE),"","error")))</f>
        <v/>
      </c>
      <c r="AQ259" s="217" t="str">
        <f t="shared" si="51"/>
        <v/>
      </c>
      <c r="AR259" s="217" t="str">
        <f t="shared" si="62"/>
        <v/>
      </c>
      <c r="AS259" s="217" t="str">
        <f>IF(C259="","",IF(AND(フラグ管理用!D259=2,フラグ管理用!E259=1),IF(Q259&lt;&gt;0,"error",""),""))</f>
        <v/>
      </c>
      <c r="AT259" s="217" t="str">
        <f>IF(C259="","",IF(フラグ管理用!E259=2,IF(OR(O259&lt;&gt;0,P259&lt;&gt;0),"error",""),""))</f>
        <v/>
      </c>
      <c r="AU259" s="217" t="str">
        <f t="shared" si="63"/>
        <v/>
      </c>
      <c r="AV259" s="217" t="str">
        <f t="shared" si="64"/>
        <v/>
      </c>
      <c r="AW259" s="217" t="str">
        <f t="shared" si="52"/>
        <v/>
      </c>
      <c r="AX259" s="217" t="str">
        <f>IF(C259="","",IF(フラグ管理用!X259=2,IF(AND(フラグ管理用!C259=2,フラグ管理用!U259=1),"","error"),""))</f>
        <v/>
      </c>
      <c r="AY259" s="217" t="str">
        <f t="shared" si="53"/>
        <v/>
      </c>
      <c r="AZ259" s="217" t="str">
        <f>IF(C259="","",IF(フラグ管理用!Y259=30,"error",IF(AND(フラグ管理用!AH259="事業始期_通常",フラグ管理用!Y259&lt;18),"error",IF(AND(フラグ管理用!AH259="事業始期_補助",フラグ管理用!Y259&lt;15),"error",""))))</f>
        <v/>
      </c>
      <c r="BA259" s="217" t="str">
        <f t="shared" si="54"/>
        <v/>
      </c>
      <c r="BB259" s="217" t="str">
        <f>IF(C259="","",IF(AND(フラグ管理用!AI259="事業終期_通常",OR(フラグ管理用!Z259&lt;18,フラグ管理用!Z259&gt;29)),"error",IF(AND(フラグ管理用!AI259="事業終期_基金",フラグ管理用!Z259&lt;18),"error","")))</f>
        <v/>
      </c>
      <c r="BC259" s="217" t="str">
        <f>IF(C259="","",IF(VLOOKUP(Y259,―!$X$2:$Y$31,2,FALSE)&lt;=VLOOKUP(Z259,―!$X$2:$Y$31,2,FALSE),"","error"))</f>
        <v/>
      </c>
      <c r="BD259" s="217" t="str">
        <f t="shared" si="55"/>
        <v/>
      </c>
      <c r="BE259" s="217" t="str">
        <f t="shared" si="56"/>
        <v/>
      </c>
      <c r="BF259" s="217" t="str">
        <f>IF(C259="","",IF(AND(フラグ管理用!AJ259="予算区分_地単_通常",フラグ管理用!AE259&gt;4),"error",IF(AND(フラグ管理用!AJ259="予算区分_地単_協力金等",フラグ管理用!AE259&gt;9),"error",IF(AND(フラグ管理用!AJ259="予算区分_補助",フラグ管理用!AE259&lt;9),"error",""))))</f>
        <v/>
      </c>
      <c r="BG259" s="258" t="str">
        <f>フラグ管理用!AN259</f>
        <v/>
      </c>
    </row>
    <row r="260" spans="1:59" x14ac:dyDescent="0.15">
      <c r="A260" s="84">
        <v>242</v>
      </c>
      <c r="B260" s="87"/>
      <c r="C260" s="61"/>
      <c r="D260" s="61"/>
      <c r="E260" s="63"/>
      <c r="F260" s="62"/>
      <c r="G260" s="150" t="str">
        <f>IF(C260="補",VLOOKUP(F260,'事業名一覧 '!$A$3:$C$54,3,FALSE),"")</f>
        <v/>
      </c>
      <c r="H260" s="158"/>
      <c r="I260" s="63"/>
      <c r="J260" s="63"/>
      <c r="K260" s="63"/>
      <c r="L260" s="62"/>
      <c r="M260" s="103" t="str">
        <f t="shared" si="57"/>
        <v/>
      </c>
      <c r="N260" s="103" t="str">
        <f t="shared" si="58"/>
        <v/>
      </c>
      <c r="O260" s="65"/>
      <c r="P260" s="65"/>
      <c r="Q260" s="65"/>
      <c r="R260" s="65"/>
      <c r="S260" s="65"/>
      <c r="T260" s="62"/>
      <c r="U260" s="63"/>
      <c r="V260" s="63"/>
      <c r="W260" s="63"/>
      <c r="X260" s="61"/>
      <c r="Y260" s="61"/>
      <c r="Z260" s="61"/>
      <c r="AA260" s="241"/>
      <c r="AB260" s="241"/>
      <c r="AC260" s="62"/>
      <c r="AD260" s="62"/>
      <c r="AE260" s="169"/>
      <c r="AF260" s="294"/>
      <c r="AG260" s="236"/>
      <c r="AH260" s="246" t="str">
        <f t="shared" si="59"/>
        <v/>
      </c>
      <c r="AI260" s="251" t="str">
        <f t="shared" si="60"/>
        <v/>
      </c>
      <c r="AJ260" s="217" t="str">
        <f>IF(C260="","",IF(AND(フラグ管理用!C260=1,フラグ管理用!E260=1),"",IF(AND(フラグ管理用!C260=2,フラグ管理用!D260=1,フラグ管理用!E260=1),"",IF(AND(フラグ管理用!C260=2,フラグ管理用!D260=2),"","error"))))</f>
        <v/>
      </c>
      <c r="AK260" s="257" t="str">
        <f t="shared" si="49"/>
        <v/>
      </c>
      <c r="AL260" s="257" t="str">
        <f t="shared" si="50"/>
        <v/>
      </c>
      <c r="AM260" s="257" t="str">
        <f>IF(C260="","",IF(PRODUCT(フラグ管理用!H260:J260)=0,"error",""))</f>
        <v/>
      </c>
      <c r="AN260" s="257" t="str">
        <f t="shared" si="61"/>
        <v/>
      </c>
      <c r="AO260" s="257" t="str">
        <f>IF(C260="","",IF(AND(フラグ管理用!E260=1,フラグ管理用!K260=1),"",IF(AND(フラグ管理用!E260=2,フラグ管理用!K260&gt;1),"","error")))</f>
        <v/>
      </c>
      <c r="AP260" s="257" t="str">
        <f>IF(C260="","",IF(AND(フラグ管理用!K260=10,ISBLANK(L260)=FALSE),"",IF(AND(フラグ管理用!K260&lt;10,ISBLANK(L260)=TRUE),"","error")))</f>
        <v/>
      </c>
      <c r="AQ260" s="217" t="str">
        <f t="shared" si="51"/>
        <v/>
      </c>
      <c r="AR260" s="217" t="str">
        <f t="shared" si="62"/>
        <v/>
      </c>
      <c r="AS260" s="217" t="str">
        <f>IF(C260="","",IF(AND(フラグ管理用!D260=2,フラグ管理用!E260=1),IF(Q260&lt;&gt;0,"error",""),""))</f>
        <v/>
      </c>
      <c r="AT260" s="217" t="str">
        <f>IF(C260="","",IF(フラグ管理用!E260=2,IF(OR(O260&lt;&gt;0,P260&lt;&gt;0),"error",""),""))</f>
        <v/>
      </c>
      <c r="AU260" s="217" t="str">
        <f t="shared" si="63"/>
        <v/>
      </c>
      <c r="AV260" s="217" t="str">
        <f t="shared" si="64"/>
        <v/>
      </c>
      <c r="AW260" s="217" t="str">
        <f t="shared" si="52"/>
        <v/>
      </c>
      <c r="AX260" s="217" t="str">
        <f>IF(C260="","",IF(フラグ管理用!X260=2,IF(AND(フラグ管理用!C260=2,フラグ管理用!U260=1),"","error"),""))</f>
        <v/>
      </c>
      <c r="AY260" s="217" t="str">
        <f t="shared" si="53"/>
        <v/>
      </c>
      <c r="AZ260" s="217" t="str">
        <f>IF(C260="","",IF(フラグ管理用!Y260=30,"error",IF(AND(フラグ管理用!AH260="事業始期_通常",フラグ管理用!Y260&lt;18),"error",IF(AND(フラグ管理用!AH260="事業始期_補助",フラグ管理用!Y260&lt;15),"error",""))))</f>
        <v/>
      </c>
      <c r="BA260" s="217" t="str">
        <f t="shared" si="54"/>
        <v/>
      </c>
      <c r="BB260" s="217" t="str">
        <f>IF(C260="","",IF(AND(フラグ管理用!AI260="事業終期_通常",OR(フラグ管理用!Z260&lt;18,フラグ管理用!Z260&gt;29)),"error",IF(AND(フラグ管理用!AI260="事業終期_基金",フラグ管理用!Z260&lt;18),"error","")))</f>
        <v/>
      </c>
      <c r="BC260" s="217" t="str">
        <f>IF(C260="","",IF(VLOOKUP(Y260,―!$X$2:$Y$31,2,FALSE)&lt;=VLOOKUP(Z260,―!$X$2:$Y$31,2,FALSE),"","error"))</f>
        <v/>
      </c>
      <c r="BD260" s="217" t="str">
        <f t="shared" si="55"/>
        <v/>
      </c>
      <c r="BE260" s="217" t="str">
        <f t="shared" si="56"/>
        <v/>
      </c>
      <c r="BF260" s="217" t="str">
        <f>IF(C260="","",IF(AND(フラグ管理用!AJ260="予算区分_地単_通常",フラグ管理用!AE260&gt;4),"error",IF(AND(フラグ管理用!AJ260="予算区分_地単_協力金等",フラグ管理用!AE260&gt;9),"error",IF(AND(フラグ管理用!AJ260="予算区分_補助",フラグ管理用!AE260&lt;9),"error",""))))</f>
        <v/>
      </c>
      <c r="BG260" s="258" t="str">
        <f>フラグ管理用!AN260</f>
        <v/>
      </c>
    </row>
    <row r="261" spans="1:59" x14ac:dyDescent="0.15">
      <c r="A261" s="84">
        <v>243</v>
      </c>
      <c r="B261" s="87"/>
      <c r="C261" s="61"/>
      <c r="D261" s="61"/>
      <c r="E261" s="63"/>
      <c r="F261" s="62"/>
      <c r="G261" s="150" t="str">
        <f>IF(C261="補",VLOOKUP(F261,'事業名一覧 '!$A$3:$C$54,3,FALSE),"")</f>
        <v/>
      </c>
      <c r="H261" s="158"/>
      <c r="I261" s="63"/>
      <c r="J261" s="63"/>
      <c r="K261" s="63"/>
      <c r="L261" s="62"/>
      <c r="M261" s="103" t="str">
        <f t="shared" si="57"/>
        <v/>
      </c>
      <c r="N261" s="103" t="str">
        <f t="shared" si="58"/>
        <v/>
      </c>
      <c r="O261" s="65"/>
      <c r="P261" s="65"/>
      <c r="Q261" s="65"/>
      <c r="R261" s="65"/>
      <c r="S261" s="65"/>
      <c r="T261" s="62"/>
      <c r="U261" s="63"/>
      <c r="V261" s="63"/>
      <c r="W261" s="63"/>
      <c r="X261" s="61"/>
      <c r="Y261" s="61"/>
      <c r="Z261" s="61"/>
      <c r="AA261" s="241"/>
      <c r="AB261" s="241"/>
      <c r="AC261" s="62"/>
      <c r="AD261" s="62"/>
      <c r="AE261" s="169"/>
      <c r="AF261" s="294"/>
      <c r="AG261" s="236"/>
      <c r="AH261" s="246" t="str">
        <f t="shared" si="59"/>
        <v/>
      </c>
      <c r="AI261" s="251" t="str">
        <f t="shared" si="60"/>
        <v/>
      </c>
      <c r="AJ261" s="217" t="str">
        <f>IF(C261="","",IF(AND(フラグ管理用!C261=1,フラグ管理用!E261=1),"",IF(AND(フラグ管理用!C261=2,フラグ管理用!D261=1,フラグ管理用!E261=1),"",IF(AND(フラグ管理用!C261=2,フラグ管理用!D261=2),"","error"))))</f>
        <v/>
      </c>
      <c r="AK261" s="257" t="str">
        <f t="shared" si="49"/>
        <v/>
      </c>
      <c r="AL261" s="257" t="str">
        <f t="shared" si="50"/>
        <v/>
      </c>
      <c r="AM261" s="257" t="str">
        <f>IF(C261="","",IF(PRODUCT(フラグ管理用!H261:J261)=0,"error",""))</f>
        <v/>
      </c>
      <c r="AN261" s="257" t="str">
        <f t="shared" si="61"/>
        <v/>
      </c>
      <c r="AO261" s="257" t="str">
        <f>IF(C261="","",IF(AND(フラグ管理用!E261=1,フラグ管理用!K261=1),"",IF(AND(フラグ管理用!E261=2,フラグ管理用!K261&gt;1),"","error")))</f>
        <v/>
      </c>
      <c r="AP261" s="257" t="str">
        <f>IF(C261="","",IF(AND(フラグ管理用!K261=10,ISBLANK(L261)=FALSE),"",IF(AND(フラグ管理用!K261&lt;10,ISBLANK(L261)=TRUE),"","error")))</f>
        <v/>
      </c>
      <c r="AQ261" s="217" t="str">
        <f t="shared" si="51"/>
        <v/>
      </c>
      <c r="AR261" s="217" t="str">
        <f t="shared" si="62"/>
        <v/>
      </c>
      <c r="AS261" s="217" t="str">
        <f>IF(C261="","",IF(AND(フラグ管理用!D261=2,フラグ管理用!E261=1),IF(Q261&lt;&gt;0,"error",""),""))</f>
        <v/>
      </c>
      <c r="AT261" s="217" t="str">
        <f>IF(C261="","",IF(フラグ管理用!E261=2,IF(OR(O261&lt;&gt;0,P261&lt;&gt;0),"error",""),""))</f>
        <v/>
      </c>
      <c r="AU261" s="217" t="str">
        <f t="shared" si="63"/>
        <v/>
      </c>
      <c r="AV261" s="217" t="str">
        <f t="shared" si="64"/>
        <v/>
      </c>
      <c r="AW261" s="217" t="str">
        <f t="shared" si="52"/>
        <v/>
      </c>
      <c r="AX261" s="217" t="str">
        <f>IF(C261="","",IF(フラグ管理用!X261=2,IF(AND(フラグ管理用!C261=2,フラグ管理用!U261=1),"","error"),""))</f>
        <v/>
      </c>
      <c r="AY261" s="217" t="str">
        <f t="shared" si="53"/>
        <v/>
      </c>
      <c r="AZ261" s="217" t="str">
        <f>IF(C261="","",IF(フラグ管理用!Y261=30,"error",IF(AND(フラグ管理用!AH261="事業始期_通常",フラグ管理用!Y261&lt;18),"error",IF(AND(フラグ管理用!AH261="事業始期_補助",フラグ管理用!Y261&lt;15),"error",""))))</f>
        <v/>
      </c>
      <c r="BA261" s="217" t="str">
        <f t="shared" si="54"/>
        <v/>
      </c>
      <c r="BB261" s="217" t="str">
        <f>IF(C261="","",IF(AND(フラグ管理用!AI261="事業終期_通常",OR(フラグ管理用!Z261&lt;18,フラグ管理用!Z261&gt;29)),"error",IF(AND(フラグ管理用!AI261="事業終期_基金",フラグ管理用!Z261&lt;18),"error","")))</f>
        <v/>
      </c>
      <c r="BC261" s="217" t="str">
        <f>IF(C261="","",IF(VLOOKUP(Y261,―!$X$2:$Y$31,2,FALSE)&lt;=VLOOKUP(Z261,―!$X$2:$Y$31,2,FALSE),"","error"))</f>
        <v/>
      </c>
      <c r="BD261" s="217" t="str">
        <f t="shared" si="55"/>
        <v/>
      </c>
      <c r="BE261" s="217" t="str">
        <f t="shared" si="56"/>
        <v/>
      </c>
      <c r="BF261" s="217" t="str">
        <f>IF(C261="","",IF(AND(フラグ管理用!AJ261="予算区分_地単_通常",フラグ管理用!AE261&gt;4),"error",IF(AND(フラグ管理用!AJ261="予算区分_地単_協力金等",フラグ管理用!AE261&gt;9),"error",IF(AND(フラグ管理用!AJ261="予算区分_補助",フラグ管理用!AE261&lt;9),"error",""))))</f>
        <v/>
      </c>
      <c r="BG261" s="258" t="str">
        <f>フラグ管理用!AN261</f>
        <v/>
      </c>
    </row>
    <row r="262" spans="1:59" x14ac:dyDescent="0.15">
      <c r="A262" s="84">
        <v>244</v>
      </c>
      <c r="B262" s="87"/>
      <c r="C262" s="61"/>
      <c r="D262" s="61"/>
      <c r="E262" s="63"/>
      <c r="F262" s="62"/>
      <c r="G262" s="150" t="str">
        <f>IF(C262="補",VLOOKUP(F262,'事業名一覧 '!$A$3:$C$54,3,FALSE),"")</f>
        <v/>
      </c>
      <c r="H262" s="158"/>
      <c r="I262" s="63"/>
      <c r="J262" s="63"/>
      <c r="K262" s="63"/>
      <c r="L262" s="62"/>
      <c r="M262" s="103" t="str">
        <f t="shared" si="57"/>
        <v/>
      </c>
      <c r="N262" s="103" t="str">
        <f t="shared" si="58"/>
        <v/>
      </c>
      <c r="O262" s="65"/>
      <c r="P262" s="65"/>
      <c r="Q262" s="65"/>
      <c r="R262" s="65"/>
      <c r="S262" s="65"/>
      <c r="T262" s="62"/>
      <c r="U262" s="63"/>
      <c r="V262" s="63"/>
      <c r="W262" s="63"/>
      <c r="X262" s="61"/>
      <c r="Y262" s="61"/>
      <c r="Z262" s="61"/>
      <c r="AA262" s="241"/>
      <c r="AB262" s="241"/>
      <c r="AC262" s="62"/>
      <c r="AD262" s="62"/>
      <c r="AE262" s="169"/>
      <c r="AF262" s="294"/>
      <c r="AG262" s="236"/>
      <c r="AH262" s="246" t="str">
        <f t="shared" si="59"/>
        <v/>
      </c>
      <c r="AI262" s="251" t="str">
        <f t="shared" si="60"/>
        <v/>
      </c>
      <c r="AJ262" s="217" t="str">
        <f>IF(C262="","",IF(AND(フラグ管理用!C262=1,フラグ管理用!E262=1),"",IF(AND(フラグ管理用!C262=2,フラグ管理用!D262=1,フラグ管理用!E262=1),"",IF(AND(フラグ管理用!C262=2,フラグ管理用!D262=2),"","error"))))</f>
        <v/>
      </c>
      <c r="AK262" s="257" t="str">
        <f t="shared" si="49"/>
        <v/>
      </c>
      <c r="AL262" s="257" t="str">
        <f t="shared" si="50"/>
        <v/>
      </c>
      <c r="AM262" s="257" t="str">
        <f>IF(C262="","",IF(PRODUCT(フラグ管理用!H262:J262)=0,"error",""))</f>
        <v/>
      </c>
      <c r="AN262" s="257" t="str">
        <f t="shared" si="61"/>
        <v/>
      </c>
      <c r="AO262" s="257" t="str">
        <f>IF(C262="","",IF(AND(フラグ管理用!E262=1,フラグ管理用!K262=1),"",IF(AND(フラグ管理用!E262=2,フラグ管理用!K262&gt;1),"","error")))</f>
        <v/>
      </c>
      <c r="AP262" s="257" t="str">
        <f>IF(C262="","",IF(AND(フラグ管理用!K262=10,ISBLANK(L262)=FALSE),"",IF(AND(フラグ管理用!K262&lt;10,ISBLANK(L262)=TRUE),"","error")))</f>
        <v/>
      </c>
      <c r="AQ262" s="217" t="str">
        <f t="shared" si="51"/>
        <v/>
      </c>
      <c r="AR262" s="217" t="str">
        <f t="shared" si="62"/>
        <v/>
      </c>
      <c r="AS262" s="217" t="str">
        <f>IF(C262="","",IF(AND(フラグ管理用!D262=2,フラグ管理用!E262=1),IF(Q262&lt;&gt;0,"error",""),""))</f>
        <v/>
      </c>
      <c r="AT262" s="217" t="str">
        <f>IF(C262="","",IF(フラグ管理用!E262=2,IF(OR(O262&lt;&gt;0,P262&lt;&gt;0),"error",""),""))</f>
        <v/>
      </c>
      <c r="AU262" s="217" t="str">
        <f t="shared" si="63"/>
        <v/>
      </c>
      <c r="AV262" s="217" t="str">
        <f t="shared" si="64"/>
        <v/>
      </c>
      <c r="AW262" s="217" t="str">
        <f t="shared" si="52"/>
        <v/>
      </c>
      <c r="AX262" s="217" t="str">
        <f>IF(C262="","",IF(フラグ管理用!X262=2,IF(AND(フラグ管理用!C262=2,フラグ管理用!U262=1),"","error"),""))</f>
        <v/>
      </c>
      <c r="AY262" s="217" t="str">
        <f t="shared" si="53"/>
        <v/>
      </c>
      <c r="AZ262" s="217" t="str">
        <f>IF(C262="","",IF(フラグ管理用!Y262=30,"error",IF(AND(フラグ管理用!AH262="事業始期_通常",フラグ管理用!Y262&lt;18),"error",IF(AND(フラグ管理用!AH262="事業始期_補助",フラグ管理用!Y262&lt;15),"error",""))))</f>
        <v/>
      </c>
      <c r="BA262" s="217" t="str">
        <f t="shared" si="54"/>
        <v/>
      </c>
      <c r="BB262" s="217" t="str">
        <f>IF(C262="","",IF(AND(フラグ管理用!AI262="事業終期_通常",OR(フラグ管理用!Z262&lt;18,フラグ管理用!Z262&gt;29)),"error",IF(AND(フラグ管理用!AI262="事業終期_基金",フラグ管理用!Z262&lt;18),"error","")))</f>
        <v/>
      </c>
      <c r="BC262" s="217" t="str">
        <f>IF(C262="","",IF(VLOOKUP(Y262,―!$X$2:$Y$31,2,FALSE)&lt;=VLOOKUP(Z262,―!$X$2:$Y$31,2,FALSE),"","error"))</f>
        <v/>
      </c>
      <c r="BD262" s="217" t="str">
        <f t="shared" si="55"/>
        <v/>
      </c>
      <c r="BE262" s="217" t="str">
        <f t="shared" si="56"/>
        <v/>
      </c>
      <c r="BF262" s="217" t="str">
        <f>IF(C262="","",IF(AND(フラグ管理用!AJ262="予算区分_地単_通常",フラグ管理用!AE262&gt;4),"error",IF(AND(フラグ管理用!AJ262="予算区分_地単_協力金等",フラグ管理用!AE262&gt;9),"error",IF(AND(フラグ管理用!AJ262="予算区分_補助",フラグ管理用!AE262&lt;9),"error",""))))</f>
        <v/>
      </c>
      <c r="BG262" s="258" t="str">
        <f>フラグ管理用!AN262</f>
        <v/>
      </c>
    </row>
    <row r="263" spans="1:59" x14ac:dyDescent="0.15">
      <c r="A263" s="84">
        <v>245</v>
      </c>
      <c r="B263" s="87"/>
      <c r="C263" s="61"/>
      <c r="D263" s="61"/>
      <c r="E263" s="63"/>
      <c r="F263" s="62"/>
      <c r="G263" s="150" t="str">
        <f>IF(C263="補",VLOOKUP(F263,'事業名一覧 '!$A$3:$C$54,3,FALSE),"")</f>
        <v/>
      </c>
      <c r="H263" s="158"/>
      <c r="I263" s="63"/>
      <c r="J263" s="63"/>
      <c r="K263" s="63"/>
      <c r="L263" s="62"/>
      <c r="M263" s="103" t="str">
        <f t="shared" si="57"/>
        <v/>
      </c>
      <c r="N263" s="103" t="str">
        <f t="shared" si="58"/>
        <v/>
      </c>
      <c r="O263" s="65"/>
      <c r="P263" s="65"/>
      <c r="Q263" s="65"/>
      <c r="R263" s="65"/>
      <c r="S263" s="65"/>
      <c r="T263" s="62"/>
      <c r="U263" s="63"/>
      <c r="V263" s="63"/>
      <c r="W263" s="63"/>
      <c r="X263" s="61"/>
      <c r="Y263" s="61"/>
      <c r="Z263" s="61"/>
      <c r="AA263" s="241"/>
      <c r="AB263" s="241"/>
      <c r="AC263" s="62"/>
      <c r="AD263" s="62"/>
      <c r="AE263" s="169"/>
      <c r="AF263" s="294"/>
      <c r="AG263" s="236"/>
      <c r="AH263" s="246" t="str">
        <f t="shared" si="59"/>
        <v/>
      </c>
      <c r="AI263" s="251" t="str">
        <f t="shared" si="60"/>
        <v/>
      </c>
      <c r="AJ263" s="217" t="str">
        <f>IF(C263="","",IF(AND(フラグ管理用!C263=1,フラグ管理用!E263=1),"",IF(AND(フラグ管理用!C263=2,フラグ管理用!D263=1,フラグ管理用!E263=1),"",IF(AND(フラグ管理用!C263=2,フラグ管理用!D263=2),"","error"))))</f>
        <v/>
      </c>
      <c r="AK263" s="257" t="str">
        <f t="shared" si="49"/>
        <v/>
      </c>
      <c r="AL263" s="257" t="str">
        <f t="shared" si="50"/>
        <v/>
      </c>
      <c r="AM263" s="257" t="str">
        <f>IF(C263="","",IF(PRODUCT(フラグ管理用!H263:J263)=0,"error",""))</f>
        <v/>
      </c>
      <c r="AN263" s="257" t="str">
        <f t="shared" si="61"/>
        <v/>
      </c>
      <c r="AO263" s="257" t="str">
        <f>IF(C263="","",IF(AND(フラグ管理用!E263=1,フラグ管理用!K263=1),"",IF(AND(フラグ管理用!E263=2,フラグ管理用!K263&gt;1),"","error")))</f>
        <v/>
      </c>
      <c r="AP263" s="257" t="str">
        <f>IF(C263="","",IF(AND(フラグ管理用!K263=10,ISBLANK(L263)=FALSE),"",IF(AND(フラグ管理用!K263&lt;10,ISBLANK(L263)=TRUE),"","error")))</f>
        <v/>
      </c>
      <c r="AQ263" s="217" t="str">
        <f t="shared" si="51"/>
        <v/>
      </c>
      <c r="AR263" s="217" t="str">
        <f t="shared" si="62"/>
        <v/>
      </c>
      <c r="AS263" s="217" t="str">
        <f>IF(C263="","",IF(AND(フラグ管理用!D263=2,フラグ管理用!E263=1),IF(Q263&lt;&gt;0,"error",""),""))</f>
        <v/>
      </c>
      <c r="AT263" s="217" t="str">
        <f>IF(C263="","",IF(フラグ管理用!E263=2,IF(OR(O263&lt;&gt;0,P263&lt;&gt;0),"error",""),""))</f>
        <v/>
      </c>
      <c r="AU263" s="217" t="str">
        <f t="shared" si="63"/>
        <v/>
      </c>
      <c r="AV263" s="217" t="str">
        <f t="shared" si="64"/>
        <v/>
      </c>
      <c r="AW263" s="217" t="str">
        <f t="shared" si="52"/>
        <v/>
      </c>
      <c r="AX263" s="217" t="str">
        <f>IF(C263="","",IF(フラグ管理用!X263=2,IF(AND(フラグ管理用!C263=2,フラグ管理用!U263=1),"","error"),""))</f>
        <v/>
      </c>
      <c r="AY263" s="217" t="str">
        <f t="shared" si="53"/>
        <v/>
      </c>
      <c r="AZ263" s="217" t="str">
        <f>IF(C263="","",IF(フラグ管理用!Y263=30,"error",IF(AND(フラグ管理用!AH263="事業始期_通常",フラグ管理用!Y263&lt;18),"error",IF(AND(フラグ管理用!AH263="事業始期_補助",フラグ管理用!Y263&lt;15),"error",""))))</f>
        <v/>
      </c>
      <c r="BA263" s="217" t="str">
        <f t="shared" si="54"/>
        <v/>
      </c>
      <c r="BB263" s="217" t="str">
        <f>IF(C263="","",IF(AND(フラグ管理用!AI263="事業終期_通常",OR(フラグ管理用!Z263&lt;18,フラグ管理用!Z263&gt;29)),"error",IF(AND(フラグ管理用!AI263="事業終期_基金",フラグ管理用!Z263&lt;18),"error","")))</f>
        <v/>
      </c>
      <c r="BC263" s="217" t="str">
        <f>IF(C263="","",IF(VLOOKUP(Y263,―!$X$2:$Y$31,2,FALSE)&lt;=VLOOKUP(Z263,―!$X$2:$Y$31,2,FALSE),"","error"))</f>
        <v/>
      </c>
      <c r="BD263" s="217" t="str">
        <f t="shared" si="55"/>
        <v/>
      </c>
      <c r="BE263" s="217" t="str">
        <f t="shared" si="56"/>
        <v/>
      </c>
      <c r="BF263" s="217" t="str">
        <f>IF(C263="","",IF(AND(フラグ管理用!AJ263="予算区分_地単_通常",フラグ管理用!AE263&gt;4),"error",IF(AND(フラグ管理用!AJ263="予算区分_地単_協力金等",フラグ管理用!AE263&gt;9),"error",IF(AND(フラグ管理用!AJ263="予算区分_補助",フラグ管理用!AE263&lt;9),"error",""))))</f>
        <v/>
      </c>
      <c r="BG263" s="258" t="str">
        <f>フラグ管理用!AN263</f>
        <v/>
      </c>
    </row>
    <row r="264" spans="1:59" x14ac:dyDescent="0.15">
      <c r="A264" s="84">
        <v>246</v>
      </c>
      <c r="B264" s="87"/>
      <c r="C264" s="61"/>
      <c r="D264" s="61"/>
      <c r="E264" s="63"/>
      <c r="F264" s="62"/>
      <c r="G264" s="150" t="str">
        <f>IF(C264="補",VLOOKUP(F264,'事業名一覧 '!$A$3:$C$54,3,FALSE),"")</f>
        <v/>
      </c>
      <c r="H264" s="158"/>
      <c r="I264" s="63"/>
      <c r="J264" s="63"/>
      <c r="K264" s="63"/>
      <c r="L264" s="62"/>
      <c r="M264" s="103" t="str">
        <f t="shared" si="57"/>
        <v/>
      </c>
      <c r="N264" s="103" t="str">
        <f t="shared" si="58"/>
        <v/>
      </c>
      <c r="O264" s="65"/>
      <c r="P264" s="65"/>
      <c r="Q264" s="65"/>
      <c r="R264" s="65"/>
      <c r="S264" s="65"/>
      <c r="T264" s="62"/>
      <c r="U264" s="63"/>
      <c r="V264" s="63"/>
      <c r="W264" s="63"/>
      <c r="X264" s="61"/>
      <c r="Y264" s="61"/>
      <c r="Z264" s="61"/>
      <c r="AA264" s="241"/>
      <c r="AB264" s="241"/>
      <c r="AC264" s="62"/>
      <c r="AD264" s="62"/>
      <c r="AE264" s="169"/>
      <c r="AF264" s="294"/>
      <c r="AG264" s="236"/>
      <c r="AH264" s="246" t="str">
        <f t="shared" si="59"/>
        <v/>
      </c>
      <c r="AI264" s="251" t="str">
        <f t="shared" si="60"/>
        <v/>
      </c>
      <c r="AJ264" s="217" t="str">
        <f>IF(C264="","",IF(AND(フラグ管理用!C264=1,フラグ管理用!E264=1),"",IF(AND(フラグ管理用!C264=2,フラグ管理用!D264=1,フラグ管理用!E264=1),"",IF(AND(フラグ管理用!C264=2,フラグ管理用!D264=2),"","error"))))</f>
        <v/>
      </c>
      <c r="AK264" s="257" t="str">
        <f t="shared" si="49"/>
        <v/>
      </c>
      <c r="AL264" s="257" t="str">
        <f t="shared" si="50"/>
        <v/>
      </c>
      <c r="AM264" s="257" t="str">
        <f>IF(C264="","",IF(PRODUCT(フラグ管理用!H264:J264)=0,"error",""))</f>
        <v/>
      </c>
      <c r="AN264" s="257" t="str">
        <f t="shared" si="61"/>
        <v/>
      </c>
      <c r="AO264" s="257" t="str">
        <f>IF(C264="","",IF(AND(フラグ管理用!E264=1,フラグ管理用!K264=1),"",IF(AND(フラグ管理用!E264=2,フラグ管理用!K264&gt;1),"","error")))</f>
        <v/>
      </c>
      <c r="AP264" s="257" t="str">
        <f>IF(C264="","",IF(AND(フラグ管理用!K264=10,ISBLANK(L264)=FALSE),"",IF(AND(フラグ管理用!K264&lt;10,ISBLANK(L264)=TRUE),"","error")))</f>
        <v/>
      </c>
      <c r="AQ264" s="217" t="str">
        <f t="shared" si="51"/>
        <v/>
      </c>
      <c r="AR264" s="217" t="str">
        <f t="shared" si="62"/>
        <v/>
      </c>
      <c r="AS264" s="217" t="str">
        <f>IF(C264="","",IF(AND(フラグ管理用!D264=2,フラグ管理用!E264=1),IF(Q264&lt;&gt;0,"error",""),""))</f>
        <v/>
      </c>
      <c r="AT264" s="217" t="str">
        <f>IF(C264="","",IF(フラグ管理用!E264=2,IF(OR(O264&lt;&gt;0,P264&lt;&gt;0),"error",""),""))</f>
        <v/>
      </c>
      <c r="AU264" s="217" t="str">
        <f t="shared" si="63"/>
        <v/>
      </c>
      <c r="AV264" s="217" t="str">
        <f t="shared" si="64"/>
        <v/>
      </c>
      <c r="AW264" s="217" t="str">
        <f t="shared" si="52"/>
        <v/>
      </c>
      <c r="AX264" s="217" t="str">
        <f>IF(C264="","",IF(フラグ管理用!X264=2,IF(AND(フラグ管理用!C264=2,フラグ管理用!U264=1),"","error"),""))</f>
        <v/>
      </c>
      <c r="AY264" s="217" t="str">
        <f t="shared" si="53"/>
        <v/>
      </c>
      <c r="AZ264" s="217" t="str">
        <f>IF(C264="","",IF(フラグ管理用!Y264=30,"error",IF(AND(フラグ管理用!AH264="事業始期_通常",フラグ管理用!Y264&lt;18),"error",IF(AND(フラグ管理用!AH264="事業始期_補助",フラグ管理用!Y264&lt;15),"error",""))))</f>
        <v/>
      </c>
      <c r="BA264" s="217" t="str">
        <f t="shared" si="54"/>
        <v/>
      </c>
      <c r="BB264" s="217" t="str">
        <f>IF(C264="","",IF(AND(フラグ管理用!AI264="事業終期_通常",OR(フラグ管理用!Z264&lt;18,フラグ管理用!Z264&gt;29)),"error",IF(AND(フラグ管理用!AI264="事業終期_基金",フラグ管理用!Z264&lt;18),"error","")))</f>
        <v/>
      </c>
      <c r="BC264" s="217" t="str">
        <f>IF(C264="","",IF(VLOOKUP(Y264,―!$X$2:$Y$31,2,FALSE)&lt;=VLOOKUP(Z264,―!$X$2:$Y$31,2,FALSE),"","error"))</f>
        <v/>
      </c>
      <c r="BD264" s="217" t="str">
        <f t="shared" si="55"/>
        <v/>
      </c>
      <c r="BE264" s="217" t="str">
        <f t="shared" si="56"/>
        <v/>
      </c>
      <c r="BF264" s="217" t="str">
        <f>IF(C264="","",IF(AND(フラグ管理用!AJ264="予算区分_地単_通常",フラグ管理用!AE264&gt;4),"error",IF(AND(フラグ管理用!AJ264="予算区分_地単_協力金等",フラグ管理用!AE264&gt;9),"error",IF(AND(フラグ管理用!AJ264="予算区分_補助",フラグ管理用!AE264&lt;9),"error",""))))</f>
        <v/>
      </c>
      <c r="BG264" s="258" t="str">
        <f>フラグ管理用!AN264</f>
        <v/>
      </c>
    </row>
    <row r="265" spans="1:59" x14ac:dyDescent="0.15">
      <c r="A265" s="84">
        <v>247</v>
      </c>
      <c r="B265" s="87"/>
      <c r="C265" s="61"/>
      <c r="D265" s="61"/>
      <c r="E265" s="63"/>
      <c r="F265" s="62"/>
      <c r="G265" s="150" t="str">
        <f>IF(C265="補",VLOOKUP(F265,'事業名一覧 '!$A$3:$C$54,3,FALSE),"")</f>
        <v/>
      </c>
      <c r="H265" s="158"/>
      <c r="I265" s="63"/>
      <c r="J265" s="63"/>
      <c r="K265" s="63"/>
      <c r="L265" s="62"/>
      <c r="M265" s="103" t="str">
        <f t="shared" si="57"/>
        <v/>
      </c>
      <c r="N265" s="103" t="str">
        <f t="shared" si="58"/>
        <v/>
      </c>
      <c r="O265" s="65"/>
      <c r="P265" s="65"/>
      <c r="Q265" s="65"/>
      <c r="R265" s="65"/>
      <c r="S265" s="65"/>
      <c r="T265" s="62"/>
      <c r="U265" s="63"/>
      <c r="V265" s="63"/>
      <c r="W265" s="63"/>
      <c r="X265" s="61"/>
      <c r="Y265" s="61"/>
      <c r="Z265" s="61"/>
      <c r="AA265" s="241"/>
      <c r="AB265" s="241"/>
      <c r="AC265" s="62"/>
      <c r="AD265" s="62"/>
      <c r="AE265" s="169"/>
      <c r="AF265" s="294"/>
      <c r="AG265" s="236"/>
      <c r="AH265" s="246" t="str">
        <f t="shared" si="59"/>
        <v/>
      </c>
      <c r="AI265" s="251" t="str">
        <f t="shared" si="60"/>
        <v/>
      </c>
      <c r="AJ265" s="217" t="str">
        <f>IF(C265="","",IF(AND(フラグ管理用!C265=1,フラグ管理用!E265=1),"",IF(AND(フラグ管理用!C265=2,フラグ管理用!D265=1,フラグ管理用!E265=1),"",IF(AND(フラグ管理用!C265=2,フラグ管理用!D265=2),"","error"))))</f>
        <v/>
      </c>
      <c r="AK265" s="257" t="str">
        <f t="shared" si="49"/>
        <v/>
      </c>
      <c r="AL265" s="257" t="str">
        <f t="shared" si="50"/>
        <v/>
      </c>
      <c r="AM265" s="257" t="str">
        <f>IF(C265="","",IF(PRODUCT(フラグ管理用!H265:J265)=0,"error",""))</f>
        <v/>
      </c>
      <c r="AN265" s="257" t="str">
        <f t="shared" si="61"/>
        <v/>
      </c>
      <c r="AO265" s="257" t="str">
        <f>IF(C265="","",IF(AND(フラグ管理用!E265=1,フラグ管理用!K265=1),"",IF(AND(フラグ管理用!E265=2,フラグ管理用!K265&gt;1),"","error")))</f>
        <v/>
      </c>
      <c r="AP265" s="257" t="str">
        <f>IF(C265="","",IF(AND(フラグ管理用!K265=10,ISBLANK(L265)=FALSE),"",IF(AND(フラグ管理用!K265&lt;10,ISBLANK(L265)=TRUE),"","error")))</f>
        <v/>
      </c>
      <c r="AQ265" s="217" t="str">
        <f t="shared" si="51"/>
        <v/>
      </c>
      <c r="AR265" s="217" t="str">
        <f t="shared" si="62"/>
        <v/>
      </c>
      <c r="AS265" s="217" t="str">
        <f>IF(C265="","",IF(AND(フラグ管理用!D265=2,フラグ管理用!E265=1),IF(Q265&lt;&gt;0,"error",""),""))</f>
        <v/>
      </c>
      <c r="AT265" s="217" t="str">
        <f>IF(C265="","",IF(フラグ管理用!E265=2,IF(OR(O265&lt;&gt;0,P265&lt;&gt;0),"error",""),""))</f>
        <v/>
      </c>
      <c r="AU265" s="217" t="str">
        <f t="shared" si="63"/>
        <v/>
      </c>
      <c r="AV265" s="217" t="str">
        <f t="shared" si="64"/>
        <v/>
      </c>
      <c r="AW265" s="217" t="str">
        <f t="shared" si="52"/>
        <v/>
      </c>
      <c r="AX265" s="217" t="str">
        <f>IF(C265="","",IF(フラグ管理用!X265=2,IF(AND(フラグ管理用!C265=2,フラグ管理用!U265=1),"","error"),""))</f>
        <v/>
      </c>
      <c r="AY265" s="217" t="str">
        <f t="shared" si="53"/>
        <v/>
      </c>
      <c r="AZ265" s="217" t="str">
        <f>IF(C265="","",IF(フラグ管理用!Y265=30,"error",IF(AND(フラグ管理用!AH265="事業始期_通常",フラグ管理用!Y265&lt;18),"error",IF(AND(フラグ管理用!AH265="事業始期_補助",フラグ管理用!Y265&lt;15),"error",""))))</f>
        <v/>
      </c>
      <c r="BA265" s="217" t="str">
        <f t="shared" si="54"/>
        <v/>
      </c>
      <c r="BB265" s="217" t="str">
        <f>IF(C265="","",IF(AND(フラグ管理用!AI265="事業終期_通常",OR(フラグ管理用!Z265&lt;18,フラグ管理用!Z265&gt;29)),"error",IF(AND(フラグ管理用!AI265="事業終期_基金",フラグ管理用!Z265&lt;18),"error","")))</f>
        <v/>
      </c>
      <c r="BC265" s="217" t="str">
        <f>IF(C265="","",IF(VLOOKUP(Y265,―!$X$2:$Y$31,2,FALSE)&lt;=VLOOKUP(Z265,―!$X$2:$Y$31,2,FALSE),"","error"))</f>
        <v/>
      </c>
      <c r="BD265" s="217" t="str">
        <f t="shared" si="55"/>
        <v/>
      </c>
      <c r="BE265" s="217" t="str">
        <f t="shared" si="56"/>
        <v/>
      </c>
      <c r="BF265" s="217" t="str">
        <f>IF(C265="","",IF(AND(フラグ管理用!AJ265="予算区分_地単_通常",フラグ管理用!AE265&gt;4),"error",IF(AND(フラグ管理用!AJ265="予算区分_地単_協力金等",フラグ管理用!AE265&gt;9),"error",IF(AND(フラグ管理用!AJ265="予算区分_補助",フラグ管理用!AE265&lt;9),"error",""))))</f>
        <v/>
      </c>
      <c r="BG265" s="258" t="str">
        <f>フラグ管理用!AN265</f>
        <v/>
      </c>
    </row>
    <row r="266" spans="1:59" x14ac:dyDescent="0.15">
      <c r="A266" s="84">
        <v>248</v>
      </c>
      <c r="B266" s="87"/>
      <c r="C266" s="61"/>
      <c r="D266" s="61"/>
      <c r="E266" s="63"/>
      <c r="F266" s="62"/>
      <c r="G266" s="150" t="str">
        <f>IF(C266="補",VLOOKUP(F266,'事業名一覧 '!$A$3:$C$54,3,FALSE),"")</f>
        <v/>
      </c>
      <c r="H266" s="158"/>
      <c r="I266" s="63"/>
      <c r="J266" s="63"/>
      <c r="K266" s="63"/>
      <c r="L266" s="62"/>
      <c r="M266" s="103" t="str">
        <f t="shared" si="57"/>
        <v/>
      </c>
      <c r="N266" s="103" t="str">
        <f t="shared" si="58"/>
        <v/>
      </c>
      <c r="O266" s="65"/>
      <c r="P266" s="65"/>
      <c r="Q266" s="65"/>
      <c r="R266" s="65"/>
      <c r="S266" s="65"/>
      <c r="T266" s="62"/>
      <c r="U266" s="63"/>
      <c r="V266" s="63"/>
      <c r="W266" s="63"/>
      <c r="X266" s="61"/>
      <c r="Y266" s="61"/>
      <c r="Z266" s="61"/>
      <c r="AA266" s="241"/>
      <c r="AB266" s="241"/>
      <c r="AC266" s="62"/>
      <c r="AD266" s="62"/>
      <c r="AE266" s="169"/>
      <c r="AF266" s="294"/>
      <c r="AG266" s="236"/>
      <c r="AH266" s="246" t="str">
        <f t="shared" si="59"/>
        <v/>
      </c>
      <c r="AI266" s="251" t="str">
        <f t="shared" si="60"/>
        <v/>
      </c>
      <c r="AJ266" s="217" t="str">
        <f>IF(C266="","",IF(AND(フラグ管理用!C266=1,フラグ管理用!E266=1),"",IF(AND(フラグ管理用!C266=2,フラグ管理用!D266=1,フラグ管理用!E266=1),"",IF(AND(フラグ管理用!C266=2,フラグ管理用!D266=2),"","error"))))</f>
        <v/>
      </c>
      <c r="AK266" s="257" t="str">
        <f t="shared" si="49"/>
        <v/>
      </c>
      <c r="AL266" s="257" t="str">
        <f t="shared" si="50"/>
        <v/>
      </c>
      <c r="AM266" s="257" t="str">
        <f>IF(C266="","",IF(PRODUCT(フラグ管理用!H266:J266)=0,"error",""))</f>
        <v/>
      </c>
      <c r="AN266" s="257" t="str">
        <f t="shared" si="61"/>
        <v/>
      </c>
      <c r="AO266" s="257" t="str">
        <f>IF(C266="","",IF(AND(フラグ管理用!E266=1,フラグ管理用!K266=1),"",IF(AND(フラグ管理用!E266=2,フラグ管理用!K266&gt;1),"","error")))</f>
        <v/>
      </c>
      <c r="AP266" s="257" t="str">
        <f>IF(C266="","",IF(AND(フラグ管理用!K266=10,ISBLANK(L266)=FALSE),"",IF(AND(フラグ管理用!K266&lt;10,ISBLANK(L266)=TRUE),"","error")))</f>
        <v/>
      </c>
      <c r="AQ266" s="217" t="str">
        <f t="shared" si="51"/>
        <v/>
      </c>
      <c r="AR266" s="217" t="str">
        <f t="shared" si="62"/>
        <v/>
      </c>
      <c r="AS266" s="217" t="str">
        <f>IF(C266="","",IF(AND(フラグ管理用!D266=2,フラグ管理用!E266=1),IF(Q266&lt;&gt;0,"error",""),""))</f>
        <v/>
      </c>
      <c r="AT266" s="217" t="str">
        <f>IF(C266="","",IF(フラグ管理用!E266=2,IF(OR(O266&lt;&gt;0,P266&lt;&gt;0),"error",""),""))</f>
        <v/>
      </c>
      <c r="AU266" s="217" t="str">
        <f t="shared" si="63"/>
        <v/>
      </c>
      <c r="AV266" s="217" t="str">
        <f t="shared" si="64"/>
        <v/>
      </c>
      <c r="AW266" s="217" t="str">
        <f t="shared" si="52"/>
        <v/>
      </c>
      <c r="AX266" s="217" t="str">
        <f>IF(C266="","",IF(フラグ管理用!X266=2,IF(AND(フラグ管理用!C266=2,フラグ管理用!U266=1),"","error"),""))</f>
        <v/>
      </c>
      <c r="AY266" s="217" t="str">
        <f t="shared" si="53"/>
        <v/>
      </c>
      <c r="AZ266" s="217" t="str">
        <f>IF(C266="","",IF(フラグ管理用!Y266=30,"error",IF(AND(フラグ管理用!AH266="事業始期_通常",フラグ管理用!Y266&lt;18),"error",IF(AND(フラグ管理用!AH266="事業始期_補助",フラグ管理用!Y266&lt;15),"error",""))))</f>
        <v/>
      </c>
      <c r="BA266" s="217" t="str">
        <f t="shared" si="54"/>
        <v/>
      </c>
      <c r="BB266" s="217" t="str">
        <f>IF(C266="","",IF(AND(フラグ管理用!AI266="事業終期_通常",OR(フラグ管理用!Z266&lt;18,フラグ管理用!Z266&gt;29)),"error",IF(AND(フラグ管理用!AI266="事業終期_基金",フラグ管理用!Z266&lt;18),"error","")))</f>
        <v/>
      </c>
      <c r="BC266" s="217" t="str">
        <f>IF(C266="","",IF(VLOOKUP(Y266,―!$X$2:$Y$31,2,FALSE)&lt;=VLOOKUP(Z266,―!$X$2:$Y$31,2,FALSE),"","error"))</f>
        <v/>
      </c>
      <c r="BD266" s="217" t="str">
        <f t="shared" si="55"/>
        <v/>
      </c>
      <c r="BE266" s="217" t="str">
        <f t="shared" si="56"/>
        <v/>
      </c>
      <c r="BF266" s="217" t="str">
        <f>IF(C266="","",IF(AND(フラグ管理用!AJ266="予算区分_地単_通常",フラグ管理用!AE266&gt;4),"error",IF(AND(フラグ管理用!AJ266="予算区分_地単_協力金等",フラグ管理用!AE266&gt;9),"error",IF(AND(フラグ管理用!AJ266="予算区分_補助",フラグ管理用!AE266&lt;9),"error",""))))</f>
        <v/>
      </c>
      <c r="BG266" s="258" t="str">
        <f>フラグ管理用!AN266</f>
        <v/>
      </c>
    </row>
    <row r="267" spans="1:59" x14ac:dyDescent="0.15">
      <c r="A267" s="84">
        <v>249</v>
      </c>
      <c r="B267" s="87"/>
      <c r="C267" s="61"/>
      <c r="D267" s="61"/>
      <c r="E267" s="63"/>
      <c r="F267" s="62"/>
      <c r="G267" s="150" t="str">
        <f>IF(C267="補",VLOOKUP(F267,'事業名一覧 '!$A$3:$C$54,3,FALSE),"")</f>
        <v/>
      </c>
      <c r="H267" s="158"/>
      <c r="I267" s="63"/>
      <c r="J267" s="63"/>
      <c r="K267" s="63"/>
      <c r="L267" s="62"/>
      <c r="M267" s="103" t="str">
        <f t="shared" si="57"/>
        <v/>
      </c>
      <c r="N267" s="103" t="str">
        <f t="shared" si="58"/>
        <v/>
      </c>
      <c r="O267" s="65"/>
      <c r="P267" s="65"/>
      <c r="Q267" s="65"/>
      <c r="R267" s="65"/>
      <c r="S267" s="65"/>
      <c r="T267" s="62"/>
      <c r="U267" s="63"/>
      <c r="V267" s="63"/>
      <c r="W267" s="63"/>
      <c r="X267" s="61"/>
      <c r="Y267" s="61"/>
      <c r="Z267" s="61"/>
      <c r="AA267" s="241"/>
      <c r="AB267" s="241"/>
      <c r="AC267" s="62"/>
      <c r="AD267" s="62"/>
      <c r="AE267" s="169"/>
      <c r="AF267" s="294"/>
      <c r="AG267" s="236"/>
      <c r="AH267" s="246" t="str">
        <f t="shared" si="59"/>
        <v/>
      </c>
      <c r="AI267" s="251" t="str">
        <f t="shared" si="60"/>
        <v/>
      </c>
      <c r="AJ267" s="217" t="str">
        <f>IF(C267="","",IF(AND(フラグ管理用!C267=1,フラグ管理用!E267=1),"",IF(AND(フラグ管理用!C267=2,フラグ管理用!D267=1,フラグ管理用!E267=1),"",IF(AND(フラグ管理用!C267=2,フラグ管理用!D267=2),"","error"))))</f>
        <v/>
      </c>
      <c r="AK267" s="257" t="str">
        <f t="shared" si="49"/>
        <v/>
      </c>
      <c r="AL267" s="257" t="str">
        <f t="shared" si="50"/>
        <v/>
      </c>
      <c r="AM267" s="257" t="str">
        <f>IF(C267="","",IF(PRODUCT(フラグ管理用!H267:J267)=0,"error",""))</f>
        <v/>
      </c>
      <c r="AN267" s="257" t="str">
        <f t="shared" si="61"/>
        <v/>
      </c>
      <c r="AO267" s="257" t="str">
        <f>IF(C267="","",IF(AND(フラグ管理用!E267=1,フラグ管理用!K267=1),"",IF(AND(フラグ管理用!E267=2,フラグ管理用!K267&gt;1),"","error")))</f>
        <v/>
      </c>
      <c r="AP267" s="257" t="str">
        <f>IF(C267="","",IF(AND(フラグ管理用!K267=10,ISBLANK(L267)=FALSE),"",IF(AND(フラグ管理用!K267&lt;10,ISBLANK(L267)=TRUE),"","error")))</f>
        <v/>
      </c>
      <c r="AQ267" s="217" t="str">
        <f t="shared" si="51"/>
        <v/>
      </c>
      <c r="AR267" s="217" t="str">
        <f t="shared" si="62"/>
        <v/>
      </c>
      <c r="AS267" s="217" t="str">
        <f>IF(C267="","",IF(AND(フラグ管理用!D267=2,フラグ管理用!E267=1),IF(Q267&lt;&gt;0,"error",""),""))</f>
        <v/>
      </c>
      <c r="AT267" s="217" t="str">
        <f>IF(C267="","",IF(フラグ管理用!E267=2,IF(OR(O267&lt;&gt;0,P267&lt;&gt;0),"error",""),""))</f>
        <v/>
      </c>
      <c r="AU267" s="217" t="str">
        <f t="shared" si="63"/>
        <v/>
      </c>
      <c r="AV267" s="217" t="str">
        <f t="shared" si="64"/>
        <v/>
      </c>
      <c r="AW267" s="217" t="str">
        <f t="shared" si="52"/>
        <v/>
      </c>
      <c r="AX267" s="217" t="str">
        <f>IF(C267="","",IF(フラグ管理用!X267=2,IF(AND(フラグ管理用!C267=2,フラグ管理用!U267=1),"","error"),""))</f>
        <v/>
      </c>
      <c r="AY267" s="217" t="str">
        <f t="shared" si="53"/>
        <v/>
      </c>
      <c r="AZ267" s="217" t="str">
        <f>IF(C267="","",IF(フラグ管理用!Y267=30,"error",IF(AND(フラグ管理用!AH267="事業始期_通常",フラグ管理用!Y267&lt;18),"error",IF(AND(フラグ管理用!AH267="事業始期_補助",フラグ管理用!Y267&lt;15),"error",""))))</f>
        <v/>
      </c>
      <c r="BA267" s="217" t="str">
        <f t="shared" si="54"/>
        <v/>
      </c>
      <c r="BB267" s="217" t="str">
        <f>IF(C267="","",IF(AND(フラグ管理用!AI267="事業終期_通常",OR(フラグ管理用!Z267&lt;18,フラグ管理用!Z267&gt;29)),"error",IF(AND(フラグ管理用!AI267="事業終期_基金",フラグ管理用!Z267&lt;18),"error","")))</f>
        <v/>
      </c>
      <c r="BC267" s="217" t="str">
        <f>IF(C267="","",IF(VLOOKUP(Y267,―!$X$2:$Y$31,2,FALSE)&lt;=VLOOKUP(Z267,―!$X$2:$Y$31,2,FALSE),"","error"))</f>
        <v/>
      </c>
      <c r="BD267" s="217" t="str">
        <f t="shared" si="55"/>
        <v/>
      </c>
      <c r="BE267" s="217" t="str">
        <f t="shared" si="56"/>
        <v/>
      </c>
      <c r="BF267" s="217" t="str">
        <f>IF(C267="","",IF(AND(フラグ管理用!AJ267="予算区分_地単_通常",フラグ管理用!AE267&gt;4),"error",IF(AND(フラグ管理用!AJ267="予算区分_地単_協力金等",フラグ管理用!AE267&gt;9),"error",IF(AND(フラグ管理用!AJ267="予算区分_補助",フラグ管理用!AE267&lt;9),"error",""))))</f>
        <v/>
      </c>
      <c r="BG267" s="258" t="str">
        <f>フラグ管理用!AN267</f>
        <v/>
      </c>
    </row>
    <row r="268" spans="1:59" x14ac:dyDescent="0.15">
      <c r="A268" s="84">
        <v>250</v>
      </c>
      <c r="B268" s="87"/>
      <c r="C268" s="61"/>
      <c r="D268" s="61"/>
      <c r="E268" s="63"/>
      <c r="F268" s="62"/>
      <c r="G268" s="150" t="str">
        <f>IF(C268="補",VLOOKUP(F268,'事業名一覧 '!$A$3:$C$54,3,FALSE),"")</f>
        <v/>
      </c>
      <c r="H268" s="158"/>
      <c r="I268" s="63"/>
      <c r="J268" s="63"/>
      <c r="K268" s="63"/>
      <c r="L268" s="62"/>
      <c r="M268" s="103" t="str">
        <f t="shared" si="57"/>
        <v/>
      </c>
      <c r="N268" s="103" t="str">
        <f t="shared" si="58"/>
        <v/>
      </c>
      <c r="O268" s="65"/>
      <c r="P268" s="65"/>
      <c r="Q268" s="65"/>
      <c r="R268" s="65"/>
      <c r="S268" s="65"/>
      <c r="T268" s="62"/>
      <c r="U268" s="63"/>
      <c r="V268" s="63"/>
      <c r="W268" s="63"/>
      <c r="X268" s="61"/>
      <c r="Y268" s="61"/>
      <c r="Z268" s="61"/>
      <c r="AA268" s="241"/>
      <c r="AB268" s="241"/>
      <c r="AC268" s="62"/>
      <c r="AD268" s="62"/>
      <c r="AE268" s="169"/>
      <c r="AF268" s="294"/>
      <c r="AG268" s="236"/>
      <c r="AH268" s="246" t="str">
        <f t="shared" si="59"/>
        <v/>
      </c>
      <c r="AI268" s="251" t="str">
        <f t="shared" si="60"/>
        <v/>
      </c>
      <c r="AJ268" s="217" t="str">
        <f>IF(C268="","",IF(AND(フラグ管理用!C268=1,フラグ管理用!E268=1),"",IF(AND(フラグ管理用!C268=2,フラグ管理用!D268=1,フラグ管理用!E268=1),"",IF(AND(フラグ管理用!C268=2,フラグ管理用!D268=2),"","error"))))</f>
        <v/>
      </c>
      <c r="AK268" s="257" t="str">
        <f t="shared" si="49"/>
        <v/>
      </c>
      <c r="AL268" s="257" t="str">
        <f t="shared" si="50"/>
        <v/>
      </c>
      <c r="AM268" s="257" t="str">
        <f>IF(C268="","",IF(PRODUCT(フラグ管理用!H268:J268)=0,"error",""))</f>
        <v/>
      </c>
      <c r="AN268" s="257" t="str">
        <f t="shared" si="61"/>
        <v/>
      </c>
      <c r="AO268" s="257" t="str">
        <f>IF(C268="","",IF(AND(フラグ管理用!E268=1,フラグ管理用!K268=1),"",IF(AND(フラグ管理用!E268=2,フラグ管理用!K268&gt;1),"","error")))</f>
        <v/>
      </c>
      <c r="AP268" s="257" t="str">
        <f>IF(C268="","",IF(AND(フラグ管理用!K268=10,ISBLANK(L268)=FALSE),"",IF(AND(フラグ管理用!K268&lt;10,ISBLANK(L268)=TRUE),"","error")))</f>
        <v/>
      </c>
      <c r="AQ268" s="217" t="str">
        <f t="shared" si="51"/>
        <v/>
      </c>
      <c r="AR268" s="217" t="str">
        <f t="shared" si="62"/>
        <v/>
      </c>
      <c r="AS268" s="217" t="str">
        <f>IF(C268="","",IF(AND(フラグ管理用!D268=2,フラグ管理用!E268=1),IF(Q268&lt;&gt;0,"error",""),""))</f>
        <v/>
      </c>
      <c r="AT268" s="217" t="str">
        <f>IF(C268="","",IF(フラグ管理用!E268=2,IF(OR(O268&lt;&gt;0,P268&lt;&gt;0),"error",""),""))</f>
        <v/>
      </c>
      <c r="AU268" s="217" t="str">
        <f t="shared" si="63"/>
        <v/>
      </c>
      <c r="AV268" s="217" t="str">
        <f t="shared" si="64"/>
        <v/>
      </c>
      <c r="AW268" s="217" t="str">
        <f t="shared" si="52"/>
        <v/>
      </c>
      <c r="AX268" s="217" t="str">
        <f>IF(C268="","",IF(フラグ管理用!X268=2,IF(AND(フラグ管理用!C268=2,フラグ管理用!U268=1),"","error"),""))</f>
        <v/>
      </c>
      <c r="AY268" s="217" t="str">
        <f t="shared" si="53"/>
        <v/>
      </c>
      <c r="AZ268" s="217" t="str">
        <f>IF(C268="","",IF(フラグ管理用!Y268=30,"error",IF(AND(フラグ管理用!AH268="事業始期_通常",フラグ管理用!Y268&lt;18),"error",IF(AND(フラグ管理用!AH268="事業始期_補助",フラグ管理用!Y268&lt;15),"error",""))))</f>
        <v/>
      </c>
      <c r="BA268" s="217" t="str">
        <f t="shared" si="54"/>
        <v/>
      </c>
      <c r="BB268" s="217" t="str">
        <f>IF(C268="","",IF(AND(フラグ管理用!AI268="事業終期_通常",OR(フラグ管理用!Z268&lt;18,フラグ管理用!Z268&gt;29)),"error",IF(AND(フラグ管理用!AI268="事業終期_基金",フラグ管理用!Z268&lt;18),"error","")))</f>
        <v/>
      </c>
      <c r="BC268" s="217" t="str">
        <f>IF(C268="","",IF(VLOOKUP(Y268,―!$X$2:$Y$31,2,FALSE)&lt;=VLOOKUP(Z268,―!$X$2:$Y$31,2,FALSE),"","error"))</f>
        <v/>
      </c>
      <c r="BD268" s="217" t="str">
        <f t="shared" si="55"/>
        <v/>
      </c>
      <c r="BE268" s="217" t="str">
        <f t="shared" si="56"/>
        <v/>
      </c>
      <c r="BF268" s="217" t="str">
        <f>IF(C268="","",IF(AND(フラグ管理用!AJ268="予算区分_地単_通常",フラグ管理用!AE268&gt;4),"error",IF(AND(フラグ管理用!AJ268="予算区分_地単_協力金等",フラグ管理用!AE268&gt;9),"error",IF(AND(フラグ管理用!AJ268="予算区分_補助",フラグ管理用!AE268&lt;9),"error",""))))</f>
        <v/>
      </c>
      <c r="BG268" s="258" t="str">
        <f>フラグ管理用!AN268</f>
        <v/>
      </c>
    </row>
    <row r="269" spans="1:59" x14ac:dyDescent="0.15">
      <c r="A269" s="84">
        <v>251</v>
      </c>
      <c r="B269" s="87"/>
      <c r="C269" s="61"/>
      <c r="D269" s="61"/>
      <c r="E269" s="63"/>
      <c r="F269" s="62"/>
      <c r="G269" s="150" t="str">
        <f>IF(C269="補",VLOOKUP(F269,'事業名一覧 '!$A$3:$C$54,3,FALSE),"")</f>
        <v/>
      </c>
      <c r="H269" s="158"/>
      <c r="I269" s="63"/>
      <c r="J269" s="63"/>
      <c r="K269" s="63"/>
      <c r="L269" s="62"/>
      <c r="M269" s="103" t="str">
        <f t="shared" si="57"/>
        <v/>
      </c>
      <c r="N269" s="103" t="str">
        <f t="shared" si="58"/>
        <v/>
      </c>
      <c r="O269" s="65"/>
      <c r="P269" s="65"/>
      <c r="Q269" s="65"/>
      <c r="R269" s="65"/>
      <c r="S269" s="65"/>
      <c r="T269" s="62"/>
      <c r="U269" s="63"/>
      <c r="V269" s="63"/>
      <c r="W269" s="63"/>
      <c r="X269" s="61"/>
      <c r="Y269" s="61"/>
      <c r="Z269" s="61"/>
      <c r="AA269" s="241"/>
      <c r="AB269" s="241"/>
      <c r="AC269" s="62"/>
      <c r="AD269" s="62"/>
      <c r="AE269" s="169"/>
      <c r="AF269" s="294"/>
      <c r="AG269" s="236"/>
      <c r="AH269" s="246" t="str">
        <f t="shared" si="59"/>
        <v/>
      </c>
      <c r="AI269" s="251" t="str">
        <f t="shared" si="60"/>
        <v/>
      </c>
      <c r="AJ269" s="217" t="str">
        <f>IF(C269="","",IF(AND(フラグ管理用!C269=1,フラグ管理用!E269=1),"",IF(AND(フラグ管理用!C269=2,フラグ管理用!D269=1,フラグ管理用!E269=1),"",IF(AND(フラグ管理用!C269=2,フラグ管理用!D269=2),"","error"))))</f>
        <v/>
      </c>
      <c r="AK269" s="257" t="str">
        <f t="shared" si="49"/>
        <v/>
      </c>
      <c r="AL269" s="257" t="str">
        <f t="shared" si="50"/>
        <v/>
      </c>
      <c r="AM269" s="257" t="str">
        <f>IF(C269="","",IF(PRODUCT(フラグ管理用!H269:J269)=0,"error",""))</f>
        <v/>
      </c>
      <c r="AN269" s="257" t="str">
        <f t="shared" si="61"/>
        <v/>
      </c>
      <c r="AO269" s="257" t="str">
        <f>IF(C269="","",IF(AND(フラグ管理用!E269=1,フラグ管理用!K269=1),"",IF(AND(フラグ管理用!E269=2,フラグ管理用!K269&gt;1),"","error")))</f>
        <v/>
      </c>
      <c r="AP269" s="257" t="str">
        <f>IF(C269="","",IF(AND(フラグ管理用!K269=10,ISBLANK(L269)=FALSE),"",IF(AND(フラグ管理用!K269&lt;10,ISBLANK(L269)=TRUE),"","error")))</f>
        <v/>
      </c>
      <c r="AQ269" s="217" t="str">
        <f t="shared" si="51"/>
        <v/>
      </c>
      <c r="AR269" s="217" t="str">
        <f t="shared" si="62"/>
        <v/>
      </c>
      <c r="AS269" s="217" t="str">
        <f>IF(C269="","",IF(AND(フラグ管理用!D269=2,フラグ管理用!E269=1),IF(Q269&lt;&gt;0,"error",""),""))</f>
        <v/>
      </c>
      <c r="AT269" s="217" t="str">
        <f>IF(C269="","",IF(フラグ管理用!E269=2,IF(OR(O269&lt;&gt;0,P269&lt;&gt;0),"error",""),""))</f>
        <v/>
      </c>
      <c r="AU269" s="217" t="str">
        <f t="shared" si="63"/>
        <v/>
      </c>
      <c r="AV269" s="217" t="str">
        <f t="shared" si="64"/>
        <v/>
      </c>
      <c r="AW269" s="217" t="str">
        <f t="shared" si="52"/>
        <v/>
      </c>
      <c r="AX269" s="217" t="str">
        <f>IF(C269="","",IF(フラグ管理用!X269=2,IF(AND(フラグ管理用!C269=2,フラグ管理用!U269=1),"","error"),""))</f>
        <v/>
      </c>
      <c r="AY269" s="217" t="str">
        <f t="shared" si="53"/>
        <v/>
      </c>
      <c r="AZ269" s="217" t="str">
        <f>IF(C269="","",IF(フラグ管理用!Y269=30,"error",IF(AND(フラグ管理用!AH269="事業始期_通常",フラグ管理用!Y269&lt;18),"error",IF(AND(フラグ管理用!AH269="事業始期_補助",フラグ管理用!Y269&lt;15),"error",""))))</f>
        <v/>
      </c>
      <c r="BA269" s="217" t="str">
        <f t="shared" si="54"/>
        <v/>
      </c>
      <c r="BB269" s="217" t="str">
        <f>IF(C269="","",IF(AND(フラグ管理用!AI269="事業終期_通常",OR(フラグ管理用!Z269&lt;18,フラグ管理用!Z269&gt;29)),"error",IF(AND(フラグ管理用!AI269="事業終期_基金",フラグ管理用!Z269&lt;18),"error","")))</f>
        <v/>
      </c>
      <c r="BC269" s="217" t="str">
        <f>IF(C269="","",IF(VLOOKUP(Y269,―!$X$2:$Y$31,2,FALSE)&lt;=VLOOKUP(Z269,―!$X$2:$Y$31,2,FALSE),"","error"))</f>
        <v/>
      </c>
      <c r="BD269" s="217" t="str">
        <f t="shared" si="55"/>
        <v/>
      </c>
      <c r="BE269" s="217" t="str">
        <f t="shared" si="56"/>
        <v/>
      </c>
      <c r="BF269" s="217" t="str">
        <f>IF(C269="","",IF(AND(フラグ管理用!AJ269="予算区分_地単_通常",フラグ管理用!AE269&gt;4),"error",IF(AND(フラグ管理用!AJ269="予算区分_地単_協力金等",フラグ管理用!AE269&gt;9),"error",IF(AND(フラグ管理用!AJ269="予算区分_補助",フラグ管理用!AE269&lt;9),"error",""))))</f>
        <v/>
      </c>
      <c r="BG269" s="258" t="str">
        <f>フラグ管理用!AN269</f>
        <v/>
      </c>
    </row>
    <row r="270" spans="1:59" x14ac:dyDescent="0.15">
      <c r="A270" s="84">
        <v>252</v>
      </c>
      <c r="B270" s="87"/>
      <c r="C270" s="61"/>
      <c r="D270" s="61"/>
      <c r="E270" s="63"/>
      <c r="F270" s="62"/>
      <c r="G270" s="150" t="str">
        <f>IF(C270="補",VLOOKUP(F270,'事業名一覧 '!$A$3:$C$54,3,FALSE),"")</f>
        <v/>
      </c>
      <c r="H270" s="158"/>
      <c r="I270" s="63"/>
      <c r="J270" s="63"/>
      <c r="K270" s="63"/>
      <c r="L270" s="62"/>
      <c r="M270" s="103" t="str">
        <f t="shared" si="57"/>
        <v/>
      </c>
      <c r="N270" s="103" t="str">
        <f t="shared" si="58"/>
        <v/>
      </c>
      <c r="O270" s="65"/>
      <c r="P270" s="65"/>
      <c r="Q270" s="65"/>
      <c r="R270" s="65"/>
      <c r="S270" s="65"/>
      <c r="T270" s="62"/>
      <c r="U270" s="63"/>
      <c r="V270" s="63"/>
      <c r="W270" s="63"/>
      <c r="X270" s="61"/>
      <c r="Y270" s="61"/>
      <c r="Z270" s="61"/>
      <c r="AA270" s="241"/>
      <c r="AB270" s="241"/>
      <c r="AC270" s="62"/>
      <c r="AD270" s="62"/>
      <c r="AE270" s="169"/>
      <c r="AF270" s="294"/>
      <c r="AG270" s="236"/>
      <c r="AH270" s="246" t="str">
        <f t="shared" si="59"/>
        <v/>
      </c>
      <c r="AI270" s="251" t="str">
        <f t="shared" si="60"/>
        <v/>
      </c>
      <c r="AJ270" s="217" t="str">
        <f>IF(C270="","",IF(AND(フラグ管理用!C270=1,フラグ管理用!E270=1),"",IF(AND(フラグ管理用!C270=2,フラグ管理用!D270=1,フラグ管理用!E270=1),"",IF(AND(フラグ管理用!C270=2,フラグ管理用!D270=2),"","error"))))</f>
        <v/>
      </c>
      <c r="AK270" s="257" t="str">
        <f t="shared" si="49"/>
        <v/>
      </c>
      <c r="AL270" s="257" t="str">
        <f t="shared" si="50"/>
        <v/>
      </c>
      <c r="AM270" s="257" t="str">
        <f>IF(C270="","",IF(PRODUCT(フラグ管理用!H270:J270)=0,"error",""))</f>
        <v/>
      </c>
      <c r="AN270" s="257" t="str">
        <f t="shared" si="61"/>
        <v/>
      </c>
      <c r="AO270" s="257" t="str">
        <f>IF(C270="","",IF(AND(フラグ管理用!E270=1,フラグ管理用!K270=1),"",IF(AND(フラグ管理用!E270=2,フラグ管理用!K270&gt;1),"","error")))</f>
        <v/>
      </c>
      <c r="AP270" s="257" t="str">
        <f>IF(C270="","",IF(AND(フラグ管理用!K270=10,ISBLANK(L270)=FALSE),"",IF(AND(フラグ管理用!K270&lt;10,ISBLANK(L270)=TRUE),"","error")))</f>
        <v/>
      </c>
      <c r="AQ270" s="217" t="str">
        <f t="shared" si="51"/>
        <v/>
      </c>
      <c r="AR270" s="217" t="str">
        <f t="shared" si="62"/>
        <v/>
      </c>
      <c r="AS270" s="217" t="str">
        <f>IF(C270="","",IF(AND(フラグ管理用!D270=2,フラグ管理用!E270=1),IF(Q270&lt;&gt;0,"error",""),""))</f>
        <v/>
      </c>
      <c r="AT270" s="217" t="str">
        <f>IF(C270="","",IF(フラグ管理用!E270=2,IF(OR(O270&lt;&gt;0,P270&lt;&gt;0),"error",""),""))</f>
        <v/>
      </c>
      <c r="AU270" s="217" t="str">
        <f t="shared" si="63"/>
        <v/>
      </c>
      <c r="AV270" s="217" t="str">
        <f t="shared" si="64"/>
        <v/>
      </c>
      <c r="AW270" s="217" t="str">
        <f t="shared" si="52"/>
        <v/>
      </c>
      <c r="AX270" s="217" t="str">
        <f>IF(C270="","",IF(フラグ管理用!X270=2,IF(AND(フラグ管理用!C270=2,フラグ管理用!U270=1),"","error"),""))</f>
        <v/>
      </c>
      <c r="AY270" s="217" t="str">
        <f t="shared" si="53"/>
        <v/>
      </c>
      <c r="AZ270" s="217" t="str">
        <f>IF(C270="","",IF(フラグ管理用!Y270=30,"error",IF(AND(フラグ管理用!AH270="事業始期_通常",フラグ管理用!Y270&lt;18),"error",IF(AND(フラグ管理用!AH270="事業始期_補助",フラグ管理用!Y270&lt;15),"error",""))))</f>
        <v/>
      </c>
      <c r="BA270" s="217" t="str">
        <f t="shared" si="54"/>
        <v/>
      </c>
      <c r="BB270" s="217" t="str">
        <f>IF(C270="","",IF(AND(フラグ管理用!AI270="事業終期_通常",OR(フラグ管理用!Z270&lt;18,フラグ管理用!Z270&gt;29)),"error",IF(AND(フラグ管理用!AI270="事業終期_基金",フラグ管理用!Z270&lt;18),"error","")))</f>
        <v/>
      </c>
      <c r="BC270" s="217" t="str">
        <f>IF(C270="","",IF(VLOOKUP(Y270,―!$X$2:$Y$31,2,FALSE)&lt;=VLOOKUP(Z270,―!$X$2:$Y$31,2,FALSE),"","error"))</f>
        <v/>
      </c>
      <c r="BD270" s="217" t="str">
        <f t="shared" si="55"/>
        <v/>
      </c>
      <c r="BE270" s="217" t="str">
        <f t="shared" si="56"/>
        <v/>
      </c>
      <c r="BF270" s="217" t="str">
        <f>IF(C270="","",IF(AND(フラグ管理用!AJ270="予算区分_地単_通常",フラグ管理用!AE270&gt;4),"error",IF(AND(フラグ管理用!AJ270="予算区分_地単_協力金等",フラグ管理用!AE270&gt;9),"error",IF(AND(フラグ管理用!AJ270="予算区分_補助",フラグ管理用!AE270&lt;9),"error",""))))</f>
        <v/>
      </c>
      <c r="BG270" s="258" t="str">
        <f>フラグ管理用!AN270</f>
        <v/>
      </c>
    </row>
    <row r="271" spans="1:59" x14ac:dyDescent="0.15">
      <c r="A271" s="84">
        <v>253</v>
      </c>
      <c r="B271" s="87"/>
      <c r="C271" s="61"/>
      <c r="D271" s="61"/>
      <c r="E271" s="63"/>
      <c r="F271" s="62"/>
      <c r="G271" s="150" t="str">
        <f>IF(C271="補",VLOOKUP(F271,'事業名一覧 '!$A$3:$C$54,3,FALSE),"")</f>
        <v/>
      </c>
      <c r="H271" s="158"/>
      <c r="I271" s="63"/>
      <c r="J271" s="63"/>
      <c r="K271" s="63"/>
      <c r="L271" s="62"/>
      <c r="M271" s="103" t="str">
        <f t="shared" si="57"/>
        <v/>
      </c>
      <c r="N271" s="103" t="str">
        <f t="shared" si="58"/>
        <v/>
      </c>
      <c r="O271" s="65"/>
      <c r="P271" s="65"/>
      <c r="Q271" s="65"/>
      <c r="R271" s="65"/>
      <c r="S271" s="65"/>
      <c r="T271" s="62"/>
      <c r="U271" s="63"/>
      <c r="V271" s="63"/>
      <c r="W271" s="63"/>
      <c r="X271" s="61"/>
      <c r="Y271" s="61"/>
      <c r="Z271" s="61"/>
      <c r="AA271" s="241"/>
      <c r="AB271" s="241"/>
      <c r="AC271" s="62"/>
      <c r="AD271" s="62"/>
      <c r="AE271" s="169"/>
      <c r="AF271" s="294"/>
      <c r="AG271" s="236"/>
      <c r="AH271" s="246" t="str">
        <f t="shared" si="59"/>
        <v/>
      </c>
      <c r="AI271" s="251" t="str">
        <f t="shared" si="60"/>
        <v/>
      </c>
      <c r="AJ271" s="217" t="str">
        <f>IF(C271="","",IF(AND(フラグ管理用!C271=1,フラグ管理用!E271=1),"",IF(AND(フラグ管理用!C271=2,フラグ管理用!D271=1,フラグ管理用!E271=1),"",IF(AND(フラグ管理用!C271=2,フラグ管理用!D271=2),"","error"))))</f>
        <v/>
      </c>
      <c r="AK271" s="257" t="str">
        <f t="shared" si="49"/>
        <v/>
      </c>
      <c r="AL271" s="257" t="str">
        <f t="shared" si="50"/>
        <v/>
      </c>
      <c r="AM271" s="257" t="str">
        <f>IF(C271="","",IF(PRODUCT(フラグ管理用!H271:J271)=0,"error",""))</f>
        <v/>
      </c>
      <c r="AN271" s="257" t="str">
        <f t="shared" si="61"/>
        <v/>
      </c>
      <c r="AO271" s="257" t="str">
        <f>IF(C271="","",IF(AND(フラグ管理用!E271=1,フラグ管理用!K271=1),"",IF(AND(フラグ管理用!E271=2,フラグ管理用!K271&gt;1),"","error")))</f>
        <v/>
      </c>
      <c r="AP271" s="257" t="str">
        <f>IF(C271="","",IF(AND(フラグ管理用!K271=10,ISBLANK(L271)=FALSE),"",IF(AND(フラグ管理用!K271&lt;10,ISBLANK(L271)=TRUE),"","error")))</f>
        <v/>
      </c>
      <c r="AQ271" s="217" t="str">
        <f t="shared" si="51"/>
        <v/>
      </c>
      <c r="AR271" s="217" t="str">
        <f t="shared" si="62"/>
        <v/>
      </c>
      <c r="AS271" s="217" t="str">
        <f>IF(C271="","",IF(AND(フラグ管理用!D271=2,フラグ管理用!E271=1),IF(Q271&lt;&gt;0,"error",""),""))</f>
        <v/>
      </c>
      <c r="AT271" s="217" t="str">
        <f>IF(C271="","",IF(フラグ管理用!E271=2,IF(OR(O271&lt;&gt;0,P271&lt;&gt;0),"error",""),""))</f>
        <v/>
      </c>
      <c r="AU271" s="217" t="str">
        <f t="shared" si="63"/>
        <v/>
      </c>
      <c r="AV271" s="217" t="str">
        <f t="shared" si="64"/>
        <v/>
      </c>
      <c r="AW271" s="217" t="str">
        <f t="shared" si="52"/>
        <v/>
      </c>
      <c r="AX271" s="217" t="str">
        <f>IF(C271="","",IF(フラグ管理用!X271=2,IF(AND(フラグ管理用!C271=2,フラグ管理用!U271=1),"","error"),""))</f>
        <v/>
      </c>
      <c r="AY271" s="217" t="str">
        <f t="shared" si="53"/>
        <v/>
      </c>
      <c r="AZ271" s="217" t="str">
        <f>IF(C271="","",IF(フラグ管理用!Y271=30,"error",IF(AND(フラグ管理用!AH271="事業始期_通常",フラグ管理用!Y271&lt;18),"error",IF(AND(フラグ管理用!AH271="事業始期_補助",フラグ管理用!Y271&lt;15),"error",""))))</f>
        <v/>
      </c>
      <c r="BA271" s="217" t="str">
        <f t="shared" si="54"/>
        <v/>
      </c>
      <c r="BB271" s="217" t="str">
        <f>IF(C271="","",IF(AND(フラグ管理用!AI271="事業終期_通常",OR(フラグ管理用!Z271&lt;18,フラグ管理用!Z271&gt;29)),"error",IF(AND(フラグ管理用!AI271="事業終期_基金",フラグ管理用!Z271&lt;18),"error","")))</f>
        <v/>
      </c>
      <c r="BC271" s="217" t="str">
        <f>IF(C271="","",IF(VLOOKUP(Y271,―!$X$2:$Y$31,2,FALSE)&lt;=VLOOKUP(Z271,―!$X$2:$Y$31,2,FALSE),"","error"))</f>
        <v/>
      </c>
      <c r="BD271" s="217" t="str">
        <f t="shared" si="55"/>
        <v/>
      </c>
      <c r="BE271" s="217" t="str">
        <f t="shared" si="56"/>
        <v/>
      </c>
      <c r="BF271" s="217" t="str">
        <f>IF(C271="","",IF(AND(フラグ管理用!AJ271="予算区分_地単_通常",フラグ管理用!AE271&gt;4),"error",IF(AND(フラグ管理用!AJ271="予算区分_地単_協力金等",フラグ管理用!AE271&gt;9),"error",IF(AND(フラグ管理用!AJ271="予算区分_補助",フラグ管理用!AE271&lt;9),"error",""))))</f>
        <v/>
      </c>
      <c r="BG271" s="258" t="str">
        <f>フラグ管理用!AN271</f>
        <v/>
      </c>
    </row>
    <row r="272" spans="1:59" x14ac:dyDescent="0.15">
      <c r="A272" s="84">
        <v>254</v>
      </c>
      <c r="B272" s="87"/>
      <c r="C272" s="61"/>
      <c r="D272" s="61"/>
      <c r="E272" s="63"/>
      <c r="F272" s="62"/>
      <c r="G272" s="150" t="str">
        <f>IF(C272="補",VLOOKUP(F272,'事業名一覧 '!$A$3:$C$54,3,FALSE),"")</f>
        <v/>
      </c>
      <c r="H272" s="158"/>
      <c r="I272" s="63"/>
      <c r="J272" s="63"/>
      <c r="K272" s="63"/>
      <c r="L272" s="62"/>
      <c r="M272" s="103" t="str">
        <f t="shared" si="57"/>
        <v/>
      </c>
      <c r="N272" s="103" t="str">
        <f t="shared" si="58"/>
        <v/>
      </c>
      <c r="O272" s="65"/>
      <c r="P272" s="65"/>
      <c r="Q272" s="65"/>
      <c r="R272" s="65"/>
      <c r="S272" s="65"/>
      <c r="T272" s="62"/>
      <c r="U272" s="63"/>
      <c r="V272" s="63"/>
      <c r="W272" s="63"/>
      <c r="X272" s="61"/>
      <c r="Y272" s="61"/>
      <c r="Z272" s="61"/>
      <c r="AA272" s="241"/>
      <c r="AB272" s="241"/>
      <c r="AC272" s="62"/>
      <c r="AD272" s="62"/>
      <c r="AE272" s="169"/>
      <c r="AF272" s="294"/>
      <c r="AG272" s="236"/>
      <c r="AH272" s="246" t="str">
        <f t="shared" si="59"/>
        <v/>
      </c>
      <c r="AI272" s="251" t="str">
        <f t="shared" si="60"/>
        <v/>
      </c>
      <c r="AJ272" s="217" t="str">
        <f>IF(C272="","",IF(AND(フラグ管理用!C272=1,フラグ管理用!E272=1),"",IF(AND(フラグ管理用!C272=2,フラグ管理用!D272=1,フラグ管理用!E272=1),"",IF(AND(フラグ管理用!C272=2,フラグ管理用!D272=2),"","error"))))</f>
        <v/>
      </c>
      <c r="AK272" s="257" t="str">
        <f t="shared" si="49"/>
        <v/>
      </c>
      <c r="AL272" s="257" t="str">
        <f t="shared" si="50"/>
        <v/>
      </c>
      <c r="AM272" s="257" t="str">
        <f>IF(C272="","",IF(PRODUCT(フラグ管理用!H272:J272)=0,"error",""))</f>
        <v/>
      </c>
      <c r="AN272" s="257" t="str">
        <f t="shared" si="61"/>
        <v/>
      </c>
      <c r="AO272" s="257" t="str">
        <f>IF(C272="","",IF(AND(フラグ管理用!E272=1,フラグ管理用!K272=1),"",IF(AND(フラグ管理用!E272=2,フラグ管理用!K272&gt;1),"","error")))</f>
        <v/>
      </c>
      <c r="AP272" s="257" t="str">
        <f>IF(C272="","",IF(AND(フラグ管理用!K272=10,ISBLANK(L272)=FALSE),"",IF(AND(フラグ管理用!K272&lt;10,ISBLANK(L272)=TRUE),"","error")))</f>
        <v/>
      </c>
      <c r="AQ272" s="217" t="str">
        <f t="shared" si="51"/>
        <v/>
      </c>
      <c r="AR272" s="217" t="str">
        <f t="shared" si="62"/>
        <v/>
      </c>
      <c r="AS272" s="217" t="str">
        <f>IF(C272="","",IF(AND(フラグ管理用!D272=2,フラグ管理用!E272=1),IF(Q272&lt;&gt;0,"error",""),""))</f>
        <v/>
      </c>
      <c r="AT272" s="217" t="str">
        <f>IF(C272="","",IF(フラグ管理用!E272=2,IF(OR(O272&lt;&gt;0,P272&lt;&gt;0),"error",""),""))</f>
        <v/>
      </c>
      <c r="AU272" s="217" t="str">
        <f t="shared" si="63"/>
        <v/>
      </c>
      <c r="AV272" s="217" t="str">
        <f t="shared" si="64"/>
        <v/>
      </c>
      <c r="AW272" s="217" t="str">
        <f t="shared" si="52"/>
        <v/>
      </c>
      <c r="AX272" s="217" t="str">
        <f>IF(C272="","",IF(フラグ管理用!X272=2,IF(AND(フラグ管理用!C272=2,フラグ管理用!U272=1),"","error"),""))</f>
        <v/>
      </c>
      <c r="AY272" s="217" t="str">
        <f t="shared" si="53"/>
        <v/>
      </c>
      <c r="AZ272" s="217" t="str">
        <f>IF(C272="","",IF(フラグ管理用!Y272=30,"error",IF(AND(フラグ管理用!AH272="事業始期_通常",フラグ管理用!Y272&lt;18),"error",IF(AND(フラグ管理用!AH272="事業始期_補助",フラグ管理用!Y272&lt;15),"error",""))))</f>
        <v/>
      </c>
      <c r="BA272" s="217" t="str">
        <f t="shared" si="54"/>
        <v/>
      </c>
      <c r="BB272" s="217" t="str">
        <f>IF(C272="","",IF(AND(フラグ管理用!AI272="事業終期_通常",OR(フラグ管理用!Z272&lt;18,フラグ管理用!Z272&gt;29)),"error",IF(AND(フラグ管理用!AI272="事業終期_基金",フラグ管理用!Z272&lt;18),"error","")))</f>
        <v/>
      </c>
      <c r="BC272" s="217" t="str">
        <f>IF(C272="","",IF(VLOOKUP(Y272,―!$X$2:$Y$31,2,FALSE)&lt;=VLOOKUP(Z272,―!$X$2:$Y$31,2,FALSE),"","error"))</f>
        <v/>
      </c>
      <c r="BD272" s="217" t="str">
        <f t="shared" si="55"/>
        <v/>
      </c>
      <c r="BE272" s="217" t="str">
        <f t="shared" si="56"/>
        <v/>
      </c>
      <c r="BF272" s="217" t="str">
        <f>IF(C272="","",IF(AND(フラグ管理用!AJ272="予算区分_地単_通常",フラグ管理用!AE272&gt;4),"error",IF(AND(フラグ管理用!AJ272="予算区分_地単_協力金等",フラグ管理用!AE272&gt;9),"error",IF(AND(フラグ管理用!AJ272="予算区分_補助",フラグ管理用!AE272&lt;9),"error",""))))</f>
        <v/>
      </c>
      <c r="BG272" s="258" t="str">
        <f>フラグ管理用!AN272</f>
        <v/>
      </c>
    </row>
    <row r="273" spans="1:59" x14ac:dyDescent="0.15">
      <c r="A273" s="84">
        <v>255</v>
      </c>
      <c r="B273" s="87"/>
      <c r="C273" s="61"/>
      <c r="D273" s="61"/>
      <c r="E273" s="63"/>
      <c r="F273" s="62"/>
      <c r="G273" s="150" t="str">
        <f>IF(C273="補",VLOOKUP(F273,'事業名一覧 '!$A$3:$C$54,3,FALSE),"")</f>
        <v/>
      </c>
      <c r="H273" s="158"/>
      <c r="I273" s="63"/>
      <c r="J273" s="63"/>
      <c r="K273" s="63"/>
      <c r="L273" s="62"/>
      <c r="M273" s="103" t="str">
        <f t="shared" si="57"/>
        <v/>
      </c>
      <c r="N273" s="103" t="str">
        <f t="shared" si="58"/>
        <v/>
      </c>
      <c r="O273" s="65"/>
      <c r="P273" s="65"/>
      <c r="Q273" s="65"/>
      <c r="R273" s="65"/>
      <c r="S273" s="65"/>
      <c r="T273" s="62"/>
      <c r="U273" s="63"/>
      <c r="V273" s="63"/>
      <c r="W273" s="63"/>
      <c r="X273" s="61"/>
      <c r="Y273" s="61"/>
      <c r="Z273" s="61"/>
      <c r="AA273" s="241"/>
      <c r="AB273" s="241"/>
      <c r="AC273" s="62"/>
      <c r="AD273" s="62"/>
      <c r="AE273" s="169"/>
      <c r="AF273" s="294"/>
      <c r="AG273" s="236"/>
      <c r="AH273" s="246" t="str">
        <f t="shared" si="59"/>
        <v/>
      </c>
      <c r="AI273" s="251" t="str">
        <f t="shared" si="60"/>
        <v/>
      </c>
      <c r="AJ273" s="217" t="str">
        <f>IF(C273="","",IF(AND(フラグ管理用!C273=1,フラグ管理用!E273=1),"",IF(AND(フラグ管理用!C273=2,フラグ管理用!D273=1,フラグ管理用!E273=1),"",IF(AND(フラグ管理用!C273=2,フラグ管理用!D273=2),"","error"))))</f>
        <v/>
      </c>
      <c r="AK273" s="257" t="str">
        <f t="shared" si="49"/>
        <v/>
      </c>
      <c r="AL273" s="257" t="str">
        <f t="shared" si="50"/>
        <v/>
      </c>
      <c r="AM273" s="257" t="str">
        <f>IF(C273="","",IF(PRODUCT(フラグ管理用!H273:J273)=0,"error",""))</f>
        <v/>
      </c>
      <c r="AN273" s="257" t="str">
        <f t="shared" si="61"/>
        <v/>
      </c>
      <c r="AO273" s="257" t="str">
        <f>IF(C273="","",IF(AND(フラグ管理用!E273=1,フラグ管理用!K273=1),"",IF(AND(フラグ管理用!E273=2,フラグ管理用!K273&gt;1),"","error")))</f>
        <v/>
      </c>
      <c r="AP273" s="257" t="str">
        <f>IF(C273="","",IF(AND(フラグ管理用!K273=10,ISBLANK(L273)=FALSE),"",IF(AND(フラグ管理用!K273&lt;10,ISBLANK(L273)=TRUE),"","error")))</f>
        <v/>
      </c>
      <c r="AQ273" s="217" t="str">
        <f t="shared" si="51"/>
        <v/>
      </c>
      <c r="AR273" s="217" t="str">
        <f t="shared" si="62"/>
        <v/>
      </c>
      <c r="AS273" s="217" t="str">
        <f>IF(C273="","",IF(AND(フラグ管理用!D273=2,フラグ管理用!E273=1),IF(Q273&lt;&gt;0,"error",""),""))</f>
        <v/>
      </c>
      <c r="AT273" s="217" t="str">
        <f>IF(C273="","",IF(フラグ管理用!E273=2,IF(OR(O273&lt;&gt;0,P273&lt;&gt;0),"error",""),""))</f>
        <v/>
      </c>
      <c r="AU273" s="217" t="str">
        <f t="shared" si="63"/>
        <v/>
      </c>
      <c r="AV273" s="217" t="str">
        <f t="shared" si="64"/>
        <v/>
      </c>
      <c r="AW273" s="217" t="str">
        <f t="shared" si="52"/>
        <v/>
      </c>
      <c r="AX273" s="217" t="str">
        <f>IF(C273="","",IF(フラグ管理用!X273=2,IF(AND(フラグ管理用!C273=2,フラグ管理用!U273=1),"","error"),""))</f>
        <v/>
      </c>
      <c r="AY273" s="217" t="str">
        <f t="shared" si="53"/>
        <v/>
      </c>
      <c r="AZ273" s="217" t="str">
        <f>IF(C273="","",IF(フラグ管理用!Y273=30,"error",IF(AND(フラグ管理用!AH273="事業始期_通常",フラグ管理用!Y273&lt;18),"error",IF(AND(フラグ管理用!AH273="事業始期_補助",フラグ管理用!Y273&lt;15),"error",""))))</f>
        <v/>
      </c>
      <c r="BA273" s="217" t="str">
        <f t="shared" si="54"/>
        <v/>
      </c>
      <c r="BB273" s="217" t="str">
        <f>IF(C273="","",IF(AND(フラグ管理用!AI273="事業終期_通常",OR(フラグ管理用!Z273&lt;18,フラグ管理用!Z273&gt;29)),"error",IF(AND(フラグ管理用!AI273="事業終期_基金",フラグ管理用!Z273&lt;18),"error","")))</f>
        <v/>
      </c>
      <c r="BC273" s="217" t="str">
        <f>IF(C273="","",IF(VLOOKUP(Y273,―!$X$2:$Y$31,2,FALSE)&lt;=VLOOKUP(Z273,―!$X$2:$Y$31,2,FALSE),"","error"))</f>
        <v/>
      </c>
      <c r="BD273" s="217" t="str">
        <f t="shared" si="55"/>
        <v/>
      </c>
      <c r="BE273" s="217" t="str">
        <f t="shared" si="56"/>
        <v/>
      </c>
      <c r="BF273" s="217" t="str">
        <f>IF(C273="","",IF(AND(フラグ管理用!AJ273="予算区分_地単_通常",フラグ管理用!AE273&gt;4),"error",IF(AND(フラグ管理用!AJ273="予算区分_地単_協力金等",フラグ管理用!AE273&gt;9),"error",IF(AND(フラグ管理用!AJ273="予算区分_補助",フラグ管理用!AE273&lt;9),"error",""))))</f>
        <v/>
      </c>
      <c r="BG273" s="258" t="str">
        <f>フラグ管理用!AN273</f>
        <v/>
      </c>
    </row>
    <row r="274" spans="1:59" x14ac:dyDescent="0.15">
      <c r="A274" s="84">
        <v>256</v>
      </c>
      <c r="B274" s="87"/>
      <c r="C274" s="61"/>
      <c r="D274" s="61"/>
      <c r="E274" s="63"/>
      <c r="F274" s="62"/>
      <c r="G274" s="150" t="str">
        <f>IF(C274="補",VLOOKUP(F274,'事業名一覧 '!$A$3:$C$54,3,FALSE),"")</f>
        <v/>
      </c>
      <c r="H274" s="158"/>
      <c r="I274" s="63"/>
      <c r="J274" s="63"/>
      <c r="K274" s="63"/>
      <c r="L274" s="62"/>
      <c r="M274" s="103" t="str">
        <f t="shared" si="57"/>
        <v/>
      </c>
      <c r="N274" s="103" t="str">
        <f t="shared" si="58"/>
        <v/>
      </c>
      <c r="O274" s="65"/>
      <c r="P274" s="65"/>
      <c r="Q274" s="65"/>
      <c r="R274" s="65"/>
      <c r="S274" s="65"/>
      <c r="T274" s="62"/>
      <c r="U274" s="63"/>
      <c r="V274" s="63"/>
      <c r="W274" s="63"/>
      <c r="X274" s="61"/>
      <c r="Y274" s="61"/>
      <c r="Z274" s="61"/>
      <c r="AA274" s="241"/>
      <c r="AB274" s="241"/>
      <c r="AC274" s="62"/>
      <c r="AD274" s="62"/>
      <c r="AE274" s="169"/>
      <c r="AF274" s="294"/>
      <c r="AG274" s="236"/>
      <c r="AH274" s="246" t="str">
        <f t="shared" si="59"/>
        <v/>
      </c>
      <c r="AI274" s="251" t="str">
        <f t="shared" si="60"/>
        <v/>
      </c>
      <c r="AJ274" s="217" t="str">
        <f>IF(C274="","",IF(AND(フラグ管理用!C274=1,フラグ管理用!E274=1),"",IF(AND(フラグ管理用!C274=2,フラグ管理用!D274=1,フラグ管理用!E274=1),"",IF(AND(フラグ管理用!C274=2,フラグ管理用!D274=2),"","error"))))</f>
        <v/>
      </c>
      <c r="AK274" s="257" t="str">
        <f t="shared" si="49"/>
        <v/>
      </c>
      <c r="AL274" s="257" t="str">
        <f t="shared" si="50"/>
        <v/>
      </c>
      <c r="AM274" s="257" t="str">
        <f>IF(C274="","",IF(PRODUCT(フラグ管理用!H274:J274)=0,"error",""))</f>
        <v/>
      </c>
      <c r="AN274" s="257" t="str">
        <f t="shared" si="61"/>
        <v/>
      </c>
      <c r="AO274" s="257" t="str">
        <f>IF(C274="","",IF(AND(フラグ管理用!E274=1,フラグ管理用!K274=1),"",IF(AND(フラグ管理用!E274=2,フラグ管理用!K274&gt;1),"","error")))</f>
        <v/>
      </c>
      <c r="AP274" s="257" t="str">
        <f>IF(C274="","",IF(AND(フラグ管理用!K274=10,ISBLANK(L274)=FALSE),"",IF(AND(フラグ管理用!K274&lt;10,ISBLANK(L274)=TRUE),"","error")))</f>
        <v/>
      </c>
      <c r="AQ274" s="217" t="str">
        <f t="shared" si="51"/>
        <v/>
      </c>
      <c r="AR274" s="217" t="str">
        <f t="shared" si="62"/>
        <v/>
      </c>
      <c r="AS274" s="217" t="str">
        <f>IF(C274="","",IF(AND(フラグ管理用!D274=2,フラグ管理用!E274=1),IF(Q274&lt;&gt;0,"error",""),""))</f>
        <v/>
      </c>
      <c r="AT274" s="217" t="str">
        <f>IF(C274="","",IF(フラグ管理用!E274=2,IF(OR(O274&lt;&gt;0,P274&lt;&gt;0),"error",""),""))</f>
        <v/>
      </c>
      <c r="AU274" s="217" t="str">
        <f t="shared" si="63"/>
        <v/>
      </c>
      <c r="AV274" s="217" t="str">
        <f t="shared" si="64"/>
        <v/>
      </c>
      <c r="AW274" s="217" t="str">
        <f t="shared" si="52"/>
        <v/>
      </c>
      <c r="AX274" s="217" t="str">
        <f>IF(C274="","",IF(フラグ管理用!X274=2,IF(AND(フラグ管理用!C274=2,フラグ管理用!U274=1),"","error"),""))</f>
        <v/>
      </c>
      <c r="AY274" s="217" t="str">
        <f t="shared" si="53"/>
        <v/>
      </c>
      <c r="AZ274" s="217" t="str">
        <f>IF(C274="","",IF(フラグ管理用!Y274=30,"error",IF(AND(フラグ管理用!AH274="事業始期_通常",フラグ管理用!Y274&lt;18),"error",IF(AND(フラグ管理用!AH274="事業始期_補助",フラグ管理用!Y274&lt;15),"error",""))))</f>
        <v/>
      </c>
      <c r="BA274" s="217" t="str">
        <f t="shared" si="54"/>
        <v/>
      </c>
      <c r="BB274" s="217" t="str">
        <f>IF(C274="","",IF(AND(フラグ管理用!AI274="事業終期_通常",OR(フラグ管理用!Z274&lt;18,フラグ管理用!Z274&gt;29)),"error",IF(AND(フラグ管理用!AI274="事業終期_基金",フラグ管理用!Z274&lt;18),"error","")))</f>
        <v/>
      </c>
      <c r="BC274" s="217" t="str">
        <f>IF(C274="","",IF(VLOOKUP(Y274,―!$X$2:$Y$31,2,FALSE)&lt;=VLOOKUP(Z274,―!$X$2:$Y$31,2,FALSE),"","error"))</f>
        <v/>
      </c>
      <c r="BD274" s="217" t="str">
        <f t="shared" si="55"/>
        <v/>
      </c>
      <c r="BE274" s="217" t="str">
        <f t="shared" si="56"/>
        <v/>
      </c>
      <c r="BF274" s="217" t="str">
        <f>IF(C274="","",IF(AND(フラグ管理用!AJ274="予算区分_地単_通常",フラグ管理用!AE274&gt;4),"error",IF(AND(フラグ管理用!AJ274="予算区分_地単_協力金等",フラグ管理用!AE274&gt;9),"error",IF(AND(フラグ管理用!AJ274="予算区分_補助",フラグ管理用!AE274&lt;9),"error",""))))</f>
        <v/>
      </c>
      <c r="BG274" s="258" t="str">
        <f>フラグ管理用!AN274</f>
        <v/>
      </c>
    </row>
    <row r="275" spans="1:59" x14ac:dyDescent="0.15">
      <c r="A275" s="84">
        <v>257</v>
      </c>
      <c r="B275" s="87"/>
      <c r="C275" s="61"/>
      <c r="D275" s="61"/>
      <c r="E275" s="63"/>
      <c r="F275" s="62"/>
      <c r="G275" s="150" t="str">
        <f>IF(C275="補",VLOOKUP(F275,'事業名一覧 '!$A$3:$C$54,3,FALSE),"")</f>
        <v/>
      </c>
      <c r="H275" s="158"/>
      <c r="I275" s="63"/>
      <c r="J275" s="63"/>
      <c r="K275" s="63"/>
      <c r="L275" s="62"/>
      <c r="M275" s="103" t="str">
        <f t="shared" si="57"/>
        <v/>
      </c>
      <c r="N275" s="103" t="str">
        <f t="shared" si="58"/>
        <v/>
      </c>
      <c r="O275" s="65"/>
      <c r="P275" s="65"/>
      <c r="Q275" s="65"/>
      <c r="R275" s="65"/>
      <c r="S275" s="65"/>
      <c r="T275" s="62"/>
      <c r="U275" s="63"/>
      <c r="V275" s="63"/>
      <c r="W275" s="63"/>
      <c r="X275" s="61"/>
      <c r="Y275" s="61"/>
      <c r="Z275" s="61"/>
      <c r="AA275" s="241"/>
      <c r="AB275" s="241"/>
      <c r="AC275" s="62"/>
      <c r="AD275" s="62"/>
      <c r="AE275" s="169"/>
      <c r="AF275" s="294"/>
      <c r="AG275" s="236"/>
      <c r="AH275" s="246" t="str">
        <f t="shared" si="59"/>
        <v/>
      </c>
      <c r="AI275" s="251" t="str">
        <f t="shared" si="60"/>
        <v/>
      </c>
      <c r="AJ275" s="217" t="str">
        <f>IF(C275="","",IF(AND(フラグ管理用!C275=1,フラグ管理用!E275=1),"",IF(AND(フラグ管理用!C275=2,フラグ管理用!D275=1,フラグ管理用!E275=1),"",IF(AND(フラグ管理用!C275=2,フラグ管理用!D275=2),"","error"))))</f>
        <v/>
      </c>
      <c r="AK275" s="257" t="str">
        <f t="shared" ref="AK275:AK338" si="65">IF(C275="","",IF(ISERROR(G275)=TRUE,"error",""))</f>
        <v/>
      </c>
      <c r="AL275" s="257" t="str">
        <f t="shared" ref="AL275:AL338" si="66">IF(C275="","",IF(OR(H275="",I275="",J275=""),"error",""))</f>
        <v/>
      </c>
      <c r="AM275" s="257" t="str">
        <f>IF(C275="","",IF(PRODUCT(フラグ管理用!H275:J275)=0,"error",""))</f>
        <v/>
      </c>
      <c r="AN275" s="257" t="str">
        <f t="shared" si="61"/>
        <v/>
      </c>
      <c r="AO275" s="257" t="str">
        <f>IF(C275="","",IF(AND(フラグ管理用!E275=1,フラグ管理用!K275=1),"",IF(AND(フラグ管理用!E275=2,フラグ管理用!K275&gt;1),"","error")))</f>
        <v/>
      </c>
      <c r="AP275" s="257" t="str">
        <f>IF(C275="","",IF(AND(フラグ管理用!K275=10,ISBLANK(L275)=FALSE),"",IF(AND(フラグ管理用!K275&lt;10,ISBLANK(L275)=TRUE),"","error")))</f>
        <v/>
      </c>
      <c r="AQ275" s="217" t="str">
        <f t="shared" ref="AQ275:AQ338" si="67">IF(C275="","",IF(C275="単",IF(R275&lt;&gt;0,"error",""),""))</f>
        <v/>
      </c>
      <c r="AR275" s="217" t="str">
        <f t="shared" si="62"/>
        <v/>
      </c>
      <c r="AS275" s="217" t="str">
        <f>IF(C275="","",IF(AND(フラグ管理用!D275=2,フラグ管理用!E275=1),IF(Q275&lt;&gt;0,"error",""),""))</f>
        <v/>
      </c>
      <c r="AT275" s="217" t="str">
        <f>IF(C275="","",IF(フラグ管理用!E275=2,IF(OR(O275&lt;&gt;0,P275&lt;&gt;0),"error",""),""))</f>
        <v/>
      </c>
      <c r="AU275" s="217" t="str">
        <f t="shared" si="63"/>
        <v/>
      </c>
      <c r="AV275" s="217" t="str">
        <f t="shared" si="64"/>
        <v/>
      </c>
      <c r="AW275" s="217" t="str">
        <f t="shared" ref="AW275:AW338" si="68">IF(C275="","",IF(OR(U275="",V275="",W275="",X275=""),"error",""))</f>
        <v/>
      </c>
      <c r="AX275" s="217" t="str">
        <f>IF(C275="","",IF(フラグ管理用!X275=2,IF(AND(フラグ管理用!C275=2,フラグ管理用!U275=1),"","error"),""))</f>
        <v/>
      </c>
      <c r="AY275" s="217" t="str">
        <f t="shared" ref="AY275:AY338" si="69">IF(C275="","",IF(Y275="","error",""))</f>
        <v/>
      </c>
      <c r="AZ275" s="217" t="str">
        <f>IF(C275="","",IF(フラグ管理用!Y275=30,"error",IF(AND(フラグ管理用!AH275="事業始期_通常",フラグ管理用!Y275&lt;18),"error",IF(AND(フラグ管理用!AH275="事業始期_補助",フラグ管理用!Y275&lt;15),"error",""))))</f>
        <v/>
      </c>
      <c r="BA275" s="217" t="str">
        <f t="shared" ref="BA275:BA338" si="70">IF(C275="","",IF(Z275="","error",""))</f>
        <v/>
      </c>
      <c r="BB275" s="217" t="str">
        <f>IF(C275="","",IF(AND(フラグ管理用!AI275="事業終期_通常",OR(フラグ管理用!Z275&lt;18,フラグ管理用!Z275&gt;29)),"error",IF(AND(フラグ管理用!AI275="事業終期_基金",フラグ管理用!Z275&lt;18),"error","")))</f>
        <v/>
      </c>
      <c r="BC275" s="217" t="str">
        <f>IF(C275="","",IF(VLOOKUP(Y275,―!$X$2:$Y$31,2,FALSE)&lt;=VLOOKUP(Z275,―!$X$2:$Y$31,2,FALSE),"","error"))</f>
        <v/>
      </c>
      <c r="BD275" s="217" t="str">
        <f t="shared" ref="BD275:BD338" si="71">IF(C275="","",IF(OR(AA275="",AB275=""),"error",""))</f>
        <v/>
      </c>
      <c r="BE275" s="217" t="str">
        <f t="shared" ref="BE275:BE338" si="72">IF(C275="","",IF(AE275="","error",""))</f>
        <v/>
      </c>
      <c r="BF275" s="217" t="str">
        <f>IF(C275="","",IF(AND(フラグ管理用!AJ275="予算区分_地単_通常",フラグ管理用!AE275&gt;4),"error",IF(AND(フラグ管理用!AJ275="予算区分_地単_協力金等",フラグ管理用!AE275&gt;9),"error",IF(AND(フラグ管理用!AJ275="予算区分_補助",フラグ管理用!AE275&lt;9),"error",""))))</f>
        <v/>
      </c>
      <c r="BG275" s="258" t="str">
        <f>フラグ管理用!AN275</f>
        <v/>
      </c>
    </row>
    <row r="276" spans="1:59" x14ac:dyDescent="0.15">
      <c r="A276" s="84">
        <v>258</v>
      </c>
      <c r="B276" s="87"/>
      <c r="C276" s="61"/>
      <c r="D276" s="61"/>
      <c r="E276" s="63"/>
      <c r="F276" s="62"/>
      <c r="G276" s="150" t="str">
        <f>IF(C276="補",VLOOKUP(F276,'事業名一覧 '!$A$3:$C$54,3,FALSE),"")</f>
        <v/>
      </c>
      <c r="H276" s="158"/>
      <c r="I276" s="63"/>
      <c r="J276" s="63"/>
      <c r="K276" s="63"/>
      <c r="L276" s="62"/>
      <c r="M276" s="103" t="str">
        <f t="shared" ref="M276:M339" si="73">IF(C276="","",SUM(N276,R276,S276))</f>
        <v/>
      </c>
      <c r="N276" s="103" t="str">
        <f t="shared" ref="N276:N339" si="74">IF(C276="","",SUM(O276:Q276))</f>
        <v/>
      </c>
      <c r="O276" s="65"/>
      <c r="P276" s="65"/>
      <c r="Q276" s="65"/>
      <c r="R276" s="65"/>
      <c r="S276" s="65"/>
      <c r="T276" s="62"/>
      <c r="U276" s="63"/>
      <c r="V276" s="63"/>
      <c r="W276" s="63"/>
      <c r="X276" s="61"/>
      <c r="Y276" s="61"/>
      <c r="Z276" s="61"/>
      <c r="AA276" s="241"/>
      <c r="AB276" s="241"/>
      <c r="AC276" s="62"/>
      <c r="AD276" s="62"/>
      <c r="AE276" s="169"/>
      <c r="AF276" s="294"/>
      <c r="AG276" s="236"/>
      <c r="AH276" s="246" t="str">
        <f t="shared" ref="AH276:AH339" si="75">IF(C276="","",IF(D276="","error",""))</f>
        <v/>
      </c>
      <c r="AI276" s="251" t="str">
        <f t="shared" ref="AI276:AI339" si="76">IF(C276="","",IF(E276="","error",""))</f>
        <v/>
      </c>
      <c r="AJ276" s="217" t="str">
        <f>IF(C276="","",IF(AND(フラグ管理用!C276=1,フラグ管理用!E276=1),"",IF(AND(フラグ管理用!C276=2,フラグ管理用!D276=1,フラグ管理用!E276=1),"",IF(AND(フラグ管理用!C276=2,フラグ管理用!D276=2),"","error"))))</f>
        <v/>
      </c>
      <c r="AK276" s="257" t="str">
        <f t="shared" si="65"/>
        <v/>
      </c>
      <c r="AL276" s="257" t="str">
        <f t="shared" si="66"/>
        <v/>
      </c>
      <c r="AM276" s="257" t="str">
        <f>IF(C276="","",IF(PRODUCT(フラグ管理用!H276:J276)=0,"error",""))</f>
        <v/>
      </c>
      <c r="AN276" s="257" t="str">
        <f t="shared" ref="AN276:AN339" si="77">IF(C276="","",IF(K276="","error",""))</f>
        <v/>
      </c>
      <c r="AO276" s="257" t="str">
        <f>IF(C276="","",IF(AND(フラグ管理用!E276=1,フラグ管理用!K276=1),"",IF(AND(フラグ管理用!E276=2,フラグ管理用!K276&gt;1),"","error")))</f>
        <v/>
      </c>
      <c r="AP276" s="257" t="str">
        <f>IF(C276="","",IF(AND(フラグ管理用!K276=10,ISBLANK(L276)=FALSE),"",IF(AND(フラグ管理用!K276&lt;10,ISBLANK(L276)=TRUE),"","error")))</f>
        <v/>
      </c>
      <c r="AQ276" s="217" t="str">
        <f t="shared" si="67"/>
        <v/>
      </c>
      <c r="AR276" s="217" t="str">
        <f t="shared" ref="AR276:AR339" si="78">IF(C276="","",IF(D276="－",IF(OR(P276&lt;&gt;0,Q276&lt;&gt;0),"error",""),""))</f>
        <v/>
      </c>
      <c r="AS276" s="217" t="str">
        <f>IF(C276="","",IF(AND(フラグ管理用!D276=2,フラグ管理用!E276=1),IF(Q276&lt;&gt;0,"error",""),""))</f>
        <v/>
      </c>
      <c r="AT276" s="217" t="str">
        <f>IF(C276="","",IF(フラグ管理用!E276=2,IF(OR(O276&lt;&gt;0,P276&lt;&gt;0),"error",""),""))</f>
        <v/>
      </c>
      <c r="AU276" s="217" t="str">
        <f t="shared" ref="AU276:AU339" si="79">IF(C276="","",IF(OR(AND(O276&lt;&gt;0,P276&lt;&gt;0),AND(O276&lt;&gt;0,Q276&lt;&gt;0),AND(P276&lt;&gt;0,Q276&lt;&gt;0)),"error",""))</f>
        <v/>
      </c>
      <c r="AV276" s="217" t="str">
        <f t="shared" ref="AV276:AV339" si="80">IF(C276="","",IF(N276&gt;0,"","error"))</f>
        <v/>
      </c>
      <c r="AW276" s="217" t="str">
        <f t="shared" si="68"/>
        <v/>
      </c>
      <c r="AX276" s="217" t="str">
        <f>IF(C276="","",IF(フラグ管理用!X276=2,IF(AND(フラグ管理用!C276=2,フラグ管理用!U276=1),"","error"),""))</f>
        <v/>
      </c>
      <c r="AY276" s="217" t="str">
        <f t="shared" si="69"/>
        <v/>
      </c>
      <c r="AZ276" s="217" t="str">
        <f>IF(C276="","",IF(フラグ管理用!Y276=30,"error",IF(AND(フラグ管理用!AH276="事業始期_通常",フラグ管理用!Y276&lt;18),"error",IF(AND(フラグ管理用!AH276="事業始期_補助",フラグ管理用!Y276&lt;15),"error",""))))</f>
        <v/>
      </c>
      <c r="BA276" s="217" t="str">
        <f t="shared" si="70"/>
        <v/>
      </c>
      <c r="BB276" s="217" t="str">
        <f>IF(C276="","",IF(AND(フラグ管理用!AI276="事業終期_通常",OR(フラグ管理用!Z276&lt;18,フラグ管理用!Z276&gt;29)),"error",IF(AND(フラグ管理用!AI276="事業終期_基金",フラグ管理用!Z276&lt;18),"error","")))</f>
        <v/>
      </c>
      <c r="BC276" s="217" t="str">
        <f>IF(C276="","",IF(VLOOKUP(Y276,―!$X$2:$Y$31,2,FALSE)&lt;=VLOOKUP(Z276,―!$X$2:$Y$31,2,FALSE),"","error"))</f>
        <v/>
      </c>
      <c r="BD276" s="217" t="str">
        <f t="shared" si="71"/>
        <v/>
      </c>
      <c r="BE276" s="217" t="str">
        <f t="shared" si="72"/>
        <v/>
      </c>
      <c r="BF276" s="217" t="str">
        <f>IF(C276="","",IF(AND(フラグ管理用!AJ276="予算区分_地単_通常",フラグ管理用!AE276&gt;4),"error",IF(AND(フラグ管理用!AJ276="予算区分_地単_協力金等",フラグ管理用!AE276&gt;9),"error",IF(AND(フラグ管理用!AJ276="予算区分_補助",フラグ管理用!AE276&lt;9),"error",""))))</f>
        <v/>
      </c>
      <c r="BG276" s="258" t="str">
        <f>フラグ管理用!AN276</f>
        <v/>
      </c>
    </row>
    <row r="277" spans="1:59" x14ac:dyDescent="0.15">
      <c r="A277" s="84">
        <v>259</v>
      </c>
      <c r="B277" s="87"/>
      <c r="C277" s="61"/>
      <c r="D277" s="61"/>
      <c r="E277" s="63"/>
      <c r="F277" s="62"/>
      <c r="G277" s="150" t="str">
        <f>IF(C277="補",VLOOKUP(F277,'事業名一覧 '!$A$3:$C$54,3,FALSE),"")</f>
        <v/>
      </c>
      <c r="H277" s="158"/>
      <c r="I277" s="63"/>
      <c r="J277" s="63"/>
      <c r="K277" s="63"/>
      <c r="L277" s="62"/>
      <c r="M277" s="103" t="str">
        <f t="shared" si="73"/>
        <v/>
      </c>
      <c r="N277" s="103" t="str">
        <f t="shared" si="74"/>
        <v/>
      </c>
      <c r="O277" s="65"/>
      <c r="P277" s="65"/>
      <c r="Q277" s="65"/>
      <c r="R277" s="65"/>
      <c r="S277" s="65"/>
      <c r="T277" s="62"/>
      <c r="U277" s="63"/>
      <c r="V277" s="63"/>
      <c r="W277" s="63"/>
      <c r="X277" s="61"/>
      <c r="Y277" s="61"/>
      <c r="Z277" s="61"/>
      <c r="AA277" s="241"/>
      <c r="AB277" s="241"/>
      <c r="AC277" s="62"/>
      <c r="AD277" s="62"/>
      <c r="AE277" s="169"/>
      <c r="AF277" s="294"/>
      <c r="AG277" s="236"/>
      <c r="AH277" s="246" t="str">
        <f t="shared" si="75"/>
        <v/>
      </c>
      <c r="AI277" s="251" t="str">
        <f t="shared" si="76"/>
        <v/>
      </c>
      <c r="AJ277" s="217" t="str">
        <f>IF(C277="","",IF(AND(フラグ管理用!C277=1,フラグ管理用!E277=1),"",IF(AND(フラグ管理用!C277=2,フラグ管理用!D277=1,フラグ管理用!E277=1),"",IF(AND(フラグ管理用!C277=2,フラグ管理用!D277=2),"","error"))))</f>
        <v/>
      </c>
      <c r="AK277" s="257" t="str">
        <f t="shared" si="65"/>
        <v/>
      </c>
      <c r="AL277" s="257" t="str">
        <f t="shared" si="66"/>
        <v/>
      </c>
      <c r="AM277" s="257" t="str">
        <f>IF(C277="","",IF(PRODUCT(フラグ管理用!H277:J277)=0,"error",""))</f>
        <v/>
      </c>
      <c r="AN277" s="257" t="str">
        <f t="shared" si="77"/>
        <v/>
      </c>
      <c r="AO277" s="257" t="str">
        <f>IF(C277="","",IF(AND(フラグ管理用!E277=1,フラグ管理用!K277=1),"",IF(AND(フラグ管理用!E277=2,フラグ管理用!K277&gt;1),"","error")))</f>
        <v/>
      </c>
      <c r="AP277" s="257" t="str">
        <f>IF(C277="","",IF(AND(フラグ管理用!K277=10,ISBLANK(L277)=FALSE),"",IF(AND(フラグ管理用!K277&lt;10,ISBLANK(L277)=TRUE),"","error")))</f>
        <v/>
      </c>
      <c r="AQ277" s="217" t="str">
        <f t="shared" si="67"/>
        <v/>
      </c>
      <c r="AR277" s="217" t="str">
        <f t="shared" si="78"/>
        <v/>
      </c>
      <c r="AS277" s="217" t="str">
        <f>IF(C277="","",IF(AND(フラグ管理用!D277=2,フラグ管理用!E277=1),IF(Q277&lt;&gt;0,"error",""),""))</f>
        <v/>
      </c>
      <c r="AT277" s="217" t="str">
        <f>IF(C277="","",IF(フラグ管理用!E277=2,IF(OR(O277&lt;&gt;0,P277&lt;&gt;0),"error",""),""))</f>
        <v/>
      </c>
      <c r="AU277" s="217" t="str">
        <f t="shared" si="79"/>
        <v/>
      </c>
      <c r="AV277" s="217" t="str">
        <f t="shared" si="80"/>
        <v/>
      </c>
      <c r="AW277" s="217" t="str">
        <f t="shared" si="68"/>
        <v/>
      </c>
      <c r="AX277" s="217" t="str">
        <f>IF(C277="","",IF(フラグ管理用!X277=2,IF(AND(フラグ管理用!C277=2,フラグ管理用!U277=1),"","error"),""))</f>
        <v/>
      </c>
      <c r="AY277" s="217" t="str">
        <f t="shared" si="69"/>
        <v/>
      </c>
      <c r="AZ277" s="217" t="str">
        <f>IF(C277="","",IF(フラグ管理用!Y277=30,"error",IF(AND(フラグ管理用!AH277="事業始期_通常",フラグ管理用!Y277&lt;18),"error",IF(AND(フラグ管理用!AH277="事業始期_補助",フラグ管理用!Y277&lt;15),"error",""))))</f>
        <v/>
      </c>
      <c r="BA277" s="217" t="str">
        <f t="shared" si="70"/>
        <v/>
      </c>
      <c r="BB277" s="217" t="str">
        <f>IF(C277="","",IF(AND(フラグ管理用!AI277="事業終期_通常",OR(フラグ管理用!Z277&lt;18,フラグ管理用!Z277&gt;29)),"error",IF(AND(フラグ管理用!AI277="事業終期_基金",フラグ管理用!Z277&lt;18),"error","")))</f>
        <v/>
      </c>
      <c r="BC277" s="217" t="str">
        <f>IF(C277="","",IF(VLOOKUP(Y277,―!$X$2:$Y$31,2,FALSE)&lt;=VLOOKUP(Z277,―!$X$2:$Y$31,2,FALSE),"","error"))</f>
        <v/>
      </c>
      <c r="BD277" s="217" t="str">
        <f t="shared" si="71"/>
        <v/>
      </c>
      <c r="BE277" s="217" t="str">
        <f t="shared" si="72"/>
        <v/>
      </c>
      <c r="BF277" s="217" t="str">
        <f>IF(C277="","",IF(AND(フラグ管理用!AJ277="予算区分_地単_通常",フラグ管理用!AE277&gt;4),"error",IF(AND(フラグ管理用!AJ277="予算区分_地単_協力金等",フラグ管理用!AE277&gt;9),"error",IF(AND(フラグ管理用!AJ277="予算区分_補助",フラグ管理用!AE277&lt;9),"error",""))))</f>
        <v/>
      </c>
      <c r="BG277" s="258" t="str">
        <f>フラグ管理用!AN277</f>
        <v/>
      </c>
    </row>
    <row r="278" spans="1:59" x14ac:dyDescent="0.15">
      <c r="A278" s="84">
        <v>260</v>
      </c>
      <c r="B278" s="87"/>
      <c r="C278" s="61"/>
      <c r="D278" s="61"/>
      <c r="E278" s="63"/>
      <c r="F278" s="62"/>
      <c r="G278" s="150" t="str">
        <f>IF(C278="補",VLOOKUP(F278,'事業名一覧 '!$A$3:$C$54,3,FALSE),"")</f>
        <v/>
      </c>
      <c r="H278" s="158"/>
      <c r="I278" s="63"/>
      <c r="J278" s="63"/>
      <c r="K278" s="63"/>
      <c r="L278" s="62"/>
      <c r="M278" s="103" t="str">
        <f t="shared" si="73"/>
        <v/>
      </c>
      <c r="N278" s="103" t="str">
        <f t="shared" si="74"/>
        <v/>
      </c>
      <c r="O278" s="65"/>
      <c r="P278" s="65"/>
      <c r="Q278" s="65"/>
      <c r="R278" s="65"/>
      <c r="S278" s="65"/>
      <c r="T278" s="62"/>
      <c r="U278" s="63"/>
      <c r="V278" s="63"/>
      <c r="W278" s="63"/>
      <c r="X278" s="61"/>
      <c r="Y278" s="61"/>
      <c r="Z278" s="61"/>
      <c r="AA278" s="241"/>
      <c r="AB278" s="241"/>
      <c r="AC278" s="62"/>
      <c r="AD278" s="62"/>
      <c r="AE278" s="169"/>
      <c r="AF278" s="294"/>
      <c r="AG278" s="236"/>
      <c r="AH278" s="246" t="str">
        <f t="shared" si="75"/>
        <v/>
      </c>
      <c r="AI278" s="251" t="str">
        <f t="shared" si="76"/>
        <v/>
      </c>
      <c r="AJ278" s="217" t="str">
        <f>IF(C278="","",IF(AND(フラグ管理用!C278=1,フラグ管理用!E278=1),"",IF(AND(フラグ管理用!C278=2,フラグ管理用!D278=1,フラグ管理用!E278=1),"",IF(AND(フラグ管理用!C278=2,フラグ管理用!D278=2),"","error"))))</f>
        <v/>
      </c>
      <c r="AK278" s="257" t="str">
        <f t="shared" si="65"/>
        <v/>
      </c>
      <c r="AL278" s="257" t="str">
        <f t="shared" si="66"/>
        <v/>
      </c>
      <c r="AM278" s="257" t="str">
        <f>IF(C278="","",IF(PRODUCT(フラグ管理用!H278:J278)=0,"error",""))</f>
        <v/>
      </c>
      <c r="AN278" s="257" t="str">
        <f t="shared" si="77"/>
        <v/>
      </c>
      <c r="AO278" s="257" t="str">
        <f>IF(C278="","",IF(AND(フラグ管理用!E278=1,フラグ管理用!K278=1),"",IF(AND(フラグ管理用!E278=2,フラグ管理用!K278&gt;1),"","error")))</f>
        <v/>
      </c>
      <c r="AP278" s="257" t="str">
        <f>IF(C278="","",IF(AND(フラグ管理用!K278=10,ISBLANK(L278)=FALSE),"",IF(AND(フラグ管理用!K278&lt;10,ISBLANK(L278)=TRUE),"","error")))</f>
        <v/>
      </c>
      <c r="AQ278" s="217" t="str">
        <f t="shared" si="67"/>
        <v/>
      </c>
      <c r="AR278" s="217" t="str">
        <f t="shared" si="78"/>
        <v/>
      </c>
      <c r="AS278" s="217" t="str">
        <f>IF(C278="","",IF(AND(フラグ管理用!D278=2,フラグ管理用!E278=1),IF(Q278&lt;&gt;0,"error",""),""))</f>
        <v/>
      </c>
      <c r="AT278" s="217" t="str">
        <f>IF(C278="","",IF(フラグ管理用!E278=2,IF(OR(O278&lt;&gt;0,P278&lt;&gt;0),"error",""),""))</f>
        <v/>
      </c>
      <c r="AU278" s="217" t="str">
        <f t="shared" si="79"/>
        <v/>
      </c>
      <c r="AV278" s="217" t="str">
        <f t="shared" si="80"/>
        <v/>
      </c>
      <c r="AW278" s="217" t="str">
        <f t="shared" si="68"/>
        <v/>
      </c>
      <c r="AX278" s="217" t="str">
        <f>IF(C278="","",IF(フラグ管理用!X278=2,IF(AND(フラグ管理用!C278=2,フラグ管理用!U278=1),"","error"),""))</f>
        <v/>
      </c>
      <c r="AY278" s="217" t="str">
        <f t="shared" si="69"/>
        <v/>
      </c>
      <c r="AZ278" s="217" t="str">
        <f>IF(C278="","",IF(フラグ管理用!Y278=30,"error",IF(AND(フラグ管理用!AH278="事業始期_通常",フラグ管理用!Y278&lt;18),"error",IF(AND(フラグ管理用!AH278="事業始期_補助",フラグ管理用!Y278&lt;15),"error",""))))</f>
        <v/>
      </c>
      <c r="BA278" s="217" t="str">
        <f t="shared" si="70"/>
        <v/>
      </c>
      <c r="BB278" s="217" t="str">
        <f>IF(C278="","",IF(AND(フラグ管理用!AI278="事業終期_通常",OR(フラグ管理用!Z278&lt;18,フラグ管理用!Z278&gt;29)),"error",IF(AND(フラグ管理用!AI278="事業終期_基金",フラグ管理用!Z278&lt;18),"error","")))</f>
        <v/>
      </c>
      <c r="BC278" s="217" t="str">
        <f>IF(C278="","",IF(VLOOKUP(Y278,―!$X$2:$Y$31,2,FALSE)&lt;=VLOOKUP(Z278,―!$X$2:$Y$31,2,FALSE),"","error"))</f>
        <v/>
      </c>
      <c r="BD278" s="217" t="str">
        <f t="shared" si="71"/>
        <v/>
      </c>
      <c r="BE278" s="217" t="str">
        <f t="shared" si="72"/>
        <v/>
      </c>
      <c r="BF278" s="217" t="str">
        <f>IF(C278="","",IF(AND(フラグ管理用!AJ278="予算区分_地単_通常",フラグ管理用!AE278&gt;4),"error",IF(AND(フラグ管理用!AJ278="予算区分_地単_協力金等",フラグ管理用!AE278&gt;9),"error",IF(AND(フラグ管理用!AJ278="予算区分_補助",フラグ管理用!AE278&lt;9),"error",""))))</f>
        <v/>
      </c>
      <c r="BG278" s="258" t="str">
        <f>フラグ管理用!AN278</f>
        <v/>
      </c>
    </row>
    <row r="279" spans="1:59" x14ac:dyDescent="0.15">
      <c r="A279" s="84">
        <v>261</v>
      </c>
      <c r="B279" s="87"/>
      <c r="C279" s="61"/>
      <c r="D279" s="61"/>
      <c r="E279" s="63"/>
      <c r="F279" s="62"/>
      <c r="G279" s="150" t="str">
        <f>IF(C279="補",VLOOKUP(F279,'事業名一覧 '!$A$3:$C$54,3,FALSE),"")</f>
        <v/>
      </c>
      <c r="H279" s="158"/>
      <c r="I279" s="63"/>
      <c r="J279" s="63"/>
      <c r="K279" s="63"/>
      <c r="L279" s="62"/>
      <c r="M279" s="103" t="str">
        <f t="shared" si="73"/>
        <v/>
      </c>
      <c r="N279" s="103" t="str">
        <f t="shared" si="74"/>
        <v/>
      </c>
      <c r="O279" s="65"/>
      <c r="P279" s="65"/>
      <c r="Q279" s="65"/>
      <c r="R279" s="65"/>
      <c r="S279" s="65"/>
      <c r="T279" s="62"/>
      <c r="U279" s="63"/>
      <c r="V279" s="63"/>
      <c r="W279" s="63"/>
      <c r="X279" s="61"/>
      <c r="Y279" s="61"/>
      <c r="Z279" s="61"/>
      <c r="AA279" s="241"/>
      <c r="AB279" s="241"/>
      <c r="AC279" s="62"/>
      <c r="AD279" s="62"/>
      <c r="AE279" s="169"/>
      <c r="AF279" s="294"/>
      <c r="AG279" s="236"/>
      <c r="AH279" s="246" t="str">
        <f t="shared" si="75"/>
        <v/>
      </c>
      <c r="AI279" s="251" t="str">
        <f t="shared" si="76"/>
        <v/>
      </c>
      <c r="AJ279" s="217" t="str">
        <f>IF(C279="","",IF(AND(フラグ管理用!C279=1,フラグ管理用!E279=1),"",IF(AND(フラグ管理用!C279=2,フラグ管理用!D279=1,フラグ管理用!E279=1),"",IF(AND(フラグ管理用!C279=2,フラグ管理用!D279=2),"","error"))))</f>
        <v/>
      </c>
      <c r="AK279" s="257" t="str">
        <f t="shared" si="65"/>
        <v/>
      </c>
      <c r="AL279" s="257" t="str">
        <f t="shared" si="66"/>
        <v/>
      </c>
      <c r="AM279" s="257" t="str">
        <f>IF(C279="","",IF(PRODUCT(フラグ管理用!H279:J279)=0,"error",""))</f>
        <v/>
      </c>
      <c r="AN279" s="257" t="str">
        <f t="shared" si="77"/>
        <v/>
      </c>
      <c r="AO279" s="257" t="str">
        <f>IF(C279="","",IF(AND(フラグ管理用!E279=1,フラグ管理用!K279=1),"",IF(AND(フラグ管理用!E279=2,フラグ管理用!K279&gt;1),"","error")))</f>
        <v/>
      </c>
      <c r="AP279" s="257" t="str">
        <f>IF(C279="","",IF(AND(フラグ管理用!K279=10,ISBLANK(L279)=FALSE),"",IF(AND(フラグ管理用!K279&lt;10,ISBLANK(L279)=TRUE),"","error")))</f>
        <v/>
      </c>
      <c r="AQ279" s="217" t="str">
        <f t="shared" si="67"/>
        <v/>
      </c>
      <c r="AR279" s="217" t="str">
        <f t="shared" si="78"/>
        <v/>
      </c>
      <c r="AS279" s="217" t="str">
        <f>IF(C279="","",IF(AND(フラグ管理用!D279=2,フラグ管理用!E279=1),IF(Q279&lt;&gt;0,"error",""),""))</f>
        <v/>
      </c>
      <c r="AT279" s="217" t="str">
        <f>IF(C279="","",IF(フラグ管理用!E279=2,IF(OR(O279&lt;&gt;0,P279&lt;&gt;0),"error",""),""))</f>
        <v/>
      </c>
      <c r="AU279" s="217" t="str">
        <f t="shared" si="79"/>
        <v/>
      </c>
      <c r="AV279" s="217" t="str">
        <f t="shared" si="80"/>
        <v/>
      </c>
      <c r="AW279" s="217" t="str">
        <f t="shared" si="68"/>
        <v/>
      </c>
      <c r="AX279" s="217" t="str">
        <f>IF(C279="","",IF(フラグ管理用!X279=2,IF(AND(フラグ管理用!C279=2,フラグ管理用!U279=1),"","error"),""))</f>
        <v/>
      </c>
      <c r="AY279" s="217" t="str">
        <f t="shared" si="69"/>
        <v/>
      </c>
      <c r="AZ279" s="217" t="str">
        <f>IF(C279="","",IF(フラグ管理用!Y279=30,"error",IF(AND(フラグ管理用!AH279="事業始期_通常",フラグ管理用!Y279&lt;18),"error",IF(AND(フラグ管理用!AH279="事業始期_補助",フラグ管理用!Y279&lt;15),"error",""))))</f>
        <v/>
      </c>
      <c r="BA279" s="217" t="str">
        <f t="shared" si="70"/>
        <v/>
      </c>
      <c r="BB279" s="217" t="str">
        <f>IF(C279="","",IF(AND(フラグ管理用!AI279="事業終期_通常",OR(フラグ管理用!Z279&lt;18,フラグ管理用!Z279&gt;29)),"error",IF(AND(フラグ管理用!AI279="事業終期_基金",フラグ管理用!Z279&lt;18),"error","")))</f>
        <v/>
      </c>
      <c r="BC279" s="217" t="str">
        <f>IF(C279="","",IF(VLOOKUP(Y279,―!$X$2:$Y$31,2,FALSE)&lt;=VLOOKUP(Z279,―!$X$2:$Y$31,2,FALSE),"","error"))</f>
        <v/>
      </c>
      <c r="BD279" s="217" t="str">
        <f t="shared" si="71"/>
        <v/>
      </c>
      <c r="BE279" s="217" t="str">
        <f t="shared" si="72"/>
        <v/>
      </c>
      <c r="BF279" s="217" t="str">
        <f>IF(C279="","",IF(AND(フラグ管理用!AJ279="予算区分_地単_通常",フラグ管理用!AE279&gt;4),"error",IF(AND(フラグ管理用!AJ279="予算区分_地単_協力金等",フラグ管理用!AE279&gt;9),"error",IF(AND(フラグ管理用!AJ279="予算区分_補助",フラグ管理用!AE279&lt;9),"error",""))))</f>
        <v/>
      </c>
      <c r="BG279" s="258" t="str">
        <f>フラグ管理用!AN279</f>
        <v/>
      </c>
    </row>
    <row r="280" spans="1:59" x14ac:dyDescent="0.15">
      <c r="A280" s="84">
        <v>262</v>
      </c>
      <c r="B280" s="87"/>
      <c r="C280" s="61"/>
      <c r="D280" s="61"/>
      <c r="E280" s="63"/>
      <c r="F280" s="62"/>
      <c r="G280" s="150" t="str">
        <f>IF(C280="補",VLOOKUP(F280,'事業名一覧 '!$A$3:$C$54,3,FALSE),"")</f>
        <v/>
      </c>
      <c r="H280" s="158"/>
      <c r="I280" s="63"/>
      <c r="J280" s="63"/>
      <c r="K280" s="63"/>
      <c r="L280" s="62"/>
      <c r="M280" s="103" t="str">
        <f t="shared" si="73"/>
        <v/>
      </c>
      <c r="N280" s="103" t="str">
        <f t="shared" si="74"/>
        <v/>
      </c>
      <c r="O280" s="65"/>
      <c r="P280" s="65"/>
      <c r="Q280" s="65"/>
      <c r="R280" s="65"/>
      <c r="S280" s="65"/>
      <c r="T280" s="62"/>
      <c r="U280" s="63"/>
      <c r="V280" s="63"/>
      <c r="W280" s="63"/>
      <c r="X280" s="61"/>
      <c r="Y280" s="61"/>
      <c r="Z280" s="61"/>
      <c r="AA280" s="241"/>
      <c r="AB280" s="241"/>
      <c r="AC280" s="62"/>
      <c r="AD280" s="62"/>
      <c r="AE280" s="169"/>
      <c r="AF280" s="294"/>
      <c r="AG280" s="236"/>
      <c r="AH280" s="246" t="str">
        <f t="shared" si="75"/>
        <v/>
      </c>
      <c r="AI280" s="251" t="str">
        <f t="shared" si="76"/>
        <v/>
      </c>
      <c r="AJ280" s="217" t="str">
        <f>IF(C280="","",IF(AND(フラグ管理用!C280=1,フラグ管理用!E280=1),"",IF(AND(フラグ管理用!C280=2,フラグ管理用!D280=1,フラグ管理用!E280=1),"",IF(AND(フラグ管理用!C280=2,フラグ管理用!D280=2),"","error"))))</f>
        <v/>
      </c>
      <c r="AK280" s="257" t="str">
        <f t="shared" si="65"/>
        <v/>
      </c>
      <c r="AL280" s="257" t="str">
        <f t="shared" si="66"/>
        <v/>
      </c>
      <c r="AM280" s="257" t="str">
        <f>IF(C280="","",IF(PRODUCT(フラグ管理用!H280:J280)=0,"error",""))</f>
        <v/>
      </c>
      <c r="AN280" s="257" t="str">
        <f t="shared" si="77"/>
        <v/>
      </c>
      <c r="AO280" s="257" t="str">
        <f>IF(C280="","",IF(AND(フラグ管理用!E280=1,フラグ管理用!K280=1),"",IF(AND(フラグ管理用!E280=2,フラグ管理用!K280&gt;1),"","error")))</f>
        <v/>
      </c>
      <c r="AP280" s="257" t="str">
        <f>IF(C280="","",IF(AND(フラグ管理用!K280=10,ISBLANK(L280)=FALSE),"",IF(AND(フラグ管理用!K280&lt;10,ISBLANK(L280)=TRUE),"","error")))</f>
        <v/>
      </c>
      <c r="AQ280" s="217" t="str">
        <f t="shared" si="67"/>
        <v/>
      </c>
      <c r="AR280" s="217" t="str">
        <f t="shared" si="78"/>
        <v/>
      </c>
      <c r="AS280" s="217" t="str">
        <f>IF(C280="","",IF(AND(フラグ管理用!D280=2,フラグ管理用!E280=1),IF(Q280&lt;&gt;0,"error",""),""))</f>
        <v/>
      </c>
      <c r="AT280" s="217" t="str">
        <f>IF(C280="","",IF(フラグ管理用!E280=2,IF(OR(O280&lt;&gt;0,P280&lt;&gt;0),"error",""),""))</f>
        <v/>
      </c>
      <c r="AU280" s="217" t="str">
        <f t="shared" si="79"/>
        <v/>
      </c>
      <c r="AV280" s="217" t="str">
        <f t="shared" si="80"/>
        <v/>
      </c>
      <c r="AW280" s="217" t="str">
        <f t="shared" si="68"/>
        <v/>
      </c>
      <c r="AX280" s="217" t="str">
        <f>IF(C280="","",IF(フラグ管理用!X280=2,IF(AND(フラグ管理用!C280=2,フラグ管理用!U280=1),"","error"),""))</f>
        <v/>
      </c>
      <c r="AY280" s="217" t="str">
        <f t="shared" si="69"/>
        <v/>
      </c>
      <c r="AZ280" s="217" t="str">
        <f>IF(C280="","",IF(フラグ管理用!Y280=30,"error",IF(AND(フラグ管理用!AH280="事業始期_通常",フラグ管理用!Y280&lt;18),"error",IF(AND(フラグ管理用!AH280="事業始期_補助",フラグ管理用!Y280&lt;15),"error",""))))</f>
        <v/>
      </c>
      <c r="BA280" s="217" t="str">
        <f t="shared" si="70"/>
        <v/>
      </c>
      <c r="BB280" s="217" t="str">
        <f>IF(C280="","",IF(AND(フラグ管理用!AI280="事業終期_通常",OR(フラグ管理用!Z280&lt;18,フラグ管理用!Z280&gt;29)),"error",IF(AND(フラグ管理用!AI280="事業終期_基金",フラグ管理用!Z280&lt;18),"error","")))</f>
        <v/>
      </c>
      <c r="BC280" s="217" t="str">
        <f>IF(C280="","",IF(VLOOKUP(Y280,―!$X$2:$Y$31,2,FALSE)&lt;=VLOOKUP(Z280,―!$X$2:$Y$31,2,FALSE),"","error"))</f>
        <v/>
      </c>
      <c r="BD280" s="217" t="str">
        <f t="shared" si="71"/>
        <v/>
      </c>
      <c r="BE280" s="217" t="str">
        <f t="shared" si="72"/>
        <v/>
      </c>
      <c r="BF280" s="217" t="str">
        <f>IF(C280="","",IF(AND(フラグ管理用!AJ280="予算区分_地単_通常",フラグ管理用!AE280&gt;4),"error",IF(AND(フラグ管理用!AJ280="予算区分_地単_協力金等",フラグ管理用!AE280&gt;9),"error",IF(AND(フラグ管理用!AJ280="予算区分_補助",フラグ管理用!AE280&lt;9),"error",""))))</f>
        <v/>
      </c>
      <c r="BG280" s="258" t="str">
        <f>フラグ管理用!AN280</f>
        <v/>
      </c>
    </row>
    <row r="281" spans="1:59" x14ac:dyDescent="0.15">
      <c r="A281" s="84">
        <v>263</v>
      </c>
      <c r="B281" s="87"/>
      <c r="C281" s="61"/>
      <c r="D281" s="61"/>
      <c r="E281" s="63"/>
      <c r="F281" s="62"/>
      <c r="G281" s="150" t="str">
        <f>IF(C281="補",VLOOKUP(F281,'事業名一覧 '!$A$3:$C$54,3,FALSE),"")</f>
        <v/>
      </c>
      <c r="H281" s="158"/>
      <c r="I281" s="63"/>
      <c r="J281" s="63"/>
      <c r="K281" s="63"/>
      <c r="L281" s="62"/>
      <c r="M281" s="103" t="str">
        <f t="shared" si="73"/>
        <v/>
      </c>
      <c r="N281" s="103" t="str">
        <f t="shared" si="74"/>
        <v/>
      </c>
      <c r="O281" s="65"/>
      <c r="P281" s="65"/>
      <c r="Q281" s="65"/>
      <c r="R281" s="65"/>
      <c r="S281" s="65"/>
      <c r="T281" s="62"/>
      <c r="U281" s="63"/>
      <c r="V281" s="63"/>
      <c r="W281" s="63"/>
      <c r="X281" s="61"/>
      <c r="Y281" s="61"/>
      <c r="Z281" s="61"/>
      <c r="AA281" s="241"/>
      <c r="AB281" s="241"/>
      <c r="AC281" s="62"/>
      <c r="AD281" s="62"/>
      <c r="AE281" s="169"/>
      <c r="AF281" s="294"/>
      <c r="AG281" s="236"/>
      <c r="AH281" s="246" t="str">
        <f t="shared" si="75"/>
        <v/>
      </c>
      <c r="AI281" s="251" t="str">
        <f t="shared" si="76"/>
        <v/>
      </c>
      <c r="AJ281" s="217" t="str">
        <f>IF(C281="","",IF(AND(フラグ管理用!C281=1,フラグ管理用!E281=1),"",IF(AND(フラグ管理用!C281=2,フラグ管理用!D281=1,フラグ管理用!E281=1),"",IF(AND(フラグ管理用!C281=2,フラグ管理用!D281=2),"","error"))))</f>
        <v/>
      </c>
      <c r="AK281" s="257" t="str">
        <f t="shared" si="65"/>
        <v/>
      </c>
      <c r="AL281" s="257" t="str">
        <f t="shared" si="66"/>
        <v/>
      </c>
      <c r="AM281" s="257" t="str">
        <f>IF(C281="","",IF(PRODUCT(フラグ管理用!H281:J281)=0,"error",""))</f>
        <v/>
      </c>
      <c r="AN281" s="257" t="str">
        <f t="shared" si="77"/>
        <v/>
      </c>
      <c r="AO281" s="257" t="str">
        <f>IF(C281="","",IF(AND(フラグ管理用!E281=1,フラグ管理用!K281=1),"",IF(AND(フラグ管理用!E281=2,フラグ管理用!K281&gt;1),"","error")))</f>
        <v/>
      </c>
      <c r="AP281" s="257" t="str">
        <f>IF(C281="","",IF(AND(フラグ管理用!K281=10,ISBLANK(L281)=FALSE),"",IF(AND(フラグ管理用!K281&lt;10,ISBLANK(L281)=TRUE),"","error")))</f>
        <v/>
      </c>
      <c r="AQ281" s="217" t="str">
        <f t="shared" si="67"/>
        <v/>
      </c>
      <c r="AR281" s="217" t="str">
        <f t="shared" si="78"/>
        <v/>
      </c>
      <c r="AS281" s="217" t="str">
        <f>IF(C281="","",IF(AND(フラグ管理用!D281=2,フラグ管理用!E281=1),IF(Q281&lt;&gt;0,"error",""),""))</f>
        <v/>
      </c>
      <c r="AT281" s="217" t="str">
        <f>IF(C281="","",IF(フラグ管理用!E281=2,IF(OR(O281&lt;&gt;0,P281&lt;&gt;0),"error",""),""))</f>
        <v/>
      </c>
      <c r="AU281" s="217" t="str">
        <f t="shared" si="79"/>
        <v/>
      </c>
      <c r="AV281" s="217" t="str">
        <f t="shared" si="80"/>
        <v/>
      </c>
      <c r="AW281" s="217" t="str">
        <f t="shared" si="68"/>
        <v/>
      </c>
      <c r="AX281" s="217" t="str">
        <f>IF(C281="","",IF(フラグ管理用!X281=2,IF(AND(フラグ管理用!C281=2,フラグ管理用!U281=1),"","error"),""))</f>
        <v/>
      </c>
      <c r="AY281" s="217" t="str">
        <f t="shared" si="69"/>
        <v/>
      </c>
      <c r="AZ281" s="217" t="str">
        <f>IF(C281="","",IF(フラグ管理用!Y281=30,"error",IF(AND(フラグ管理用!AH281="事業始期_通常",フラグ管理用!Y281&lt;18),"error",IF(AND(フラグ管理用!AH281="事業始期_補助",フラグ管理用!Y281&lt;15),"error",""))))</f>
        <v/>
      </c>
      <c r="BA281" s="217" t="str">
        <f t="shared" si="70"/>
        <v/>
      </c>
      <c r="BB281" s="217" t="str">
        <f>IF(C281="","",IF(AND(フラグ管理用!AI281="事業終期_通常",OR(フラグ管理用!Z281&lt;18,フラグ管理用!Z281&gt;29)),"error",IF(AND(フラグ管理用!AI281="事業終期_基金",フラグ管理用!Z281&lt;18),"error","")))</f>
        <v/>
      </c>
      <c r="BC281" s="217" t="str">
        <f>IF(C281="","",IF(VLOOKUP(Y281,―!$X$2:$Y$31,2,FALSE)&lt;=VLOOKUP(Z281,―!$X$2:$Y$31,2,FALSE),"","error"))</f>
        <v/>
      </c>
      <c r="BD281" s="217" t="str">
        <f t="shared" si="71"/>
        <v/>
      </c>
      <c r="BE281" s="217" t="str">
        <f t="shared" si="72"/>
        <v/>
      </c>
      <c r="BF281" s="217" t="str">
        <f>IF(C281="","",IF(AND(フラグ管理用!AJ281="予算区分_地単_通常",フラグ管理用!AE281&gt;4),"error",IF(AND(フラグ管理用!AJ281="予算区分_地単_協力金等",フラグ管理用!AE281&gt;9),"error",IF(AND(フラグ管理用!AJ281="予算区分_補助",フラグ管理用!AE281&lt;9),"error",""))))</f>
        <v/>
      </c>
      <c r="BG281" s="258" t="str">
        <f>フラグ管理用!AN281</f>
        <v/>
      </c>
    </row>
    <row r="282" spans="1:59" x14ac:dyDescent="0.15">
      <c r="A282" s="84">
        <v>264</v>
      </c>
      <c r="B282" s="87"/>
      <c r="C282" s="61"/>
      <c r="D282" s="61"/>
      <c r="E282" s="63"/>
      <c r="F282" s="62"/>
      <c r="G282" s="150" t="str">
        <f>IF(C282="補",VLOOKUP(F282,'事業名一覧 '!$A$3:$C$54,3,FALSE),"")</f>
        <v/>
      </c>
      <c r="H282" s="158"/>
      <c r="I282" s="63"/>
      <c r="J282" s="63"/>
      <c r="K282" s="63"/>
      <c r="L282" s="62"/>
      <c r="M282" s="103" t="str">
        <f t="shared" si="73"/>
        <v/>
      </c>
      <c r="N282" s="103" t="str">
        <f t="shared" si="74"/>
        <v/>
      </c>
      <c r="O282" s="65"/>
      <c r="P282" s="65"/>
      <c r="Q282" s="65"/>
      <c r="R282" s="65"/>
      <c r="S282" s="65"/>
      <c r="T282" s="62"/>
      <c r="U282" s="63"/>
      <c r="V282" s="63"/>
      <c r="W282" s="63"/>
      <c r="X282" s="61"/>
      <c r="Y282" s="61"/>
      <c r="Z282" s="61"/>
      <c r="AA282" s="241"/>
      <c r="AB282" s="241"/>
      <c r="AC282" s="62"/>
      <c r="AD282" s="62"/>
      <c r="AE282" s="169"/>
      <c r="AF282" s="294"/>
      <c r="AG282" s="236"/>
      <c r="AH282" s="246" t="str">
        <f t="shared" si="75"/>
        <v/>
      </c>
      <c r="AI282" s="251" t="str">
        <f t="shared" si="76"/>
        <v/>
      </c>
      <c r="AJ282" s="217" t="str">
        <f>IF(C282="","",IF(AND(フラグ管理用!C282=1,フラグ管理用!E282=1),"",IF(AND(フラグ管理用!C282=2,フラグ管理用!D282=1,フラグ管理用!E282=1),"",IF(AND(フラグ管理用!C282=2,フラグ管理用!D282=2),"","error"))))</f>
        <v/>
      </c>
      <c r="AK282" s="257" t="str">
        <f t="shared" si="65"/>
        <v/>
      </c>
      <c r="AL282" s="257" t="str">
        <f t="shared" si="66"/>
        <v/>
      </c>
      <c r="AM282" s="257" t="str">
        <f>IF(C282="","",IF(PRODUCT(フラグ管理用!H282:J282)=0,"error",""))</f>
        <v/>
      </c>
      <c r="AN282" s="257" t="str">
        <f t="shared" si="77"/>
        <v/>
      </c>
      <c r="AO282" s="257" t="str">
        <f>IF(C282="","",IF(AND(フラグ管理用!E282=1,フラグ管理用!K282=1),"",IF(AND(フラグ管理用!E282=2,フラグ管理用!K282&gt;1),"","error")))</f>
        <v/>
      </c>
      <c r="AP282" s="257" t="str">
        <f>IF(C282="","",IF(AND(フラグ管理用!K282=10,ISBLANK(L282)=FALSE),"",IF(AND(フラグ管理用!K282&lt;10,ISBLANK(L282)=TRUE),"","error")))</f>
        <v/>
      </c>
      <c r="AQ282" s="217" t="str">
        <f t="shared" si="67"/>
        <v/>
      </c>
      <c r="AR282" s="217" t="str">
        <f t="shared" si="78"/>
        <v/>
      </c>
      <c r="AS282" s="217" t="str">
        <f>IF(C282="","",IF(AND(フラグ管理用!D282=2,フラグ管理用!E282=1),IF(Q282&lt;&gt;0,"error",""),""))</f>
        <v/>
      </c>
      <c r="AT282" s="217" t="str">
        <f>IF(C282="","",IF(フラグ管理用!E282=2,IF(OR(O282&lt;&gt;0,P282&lt;&gt;0),"error",""),""))</f>
        <v/>
      </c>
      <c r="AU282" s="217" t="str">
        <f t="shared" si="79"/>
        <v/>
      </c>
      <c r="AV282" s="217" t="str">
        <f t="shared" si="80"/>
        <v/>
      </c>
      <c r="AW282" s="217" t="str">
        <f t="shared" si="68"/>
        <v/>
      </c>
      <c r="AX282" s="217" t="str">
        <f>IF(C282="","",IF(フラグ管理用!X282=2,IF(AND(フラグ管理用!C282=2,フラグ管理用!U282=1),"","error"),""))</f>
        <v/>
      </c>
      <c r="AY282" s="217" t="str">
        <f t="shared" si="69"/>
        <v/>
      </c>
      <c r="AZ282" s="217" t="str">
        <f>IF(C282="","",IF(フラグ管理用!Y282=30,"error",IF(AND(フラグ管理用!AH282="事業始期_通常",フラグ管理用!Y282&lt;18),"error",IF(AND(フラグ管理用!AH282="事業始期_補助",フラグ管理用!Y282&lt;15),"error",""))))</f>
        <v/>
      </c>
      <c r="BA282" s="217" t="str">
        <f t="shared" si="70"/>
        <v/>
      </c>
      <c r="BB282" s="217" t="str">
        <f>IF(C282="","",IF(AND(フラグ管理用!AI282="事業終期_通常",OR(フラグ管理用!Z282&lt;18,フラグ管理用!Z282&gt;29)),"error",IF(AND(フラグ管理用!AI282="事業終期_基金",フラグ管理用!Z282&lt;18),"error","")))</f>
        <v/>
      </c>
      <c r="BC282" s="217" t="str">
        <f>IF(C282="","",IF(VLOOKUP(Y282,―!$X$2:$Y$31,2,FALSE)&lt;=VLOOKUP(Z282,―!$X$2:$Y$31,2,FALSE),"","error"))</f>
        <v/>
      </c>
      <c r="BD282" s="217" t="str">
        <f t="shared" si="71"/>
        <v/>
      </c>
      <c r="BE282" s="217" t="str">
        <f t="shared" si="72"/>
        <v/>
      </c>
      <c r="BF282" s="217" t="str">
        <f>IF(C282="","",IF(AND(フラグ管理用!AJ282="予算区分_地単_通常",フラグ管理用!AE282&gt;4),"error",IF(AND(フラグ管理用!AJ282="予算区分_地単_協力金等",フラグ管理用!AE282&gt;9),"error",IF(AND(フラグ管理用!AJ282="予算区分_補助",フラグ管理用!AE282&lt;9),"error",""))))</f>
        <v/>
      </c>
      <c r="BG282" s="258" t="str">
        <f>フラグ管理用!AN282</f>
        <v/>
      </c>
    </row>
    <row r="283" spans="1:59" x14ac:dyDescent="0.15">
      <c r="A283" s="84">
        <v>265</v>
      </c>
      <c r="B283" s="87"/>
      <c r="C283" s="61"/>
      <c r="D283" s="61"/>
      <c r="E283" s="63"/>
      <c r="F283" s="62"/>
      <c r="G283" s="150" t="str">
        <f>IF(C283="補",VLOOKUP(F283,'事業名一覧 '!$A$3:$C$54,3,FALSE),"")</f>
        <v/>
      </c>
      <c r="H283" s="158"/>
      <c r="I283" s="63"/>
      <c r="J283" s="63"/>
      <c r="K283" s="63"/>
      <c r="L283" s="62"/>
      <c r="M283" s="103" t="str">
        <f t="shared" si="73"/>
        <v/>
      </c>
      <c r="N283" s="103" t="str">
        <f t="shared" si="74"/>
        <v/>
      </c>
      <c r="O283" s="65"/>
      <c r="P283" s="65"/>
      <c r="Q283" s="65"/>
      <c r="R283" s="65"/>
      <c r="S283" s="65"/>
      <c r="T283" s="62"/>
      <c r="U283" s="63"/>
      <c r="V283" s="63"/>
      <c r="W283" s="63"/>
      <c r="X283" s="61"/>
      <c r="Y283" s="61"/>
      <c r="Z283" s="61"/>
      <c r="AA283" s="241"/>
      <c r="AB283" s="241"/>
      <c r="AC283" s="62"/>
      <c r="AD283" s="62"/>
      <c r="AE283" s="169"/>
      <c r="AF283" s="294"/>
      <c r="AG283" s="236"/>
      <c r="AH283" s="246" t="str">
        <f t="shared" si="75"/>
        <v/>
      </c>
      <c r="AI283" s="251" t="str">
        <f t="shared" si="76"/>
        <v/>
      </c>
      <c r="AJ283" s="217" t="str">
        <f>IF(C283="","",IF(AND(フラグ管理用!C283=1,フラグ管理用!E283=1),"",IF(AND(フラグ管理用!C283=2,フラグ管理用!D283=1,フラグ管理用!E283=1),"",IF(AND(フラグ管理用!C283=2,フラグ管理用!D283=2),"","error"))))</f>
        <v/>
      </c>
      <c r="AK283" s="257" t="str">
        <f t="shared" si="65"/>
        <v/>
      </c>
      <c r="AL283" s="257" t="str">
        <f t="shared" si="66"/>
        <v/>
      </c>
      <c r="AM283" s="257" t="str">
        <f>IF(C283="","",IF(PRODUCT(フラグ管理用!H283:J283)=0,"error",""))</f>
        <v/>
      </c>
      <c r="AN283" s="257" t="str">
        <f t="shared" si="77"/>
        <v/>
      </c>
      <c r="AO283" s="257" t="str">
        <f>IF(C283="","",IF(AND(フラグ管理用!E283=1,フラグ管理用!K283=1),"",IF(AND(フラグ管理用!E283=2,フラグ管理用!K283&gt;1),"","error")))</f>
        <v/>
      </c>
      <c r="AP283" s="257" t="str">
        <f>IF(C283="","",IF(AND(フラグ管理用!K283=10,ISBLANK(L283)=FALSE),"",IF(AND(フラグ管理用!K283&lt;10,ISBLANK(L283)=TRUE),"","error")))</f>
        <v/>
      </c>
      <c r="AQ283" s="217" t="str">
        <f t="shared" si="67"/>
        <v/>
      </c>
      <c r="AR283" s="217" t="str">
        <f t="shared" si="78"/>
        <v/>
      </c>
      <c r="AS283" s="217" t="str">
        <f>IF(C283="","",IF(AND(フラグ管理用!D283=2,フラグ管理用!E283=1),IF(Q283&lt;&gt;0,"error",""),""))</f>
        <v/>
      </c>
      <c r="AT283" s="217" t="str">
        <f>IF(C283="","",IF(フラグ管理用!E283=2,IF(OR(O283&lt;&gt;0,P283&lt;&gt;0),"error",""),""))</f>
        <v/>
      </c>
      <c r="AU283" s="217" t="str">
        <f t="shared" si="79"/>
        <v/>
      </c>
      <c r="AV283" s="217" t="str">
        <f t="shared" si="80"/>
        <v/>
      </c>
      <c r="AW283" s="217" t="str">
        <f t="shared" si="68"/>
        <v/>
      </c>
      <c r="AX283" s="217" t="str">
        <f>IF(C283="","",IF(フラグ管理用!X283=2,IF(AND(フラグ管理用!C283=2,フラグ管理用!U283=1),"","error"),""))</f>
        <v/>
      </c>
      <c r="AY283" s="217" t="str">
        <f t="shared" si="69"/>
        <v/>
      </c>
      <c r="AZ283" s="217" t="str">
        <f>IF(C283="","",IF(フラグ管理用!Y283=30,"error",IF(AND(フラグ管理用!AH283="事業始期_通常",フラグ管理用!Y283&lt;18),"error",IF(AND(フラグ管理用!AH283="事業始期_補助",フラグ管理用!Y283&lt;15),"error",""))))</f>
        <v/>
      </c>
      <c r="BA283" s="217" t="str">
        <f t="shared" si="70"/>
        <v/>
      </c>
      <c r="BB283" s="217" t="str">
        <f>IF(C283="","",IF(AND(フラグ管理用!AI283="事業終期_通常",OR(フラグ管理用!Z283&lt;18,フラグ管理用!Z283&gt;29)),"error",IF(AND(フラグ管理用!AI283="事業終期_基金",フラグ管理用!Z283&lt;18),"error","")))</f>
        <v/>
      </c>
      <c r="BC283" s="217" t="str">
        <f>IF(C283="","",IF(VLOOKUP(Y283,―!$X$2:$Y$31,2,FALSE)&lt;=VLOOKUP(Z283,―!$X$2:$Y$31,2,FALSE),"","error"))</f>
        <v/>
      </c>
      <c r="BD283" s="217" t="str">
        <f t="shared" si="71"/>
        <v/>
      </c>
      <c r="BE283" s="217" t="str">
        <f t="shared" si="72"/>
        <v/>
      </c>
      <c r="BF283" s="217" t="str">
        <f>IF(C283="","",IF(AND(フラグ管理用!AJ283="予算区分_地単_通常",フラグ管理用!AE283&gt;4),"error",IF(AND(フラグ管理用!AJ283="予算区分_地単_協力金等",フラグ管理用!AE283&gt;9),"error",IF(AND(フラグ管理用!AJ283="予算区分_補助",フラグ管理用!AE283&lt;9),"error",""))))</f>
        <v/>
      </c>
      <c r="BG283" s="258" t="str">
        <f>フラグ管理用!AN283</f>
        <v/>
      </c>
    </row>
    <row r="284" spans="1:59" x14ac:dyDescent="0.15">
      <c r="A284" s="84">
        <v>266</v>
      </c>
      <c r="B284" s="87"/>
      <c r="C284" s="61"/>
      <c r="D284" s="61"/>
      <c r="E284" s="63"/>
      <c r="F284" s="62"/>
      <c r="G284" s="150" t="str">
        <f>IF(C284="補",VLOOKUP(F284,'事業名一覧 '!$A$3:$C$54,3,FALSE),"")</f>
        <v/>
      </c>
      <c r="H284" s="158"/>
      <c r="I284" s="63"/>
      <c r="J284" s="63"/>
      <c r="K284" s="63"/>
      <c r="L284" s="62"/>
      <c r="M284" s="103" t="str">
        <f t="shared" si="73"/>
        <v/>
      </c>
      <c r="N284" s="103" t="str">
        <f t="shared" si="74"/>
        <v/>
      </c>
      <c r="O284" s="65"/>
      <c r="P284" s="65"/>
      <c r="Q284" s="65"/>
      <c r="R284" s="65"/>
      <c r="S284" s="65"/>
      <c r="T284" s="62"/>
      <c r="U284" s="63"/>
      <c r="V284" s="63"/>
      <c r="W284" s="63"/>
      <c r="X284" s="61"/>
      <c r="Y284" s="61"/>
      <c r="Z284" s="61"/>
      <c r="AA284" s="241"/>
      <c r="AB284" s="241"/>
      <c r="AC284" s="62"/>
      <c r="AD284" s="62"/>
      <c r="AE284" s="169"/>
      <c r="AF284" s="294"/>
      <c r="AG284" s="236"/>
      <c r="AH284" s="246" t="str">
        <f t="shared" si="75"/>
        <v/>
      </c>
      <c r="AI284" s="251" t="str">
        <f t="shared" si="76"/>
        <v/>
      </c>
      <c r="AJ284" s="217" t="str">
        <f>IF(C284="","",IF(AND(フラグ管理用!C284=1,フラグ管理用!E284=1),"",IF(AND(フラグ管理用!C284=2,フラグ管理用!D284=1,フラグ管理用!E284=1),"",IF(AND(フラグ管理用!C284=2,フラグ管理用!D284=2),"","error"))))</f>
        <v/>
      </c>
      <c r="AK284" s="257" t="str">
        <f t="shared" si="65"/>
        <v/>
      </c>
      <c r="AL284" s="257" t="str">
        <f t="shared" si="66"/>
        <v/>
      </c>
      <c r="AM284" s="257" t="str">
        <f>IF(C284="","",IF(PRODUCT(フラグ管理用!H284:J284)=0,"error",""))</f>
        <v/>
      </c>
      <c r="AN284" s="257" t="str">
        <f t="shared" si="77"/>
        <v/>
      </c>
      <c r="AO284" s="257" t="str">
        <f>IF(C284="","",IF(AND(フラグ管理用!E284=1,フラグ管理用!K284=1),"",IF(AND(フラグ管理用!E284=2,フラグ管理用!K284&gt;1),"","error")))</f>
        <v/>
      </c>
      <c r="AP284" s="257" t="str">
        <f>IF(C284="","",IF(AND(フラグ管理用!K284=10,ISBLANK(L284)=FALSE),"",IF(AND(フラグ管理用!K284&lt;10,ISBLANK(L284)=TRUE),"","error")))</f>
        <v/>
      </c>
      <c r="AQ284" s="217" t="str">
        <f t="shared" si="67"/>
        <v/>
      </c>
      <c r="AR284" s="217" t="str">
        <f t="shared" si="78"/>
        <v/>
      </c>
      <c r="AS284" s="217" t="str">
        <f>IF(C284="","",IF(AND(フラグ管理用!D284=2,フラグ管理用!E284=1),IF(Q284&lt;&gt;0,"error",""),""))</f>
        <v/>
      </c>
      <c r="AT284" s="217" t="str">
        <f>IF(C284="","",IF(フラグ管理用!E284=2,IF(OR(O284&lt;&gt;0,P284&lt;&gt;0),"error",""),""))</f>
        <v/>
      </c>
      <c r="AU284" s="217" t="str">
        <f t="shared" si="79"/>
        <v/>
      </c>
      <c r="AV284" s="217" t="str">
        <f t="shared" si="80"/>
        <v/>
      </c>
      <c r="AW284" s="217" t="str">
        <f t="shared" si="68"/>
        <v/>
      </c>
      <c r="AX284" s="217" t="str">
        <f>IF(C284="","",IF(フラグ管理用!X284=2,IF(AND(フラグ管理用!C284=2,フラグ管理用!U284=1),"","error"),""))</f>
        <v/>
      </c>
      <c r="AY284" s="217" t="str">
        <f t="shared" si="69"/>
        <v/>
      </c>
      <c r="AZ284" s="217" t="str">
        <f>IF(C284="","",IF(フラグ管理用!Y284=30,"error",IF(AND(フラグ管理用!AH284="事業始期_通常",フラグ管理用!Y284&lt;18),"error",IF(AND(フラグ管理用!AH284="事業始期_補助",フラグ管理用!Y284&lt;15),"error",""))))</f>
        <v/>
      </c>
      <c r="BA284" s="217" t="str">
        <f t="shared" si="70"/>
        <v/>
      </c>
      <c r="BB284" s="217" t="str">
        <f>IF(C284="","",IF(AND(フラグ管理用!AI284="事業終期_通常",OR(フラグ管理用!Z284&lt;18,フラグ管理用!Z284&gt;29)),"error",IF(AND(フラグ管理用!AI284="事業終期_基金",フラグ管理用!Z284&lt;18),"error","")))</f>
        <v/>
      </c>
      <c r="BC284" s="217" t="str">
        <f>IF(C284="","",IF(VLOOKUP(Y284,―!$X$2:$Y$31,2,FALSE)&lt;=VLOOKUP(Z284,―!$X$2:$Y$31,2,FALSE),"","error"))</f>
        <v/>
      </c>
      <c r="BD284" s="217" t="str">
        <f t="shared" si="71"/>
        <v/>
      </c>
      <c r="BE284" s="217" t="str">
        <f t="shared" si="72"/>
        <v/>
      </c>
      <c r="BF284" s="217" t="str">
        <f>IF(C284="","",IF(AND(フラグ管理用!AJ284="予算区分_地単_通常",フラグ管理用!AE284&gt;4),"error",IF(AND(フラグ管理用!AJ284="予算区分_地単_協力金等",フラグ管理用!AE284&gt;9),"error",IF(AND(フラグ管理用!AJ284="予算区分_補助",フラグ管理用!AE284&lt;9),"error",""))))</f>
        <v/>
      </c>
      <c r="BG284" s="258" t="str">
        <f>フラグ管理用!AN284</f>
        <v/>
      </c>
    </row>
    <row r="285" spans="1:59" x14ac:dyDescent="0.15">
      <c r="A285" s="84">
        <v>267</v>
      </c>
      <c r="B285" s="87"/>
      <c r="C285" s="61"/>
      <c r="D285" s="61"/>
      <c r="E285" s="63"/>
      <c r="F285" s="62"/>
      <c r="G285" s="150" t="str">
        <f>IF(C285="補",VLOOKUP(F285,'事業名一覧 '!$A$3:$C$54,3,FALSE),"")</f>
        <v/>
      </c>
      <c r="H285" s="158"/>
      <c r="I285" s="63"/>
      <c r="J285" s="63"/>
      <c r="K285" s="63"/>
      <c r="L285" s="62"/>
      <c r="M285" s="103" t="str">
        <f t="shared" si="73"/>
        <v/>
      </c>
      <c r="N285" s="103" t="str">
        <f t="shared" si="74"/>
        <v/>
      </c>
      <c r="O285" s="65"/>
      <c r="P285" s="65"/>
      <c r="Q285" s="65"/>
      <c r="R285" s="65"/>
      <c r="S285" s="65"/>
      <c r="T285" s="62"/>
      <c r="U285" s="63"/>
      <c r="V285" s="63"/>
      <c r="W285" s="63"/>
      <c r="X285" s="61"/>
      <c r="Y285" s="61"/>
      <c r="Z285" s="61"/>
      <c r="AA285" s="241"/>
      <c r="AB285" s="241"/>
      <c r="AC285" s="62"/>
      <c r="AD285" s="62"/>
      <c r="AE285" s="169"/>
      <c r="AF285" s="294"/>
      <c r="AG285" s="236"/>
      <c r="AH285" s="246" t="str">
        <f t="shared" si="75"/>
        <v/>
      </c>
      <c r="AI285" s="251" t="str">
        <f t="shared" si="76"/>
        <v/>
      </c>
      <c r="AJ285" s="217" t="str">
        <f>IF(C285="","",IF(AND(フラグ管理用!C285=1,フラグ管理用!E285=1),"",IF(AND(フラグ管理用!C285=2,フラグ管理用!D285=1,フラグ管理用!E285=1),"",IF(AND(フラグ管理用!C285=2,フラグ管理用!D285=2),"","error"))))</f>
        <v/>
      </c>
      <c r="AK285" s="257" t="str">
        <f t="shared" si="65"/>
        <v/>
      </c>
      <c r="AL285" s="257" t="str">
        <f t="shared" si="66"/>
        <v/>
      </c>
      <c r="AM285" s="257" t="str">
        <f>IF(C285="","",IF(PRODUCT(フラグ管理用!H285:J285)=0,"error",""))</f>
        <v/>
      </c>
      <c r="AN285" s="257" t="str">
        <f t="shared" si="77"/>
        <v/>
      </c>
      <c r="AO285" s="257" t="str">
        <f>IF(C285="","",IF(AND(フラグ管理用!E285=1,フラグ管理用!K285=1),"",IF(AND(フラグ管理用!E285=2,フラグ管理用!K285&gt;1),"","error")))</f>
        <v/>
      </c>
      <c r="AP285" s="257" t="str">
        <f>IF(C285="","",IF(AND(フラグ管理用!K285=10,ISBLANK(L285)=FALSE),"",IF(AND(フラグ管理用!K285&lt;10,ISBLANK(L285)=TRUE),"","error")))</f>
        <v/>
      </c>
      <c r="AQ285" s="217" t="str">
        <f t="shared" si="67"/>
        <v/>
      </c>
      <c r="AR285" s="217" t="str">
        <f t="shared" si="78"/>
        <v/>
      </c>
      <c r="AS285" s="217" t="str">
        <f>IF(C285="","",IF(AND(フラグ管理用!D285=2,フラグ管理用!E285=1),IF(Q285&lt;&gt;0,"error",""),""))</f>
        <v/>
      </c>
      <c r="AT285" s="217" t="str">
        <f>IF(C285="","",IF(フラグ管理用!E285=2,IF(OR(O285&lt;&gt;0,P285&lt;&gt;0),"error",""),""))</f>
        <v/>
      </c>
      <c r="AU285" s="217" t="str">
        <f t="shared" si="79"/>
        <v/>
      </c>
      <c r="AV285" s="217" t="str">
        <f t="shared" si="80"/>
        <v/>
      </c>
      <c r="AW285" s="217" t="str">
        <f t="shared" si="68"/>
        <v/>
      </c>
      <c r="AX285" s="217" t="str">
        <f>IF(C285="","",IF(フラグ管理用!X285=2,IF(AND(フラグ管理用!C285=2,フラグ管理用!U285=1),"","error"),""))</f>
        <v/>
      </c>
      <c r="AY285" s="217" t="str">
        <f t="shared" si="69"/>
        <v/>
      </c>
      <c r="AZ285" s="217" t="str">
        <f>IF(C285="","",IF(フラグ管理用!Y285=30,"error",IF(AND(フラグ管理用!AH285="事業始期_通常",フラグ管理用!Y285&lt;18),"error",IF(AND(フラグ管理用!AH285="事業始期_補助",フラグ管理用!Y285&lt;15),"error",""))))</f>
        <v/>
      </c>
      <c r="BA285" s="217" t="str">
        <f t="shared" si="70"/>
        <v/>
      </c>
      <c r="BB285" s="217" t="str">
        <f>IF(C285="","",IF(AND(フラグ管理用!AI285="事業終期_通常",OR(フラグ管理用!Z285&lt;18,フラグ管理用!Z285&gt;29)),"error",IF(AND(フラグ管理用!AI285="事業終期_基金",フラグ管理用!Z285&lt;18),"error","")))</f>
        <v/>
      </c>
      <c r="BC285" s="217" t="str">
        <f>IF(C285="","",IF(VLOOKUP(Y285,―!$X$2:$Y$31,2,FALSE)&lt;=VLOOKUP(Z285,―!$X$2:$Y$31,2,FALSE),"","error"))</f>
        <v/>
      </c>
      <c r="BD285" s="217" t="str">
        <f t="shared" si="71"/>
        <v/>
      </c>
      <c r="BE285" s="217" t="str">
        <f t="shared" si="72"/>
        <v/>
      </c>
      <c r="BF285" s="217" t="str">
        <f>IF(C285="","",IF(AND(フラグ管理用!AJ285="予算区分_地単_通常",フラグ管理用!AE285&gt;4),"error",IF(AND(フラグ管理用!AJ285="予算区分_地単_協力金等",フラグ管理用!AE285&gt;9),"error",IF(AND(フラグ管理用!AJ285="予算区分_補助",フラグ管理用!AE285&lt;9),"error",""))))</f>
        <v/>
      </c>
      <c r="BG285" s="258" t="str">
        <f>フラグ管理用!AN285</f>
        <v/>
      </c>
    </row>
    <row r="286" spans="1:59" x14ac:dyDescent="0.15">
      <c r="A286" s="84">
        <v>268</v>
      </c>
      <c r="B286" s="87"/>
      <c r="C286" s="61"/>
      <c r="D286" s="61"/>
      <c r="E286" s="63"/>
      <c r="F286" s="62"/>
      <c r="G286" s="150" t="str">
        <f>IF(C286="補",VLOOKUP(F286,'事業名一覧 '!$A$3:$C$54,3,FALSE),"")</f>
        <v/>
      </c>
      <c r="H286" s="158"/>
      <c r="I286" s="63"/>
      <c r="J286" s="63"/>
      <c r="K286" s="63"/>
      <c r="L286" s="62"/>
      <c r="M286" s="103" t="str">
        <f t="shared" si="73"/>
        <v/>
      </c>
      <c r="N286" s="103" t="str">
        <f t="shared" si="74"/>
        <v/>
      </c>
      <c r="O286" s="65"/>
      <c r="P286" s="65"/>
      <c r="Q286" s="65"/>
      <c r="R286" s="65"/>
      <c r="S286" s="65"/>
      <c r="T286" s="62"/>
      <c r="U286" s="63"/>
      <c r="V286" s="63"/>
      <c r="W286" s="63"/>
      <c r="X286" s="61"/>
      <c r="Y286" s="61"/>
      <c r="Z286" s="61"/>
      <c r="AA286" s="241"/>
      <c r="AB286" s="241"/>
      <c r="AC286" s="62"/>
      <c r="AD286" s="62"/>
      <c r="AE286" s="169"/>
      <c r="AF286" s="294"/>
      <c r="AG286" s="236"/>
      <c r="AH286" s="246" t="str">
        <f t="shared" si="75"/>
        <v/>
      </c>
      <c r="AI286" s="251" t="str">
        <f t="shared" si="76"/>
        <v/>
      </c>
      <c r="AJ286" s="217" t="str">
        <f>IF(C286="","",IF(AND(フラグ管理用!C286=1,フラグ管理用!E286=1),"",IF(AND(フラグ管理用!C286=2,フラグ管理用!D286=1,フラグ管理用!E286=1),"",IF(AND(フラグ管理用!C286=2,フラグ管理用!D286=2),"","error"))))</f>
        <v/>
      </c>
      <c r="AK286" s="257" t="str">
        <f t="shared" si="65"/>
        <v/>
      </c>
      <c r="AL286" s="257" t="str">
        <f t="shared" si="66"/>
        <v/>
      </c>
      <c r="AM286" s="257" t="str">
        <f>IF(C286="","",IF(PRODUCT(フラグ管理用!H286:J286)=0,"error",""))</f>
        <v/>
      </c>
      <c r="AN286" s="257" t="str">
        <f t="shared" si="77"/>
        <v/>
      </c>
      <c r="AO286" s="257" t="str">
        <f>IF(C286="","",IF(AND(フラグ管理用!E286=1,フラグ管理用!K286=1),"",IF(AND(フラグ管理用!E286=2,フラグ管理用!K286&gt;1),"","error")))</f>
        <v/>
      </c>
      <c r="AP286" s="257" t="str">
        <f>IF(C286="","",IF(AND(フラグ管理用!K286=10,ISBLANK(L286)=FALSE),"",IF(AND(フラグ管理用!K286&lt;10,ISBLANK(L286)=TRUE),"","error")))</f>
        <v/>
      </c>
      <c r="AQ286" s="217" t="str">
        <f t="shared" si="67"/>
        <v/>
      </c>
      <c r="AR286" s="217" t="str">
        <f t="shared" si="78"/>
        <v/>
      </c>
      <c r="AS286" s="217" t="str">
        <f>IF(C286="","",IF(AND(フラグ管理用!D286=2,フラグ管理用!E286=1),IF(Q286&lt;&gt;0,"error",""),""))</f>
        <v/>
      </c>
      <c r="AT286" s="217" t="str">
        <f>IF(C286="","",IF(フラグ管理用!E286=2,IF(OR(O286&lt;&gt;0,P286&lt;&gt;0),"error",""),""))</f>
        <v/>
      </c>
      <c r="AU286" s="217" t="str">
        <f t="shared" si="79"/>
        <v/>
      </c>
      <c r="AV286" s="217" t="str">
        <f t="shared" si="80"/>
        <v/>
      </c>
      <c r="AW286" s="217" t="str">
        <f t="shared" si="68"/>
        <v/>
      </c>
      <c r="AX286" s="217" t="str">
        <f>IF(C286="","",IF(フラグ管理用!X286=2,IF(AND(フラグ管理用!C286=2,フラグ管理用!U286=1),"","error"),""))</f>
        <v/>
      </c>
      <c r="AY286" s="217" t="str">
        <f t="shared" si="69"/>
        <v/>
      </c>
      <c r="AZ286" s="217" t="str">
        <f>IF(C286="","",IF(フラグ管理用!Y286=30,"error",IF(AND(フラグ管理用!AH286="事業始期_通常",フラグ管理用!Y286&lt;18),"error",IF(AND(フラグ管理用!AH286="事業始期_補助",フラグ管理用!Y286&lt;15),"error",""))))</f>
        <v/>
      </c>
      <c r="BA286" s="217" t="str">
        <f t="shared" si="70"/>
        <v/>
      </c>
      <c r="BB286" s="217" t="str">
        <f>IF(C286="","",IF(AND(フラグ管理用!AI286="事業終期_通常",OR(フラグ管理用!Z286&lt;18,フラグ管理用!Z286&gt;29)),"error",IF(AND(フラグ管理用!AI286="事業終期_基金",フラグ管理用!Z286&lt;18),"error","")))</f>
        <v/>
      </c>
      <c r="BC286" s="217" t="str">
        <f>IF(C286="","",IF(VLOOKUP(Y286,―!$X$2:$Y$31,2,FALSE)&lt;=VLOOKUP(Z286,―!$X$2:$Y$31,2,FALSE),"","error"))</f>
        <v/>
      </c>
      <c r="BD286" s="217" t="str">
        <f t="shared" si="71"/>
        <v/>
      </c>
      <c r="BE286" s="217" t="str">
        <f t="shared" si="72"/>
        <v/>
      </c>
      <c r="BF286" s="217" t="str">
        <f>IF(C286="","",IF(AND(フラグ管理用!AJ286="予算区分_地単_通常",フラグ管理用!AE286&gt;4),"error",IF(AND(フラグ管理用!AJ286="予算区分_地単_協力金等",フラグ管理用!AE286&gt;9),"error",IF(AND(フラグ管理用!AJ286="予算区分_補助",フラグ管理用!AE286&lt;9),"error",""))))</f>
        <v/>
      </c>
      <c r="BG286" s="258" t="str">
        <f>フラグ管理用!AN286</f>
        <v/>
      </c>
    </row>
    <row r="287" spans="1:59" x14ac:dyDescent="0.15">
      <c r="A287" s="84">
        <v>269</v>
      </c>
      <c r="B287" s="87"/>
      <c r="C287" s="61"/>
      <c r="D287" s="61"/>
      <c r="E287" s="63"/>
      <c r="F287" s="62"/>
      <c r="G287" s="150" t="str">
        <f>IF(C287="補",VLOOKUP(F287,'事業名一覧 '!$A$3:$C$54,3,FALSE),"")</f>
        <v/>
      </c>
      <c r="H287" s="158"/>
      <c r="I287" s="63"/>
      <c r="J287" s="63"/>
      <c r="K287" s="63"/>
      <c r="L287" s="62"/>
      <c r="M287" s="103" t="str">
        <f t="shared" si="73"/>
        <v/>
      </c>
      <c r="N287" s="103" t="str">
        <f t="shared" si="74"/>
        <v/>
      </c>
      <c r="O287" s="65"/>
      <c r="P287" s="65"/>
      <c r="Q287" s="65"/>
      <c r="R287" s="65"/>
      <c r="S287" s="65"/>
      <c r="T287" s="62"/>
      <c r="U287" s="63"/>
      <c r="V287" s="63"/>
      <c r="W287" s="63"/>
      <c r="X287" s="61"/>
      <c r="Y287" s="61"/>
      <c r="Z287" s="61"/>
      <c r="AA287" s="241"/>
      <c r="AB287" s="241"/>
      <c r="AC287" s="62"/>
      <c r="AD287" s="62"/>
      <c r="AE287" s="169"/>
      <c r="AF287" s="294"/>
      <c r="AG287" s="236"/>
      <c r="AH287" s="246" t="str">
        <f t="shared" si="75"/>
        <v/>
      </c>
      <c r="AI287" s="251" t="str">
        <f t="shared" si="76"/>
        <v/>
      </c>
      <c r="AJ287" s="217" t="str">
        <f>IF(C287="","",IF(AND(フラグ管理用!C287=1,フラグ管理用!E287=1),"",IF(AND(フラグ管理用!C287=2,フラグ管理用!D287=1,フラグ管理用!E287=1),"",IF(AND(フラグ管理用!C287=2,フラグ管理用!D287=2),"","error"))))</f>
        <v/>
      </c>
      <c r="AK287" s="257" t="str">
        <f t="shared" si="65"/>
        <v/>
      </c>
      <c r="AL287" s="257" t="str">
        <f t="shared" si="66"/>
        <v/>
      </c>
      <c r="AM287" s="257" t="str">
        <f>IF(C287="","",IF(PRODUCT(フラグ管理用!H287:J287)=0,"error",""))</f>
        <v/>
      </c>
      <c r="AN287" s="257" t="str">
        <f t="shared" si="77"/>
        <v/>
      </c>
      <c r="AO287" s="257" t="str">
        <f>IF(C287="","",IF(AND(フラグ管理用!E287=1,フラグ管理用!K287=1),"",IF(AND(フラグ管理用!E287=2,フラグ管理用!K287&gt;1),"","error")))</f>
        <v/>
      </c>
      <c r="AP287" s="257" t="str">
        <f>IF(C287="","",IF(AND(フラグ管理用!K287=10,ISBLANK(L287)=FALSE),"",IF(AND(フラグ管理用!K287&lt;10,ISBLANK(L287)=TRUE),"","error")))</f>
        <v/>
      </c>
      <c r="AQ287" s="217" t="str">
        <f t="shared" si="67"/>
        <v/>
      </c>
      <c r="AR287" s="217" t="str">
        <f t="shared" si="78"/>
        <v/>
      </c>
      <c r="AS287" s="217" t="str">
        <f>IF(C287="","",IF(AND(フラグ管理用!D287=2,フラグ管理用!E287=1),IF(Q287&lt;&gt;0,"error",""),""))</f>
        <v/>
      </c>
      <c r="AT287" s="217" t="str">
        <f>IF(C287="","",IF(フラグ管理用!E287=2,IF(OR(O287&lt;&gt;0,P287&lt;&gt;0),"error",""),""))</f>
        <v/>
      </c>
      <c r="AU287" s="217" t="str">
        <f t="shared" si="79"/>
        <v/>
      </c>
      <c r="AV287" s="217" t="str">
        <f t="shared" si="80"/>
        <v/>
      </c>
      <c r="AW287" s="217" t="str">
        <f t="shared" si="68"/>
        <v/>
      </c>
      <c r="AX287" s="217" t="str">
        <f>IF(C287="","",IF(フラグ管理用!X287=2,IF(AND(フラグ管理用!C287=2,フラグ管理用!U287=1),"","error"),""))</f>
        <v/>
      </c>
      <c r="AY287" s="217" t="str">
        <f t="shared" si="69"/>
        <v/>
      </c>
      <c r="AZ287" s="217" t="str">
        <f>IF(C287="","",IF(フラグ管理用!Y287=30,"error",IF(AND(フラグ管理用!AH287="事業始期_通常",フラグ管理用!Y287&lt;18),"error",IF(AND(フラグ管理用!AH287="事業始期_補助",フラグ管理用!Y287&lt;15),"error",""))))</f>
        <v/>
      </c>
      <c r="BA287" s="217" t="str">
        <f t="shared" si="70"/>
        <v/>
      </c>
      <c r="BB287" s="217" t="str">
        <f>IF(C287="","",IF(AND(フラグ管理用!AI287="事業終期_通常",OR(フラグ管理用!Z287&lt;18,フラグ管理用!Z287&gt;29)),"error",IF(AND(フラグ管理用!AI287="事業終期_基金",フラグ管理用!Z287&lt;18),"error","")))</f>
        <v/>
      </c>
      <c r="BC287" s="217" t="str">
        <f>IF(C287="","",IF(VLOOKUP(Y287,―!$X$2:$Y$31,2,FALSE)&lt;=VLOOKUP(Z287,―!$X$2:$Y$31,2,FALSE),"","error"))</f>
        <v/>
      </c>
      <c r="BD287" s="217" t="str">
        <f t="shared" si="71"/>
        <v/>
      </c>
      <c r="BE287" s="217" t="str">
        <f t="shared" si="72"/>
        <v/>
      </c>
      <c r="BF287" s="217" t="str">
        <f>IF(C287="","",IF(AND(フラグ管理用!AJ287="予算区分_地単_通常",フラグ管理用!AE287&gt;4),"error",IF(AND(フラグ管理用!AJ287="予算区分_地単_協力金等",フラグ管理用!AE287&gt;9),"error",IF(AND(フラグ管理用!AJ287="予算区分_補助",フラグ管理用!AE287&lt;9),"error",""))))</f>
        <v/>
      </c>
      <c r="BG287" s="258" t="str">
        <f>フラグ管理用!AN287</f>
        <v/>
      </c>
    </row>
    <row r="288" spans="1:59" x14ac:dyDescent="0.15">
      <c r="A288" s="84">
        <v>270</v>
      </c>
      <c r="B288" s="87"/>
      <c r="C288" s="61"/>
      <c r="D288" s="61"/>
      <c r="E288" s="63"/>
      <c r="F288" s="62"/>
      <c r="G288" s="150" t="str">
        <f>IF(C288="補",VLOOKUP(F288,'事業名一覧 '!$A$3:$C$54,3,FALSE),"")</f>
        <v/>
      </c>
      <c r="H288" s="158"/>
      <c r="I288" s="63"/>
      <c r="J288" s="63"/>
      <c r="K288" s="63"/>
      <c r="L288" s="62"/>
      <c r="M288" s="103" t="str">
        <f t="shared" si="73"/>
        <v/>
      </c>
      <c r="N288" s="103" t="str">
        <f t="shared" si="74"/>
        <v/>
      </c>
      <c r="O288" s="65"/>
      <c r="P288" s="65"/>
      <c r="Q288" s="65"/>
      <c r="R288" s="65"/>
      <c r="S288" s="65"/>
      <c r="T288" s="62"/>
      <c r="U288" s="63"/>
      <c r="V288" s="63"/>
      <c r="W288" s="63"/>
      <c r="X288" s="61"/>
      <c r="Y288" s="61"/>
      <c r="Z288" s="61"/>
      <c r="AA288" s="241"/>
      <c r="AB288" s="241"/>
      <c r="AC288" s="62"/>
      <c r="AD288" s="62"/>
      <c r="AE288" s="169"/>
      <c r="AF288" s="294"/>
      <c r="AG288" s="236"/>
      <c r="AH288" s="246" t="str">
        <f t="shared" si="75"/>
        <v/>
      </c>
      <c r="AI288" s="251" t="str">
        <f t="shared" si="76"/>
        <v/>
      </c>
      <c r="AJ288" s="217" t="str">
        <f>IF(C288="","",IF(AND(フラグ管理用!C288=1,フラグ管理用!E288=1),"",IF(AND(フラグ管理用!C288=2,フラグ管理用!D288=1,フラグ管理用!E288=1),"",IF(AND(フラグ管理用!C288=2,フラグ管理用!D288=2),"","error"))))</f>
        <v/>
      </c>
      <c r="AK288" s="257" t="str">
        <f t="shared" si="65"/>
        <v/>
      </c>
      <c r="AL288" s="257" t="str">
        <f t="shared" si="66"/>
        <v/>
      </c>
      <c r="AM288" s="257" t="str">
        <f>IF(C288="","",IF(PRODUCT(フラグ管理用!H288:J288)=0,"error",""))</f>
        <v/>
      </c>
      <c r="AN288" s="257" t="str">
        <f t="shared" si="77"/>
        <v/>
      </c>
      <c r="AO288" s="257" t="str">
        <f>IF(C288="","",IF(AND(フラグ管理用!E288=1,フラグ管理用!K288=1),"",IF(AND(フラグ管理用!E288=2,フラグ管理用!K288&gt;1),"","error")))</f>
        <v/>
      </c>
      <c r="AP288" s="257" t="str">
        <f>IF(C288="","",IF(AND(フラグ管理用!K288=10,ISBLANK(L288)=FALSE),"",IF(AND(フラグ管理用!K288&lt;10,ISBLANK(L288)=TRUE),"","error")))</f>
        <v/>
      </c>
      <c r="AQ288" s="217" t="str">
        <f t="shared" si="67"/>
        <v/>
      </c>
      <c r="AR288" s="217" t="str">
        <f t="shared" si="78"/>
        <v/>
      </c>
      <c r="AS288" s="217" t="str">
        <f>IF(C288="","",IF(AND(フラグ管理用!D288=2,フラグ管理用!E288=1),IF(Q288&lt;&gt;0,"error",""),""))</f>
        <v/>
      </c>
      <c r="AT288" s="217" t="str">
        <f>IF(C288="","",IF(フラグ管理用!E288=2,IF(OR(O288&lt;&gt;0,P288&lt;&gt;0),"error",""),""))</f>
        <v/>
      </c>
      <c r="AU288" s="217" t="str">
        <f t="shared" si="79"/>
        <v/>
      </c>
      <c r="AV288" s="217" t="str">
        <f t="shared" si="80"/>
        <v/>
      </c>
      <c r="AW288" s="217" t="str">
        <f t="shared" si="68"/>
        <v/>
      </c>
      <c r="AX288" s="217" t="str">
        <f>IF(C288="","",IF(フラグ管理用!X288=2,IF(AND(フラグ管理用!C288=2,フラグ管理用!U288=1),"","error"),""))</f>
        <v/>
      </c>
      <c r="AY288" s="217" t="str">
        <f t="shared" si="69"/>
        <v/>
      </c>
      <c r="AZ288" s="217" t="str">
        <f>IF(C288="","",IF(フラグ管理用!Y288=30,"error",IF(AND(フラグ管理用!AH288="事業始期_通常",フラグ管理用!Y288&lt;18),"error",IF(AND(フラグ管理用!AH288="事業始期_補助",フラグ管理用!Y288&lt;15),"error",""))))</f>
        <v/>
      </c>
      <c r="BA288" s="217" t="str">
        <f t="shared" si="70"/>
        <v/>
      </c>
      <c r="BB288" s="217" t="str">
        <f>IF(C288="","",IF(AND(フラグ管理用!AI288="事業終期_通常",OR(フラグ管理用!Z288&lt;18,フラグ管理用!Z288&gt;29)),"error",IF(AND(フラグ管理用!AI288="事業終期_基金",フラグ管理用!Z288&lt;18),"error","")))</f>
        <v/>
      </c>
      <c r="BC288" s="217" t="str">
        <f>IF(C288="","",IF(VLOOKUP(Y288,―!$X$2:$Y$31,2,FALSE)&lt;=VLOOKUP(Z288,―!$X$2:$Y$31,2,FALSE),"","error"))</f>
        <v/>
      </c>
      <c r="BD288" s="217" t="str">
        <f t="shared" si="71"/>
        <v/>
      </c>
      <c r="BE288" s="217" t="str">
        <f t="shared" si="72"/>
        <v/>
      </c>
      <c r="BF288" s="217" t="str">
        <f>IF(C288="","",IF(AND(フラグ管理用!AJ288="予算区分_地単_通常",フラグ管理用!AE288&gt;4),"error",IF(AND(フラグ管理用!AJ288="予算区分_地単_協力金等",フラグ管理用!AE288&gt;9),"error",IF(AND(フラグ管理用!AJ288="予算区分_補助",フラグ管理用!AE288&lt;9),"error",""))))</f>
        <v/>
      </c>
      <c r="BG288" s="258" t="str">
        <f>フラグ管理用!AN288</f>
        <v/>
      </c>
    </row>
    <row r="289" spans="1:59" x14ac:dyDescent="0.15">
      <c r="A289" s="84">
        <v>271</v>
      </c>
      <c r="B289" s="87"/>
      <c r="C289" s="61"/>
      <c r="D289" s="61"/>
      <c r="E289" s="63"/>
      <c r="F289" s="62"/>
      <c r="G289" s="150" t="str">
        <f>IF(C289="補",VLOOKUP(F289,'事業名一覧 '!$A$3:$C$54,3,FALSE),"")</f>
        <v/>
      </c>
      <c r="H289" s="158"/>
      <c r="I289" s="63"/>
      <c r="J289" s="63"/>
      <c r="K289" s="63"/>
      <c r="L289" s="62"/>
      <c r="M289" s="103" t="str">
        <f t="shared" si="73"/>
        <v/>
      </c>
      <c r="N289" s="103" t="str">
        <f t="shared" si="74"/>
        <v/>
      </c>
      <c r="O289" s="65"/>
      <c r="P289" s="65"/>
      <c r="Q289" s="65"/>
      <c r="R289" s="65"/>
      <c r="S289" s="65"/>
      <c r="T289" s="62"/>
      <c r="U289" s="63"/>
      <c r="V289" s="63"/>
      <c r="W289" s="63"/>
      <c r="X289" s="61"/>
      <c r="Y289" s="61"/>
      <c r="Z289" s="61"/>
      <c r="AA289" s="241"/>
      <c r="AB289" s="241"/>
      <c r="AC289" s="62"/>
      <c r="AD289" s="62"/>
      <c r="AE289" s="169"/>
      <c r="AF289" s="294"/>
      <c r="AG289" s="236"/>
      <c r="AH289" s="246" t="str">
        <f t="shared" si="75"/>
        <v/>
      </c>
      <c r="AI289" s="251" t="str">
        <f t="shared" si="76"/>
        <v/>
      </c>
      <c r="AJ289" s="217" t="str">
        <f>IF(C289="","",IF(AND(フラグ管理用!C289=1,フラグ管理用!E289=1),"",IF(AND(フラグ管理用!C289=2,フラグ管理用!D289=1,フラグ管理用!E289=1),"",IF(AND(フラグ管理用!C289=2,フラグ管理用!D289=2),"","error"))))</f>
        <v/>
      </c>
      <c r="AK289" s="257" t="str">
        <f t="shared" si="65"/>
        <v/>
      </c>
      <c r="AL289" s="257" t="str">
        <f t="shared" si="66"/>
        <v/>
      </c>
      <c r="AM289" s="257" t="str">
        <f>IF(C289="","",IF(PRODUCT(フラグ管理用!H289:J289)=0,"error",""))</f>
        <v/>
      </c>
      <c r="AN289" s="257" t="str">
        <f t="shared" si="77"/>
        <v/>
      </c>
      <c r="AO289" s="257" t="str">
        <f>IF(C289="","",IF(AND(フラグ管理用!E289=1,フラグ管理用!K289=1),"",IF(AND(フラグ管理用!E289=2,フラグ管理用!K289&gt;1),"","error")))</f>
        <v/>
      </c>
      <c r="AP289" s="257" t="str">
        <f>IF(C289="","",IF(AND(フラグ管理用!K289=10,ISBLANK(L289)=FALSE),"",IF(AND(フラグ管理用!K289&lt;10,ISBLANK(L289)=TRUE),"","error")))</f>
        <v/>
      </c>
      <c r="AQ289" s="217" t="str">
        <f t="shared" si="67"/>
        <v/>
      </c>
      <c r="AR289" s="217" t="str">
        <f t="shared" si="78"/>
        <v/>
      </c>
      <c r="AS289" s="217" t="str">
        <f>IF(C289="","",IF(AND(フラグ管理用!D289=2,フラグ管理用!E289=1),IF(Q289&lt;&gt;0,"error",""),""))</f>
        <v/>
      </c>
      <c r="AT289" s="217" t="str">
        <f>IF(C289="","",IF(フラグ管理用!E289=2,IF(OR(O289&lt;&gt;0,P289&lt;&gt;0),"error",""),""))</f>
        <v/>
      </c>
      <c r="AU289" s="217" t="str">
        <f t="shared" si="79"/>
        <v/>
      </c>
      <c r="AV289" s="217" t="str">
        <f t="shared" si="80"/>
        <v/>
      </c>
      <c r="AW289" s="217" t="str">
        <f t="shared" si="68"/>
        <v/>
      </c>
      <c r="AX289" s="217" t="str">
        <f>IF(C289="","",IF(フラグ管理用!X289=2,IF(AND(フラグ管理用!C289=2,フラグ管理用!U289=1),"","error"),""))</f>
        <v/>
      </c>
      <c r="AY289" s="217" t="str">
        <f t="shared" si="69"/>
        <v/>
      </c>
      <c r="AZ289" s="217" t="str">
        <f>IF(C289="","",IF(フラグ管理用!Y289=30,"error",IF(AND(フラグ管理用!AH289="事業始期_通常",フラグ管理用!Y289&lt;18),"error",IF(AND(フラグ管理用!AH289="事業始期_補助",フラグ管理用!Y289&lt;15),"error",""))))</f>
        <v/>
      </c>
      <c r="BA289" s="217" t="str">
        <f t="shared" si="70"/>
        <v/>
      </c>
      <c r="BB289" s="217" t="str">
        <f>IF(C289="","",IF(AND(フラグ管理用!AI289="事業終期_通常",OR(フラグ管理用!Z289&lt;18,フラグ管理用!Z289&gt;29)),"error",IF(AND(フラグ管理用!AI289="事業終期_基金",フラグ管理用!Z289&lt;18),"error","")))</f>
        <v/>
      </c>
      <c r="BC289" s="217" t="str">
        <f>IF(C289="","",IF(VLOOKUP(Y289,―!$X$2:$Y$31,2,FALSE)&lt;=VLOOKUP(Z289,―!$X$2:$Y$31,2,FALSE),"","error"))</f>
        <v/>
      </c>
      <c r="BD289" s="217" t="str">
        <f t="shared" si="71"/>
        <v/>
      </c>
      <c r="BE289" s="217" t="str">
        <f t="shared" si="72"/>
        <v/>
      </c>
      <c r="BF289" s="217" t="str">
        <f>IF(C289="","",IF(AND(フラグ管理用!AJ289="予算区分_地単_通常",フラグ管理用!AE289&gt;4),"error",IF(AND(フラグ管理用!AJ289="予算区分_地単_協力金等",フラグ管理用!AE289&gt;9),"error",IF(AND(フラグ管理用!AJ289="予算区分_補助",フラグ管理用!AE289&lt;9),"error",""))))</f>
        <v/>
      </c>
      <c r="BG289" s="258" t="str">
        <f>フラグ管理用!AN289</f>
        <v/>
      </c>
    </row>
    <row r="290" spans="1:59" x14ac:dyDescent="0.15">
      <c r="A290" s="84">
        <v>272</v>
      </c>
      <c r="B290" s="87"/>
      <c r="C290" s="61"/>
      <c r="D290" s="61"/>
      <c r="E290" s="63"/>
      <c r="F290" s="62"/>
      <c r="G290" s="150" t="str">
        <f>IF(C290="補",VLOOKUP(F290,'事業名一覧 '!$A$3:$C$54,3,FALSE),"")</f>
        <v/>
      </c>
      <c r="H290" s="158"/>
      <c r="I290" s="63"/>
      <c r="J290" s="63"/>
      <c r="K290" s="63"/>
      <c r="L290" s="62"/>
      <c r="M290" s="103" t="str">
        <f t="shared" si="73"/>
        <v/>
      </c>
      <c r="N290" s="103" t="str">
        <f t="shared" si="74"/>
        <v/>
      </c>
      <c r="O290" s="65"/>
      <c r="P290" s="65"/>
      <c r="Q290" s="65"/>
      <c r="R290" s="65"/>
      <c r="S290" s="65"/>
      <c r="T290" s="62"/>
      <c r="U290" s="63"/>
      <c r="V290" s="63"/>
      <c r="W290" s="63"/>
      <c r="X290" s="61"/>
      <c r="Y290" s="61"/>
      <c r="Z290" s="61"/>
      <c r="AA290" s="241"/>
      <c r="AB290" s="241"/>
      <c r="AC290" s="62"/>
      <c r="AD290" s="62"/>
      <c r="AE290" s="169"/>
      <c r="AF290" s="294"/>
      <c r="AG290" s="236"/>
      <c r="AH290" s="246" t="str">
        <f t="shared" si="75"/>
        <v/>
      </c>
      <c r="AI290" s="251" t="str">
        <f t="shared" si="76"/>
        <v/>
      </c>
      <c r="AJ290" s="217" t="str">
        <f>IF(C290="","",IF(AND(フラグ管理用!C290=1,フラグ管理用!E290=1),"",IF(AND(フラグ管理用!C290=2,フラグ管理用!D290=1,フラグ管理用!E290=1),"",IF(AND(フラグ管理用!C290=2,フラグ管理用!D290=2),"","error"))))</f>
        <v/>
      </c>
      <c r="AK290" s="257" t="str">
        <f t="shared" si="65"/>
        <v/>
      </c>
      <c r="AL290" s="257" t="str">
        <f t="shared" si="66"/>
        <v/>
      </c>
      <c r="AM290" s="257" t="str">
        <f>IF(C290="","",IF(PRODUCT(フラグ管理用!H290:J290)=0,"error",""))</f>
        <v/>
      </c>
      <c r="AN290" s="257" t="str">
        <f t="shared" si="77"/>
        <v/>
      </c>
      <c r="AO290" s="257" t="str">
        <f>IF(C290="","",IF(AND(フラグ管理用!E290=1,フラグ管理用!K290=1),"",IF(AND(フラグ管理用!E290=2,フラグ管理用!K290&gt;1),"","error")))</f>
        <v/>
      </c>
      <c r="AP290" s="257" t="str">
        <f>IF(C290="","",IF(AND(フラグ管理用!K290=10,ISBLANK(L290)=FALSE),"",IF(AND(フラグ管理用!K290&lt;10,ISBLANK(L290)=TRUE),"","error")))</f>
        <v/>
      </c>
      <c r="AQ290" s="217" t="str">
        <f t="shared" si="67"/>
        <v/>
      </c>
      <c r="AR290" s="217" t="str">
        <f t="shared" si="78"/>
        <v/>
      </c>
      <c r="AS290" s="217" t="str">
        <f>IF(C290="","",IF(AND(フラグ管理用!D290=2,フラグ管理用!E290=1),IF(Q290&lt;&gt;0,"error",""),""))</f>
        <v/>
      </c>
      <c r="AT290" s="217" t="str">
        <f>IF(C290="","",IF(フラグ管理用!E290=2,IF(OR(O290&lt;&gt;0,P290&lt;&gt;0),"error",""),""))</f>
        <v/>
      </c>
      <c r="AU290" s="217" t="str">
        <f t="shared" si="79"/>
        <v/>
      </c>
      <c r="AV290" s="217" t="str">
        <f t="shared" si="80"/>
        <v/>
      </c>
      <c r="AW290" s="217" t="str">
        <f t="shared" si="68"/>
        <v/>
      </c>
      <c r="AX290" s="217" t="str">
        <f>IF(C290="","",IF(フラグ管理用!X290=2,IF(AND(フラグ管理用!C290=2,フラグ管理用!U290=1),"","error"),""))</f>
        <v/>
      </c>
      <c r="AY290" s="217" t="str">
        <f t="shared" si="69"/>
        <v/>
      </c>
      <c r="AZ290" s="217" t="str">
        <f>IF(C290="","",IF(フラグ管理用!Y290=30,"error",IF(AND(フラグ管理用!AH290="事業始期_通常",フラグ管理用!Y290&lt;18),"error",IF(AND(フラグ管理用!AH290="事業始期_補助",フラグ管理用!Y290&lt;15),"error",""))))</f>
        <v/>
      </c>
      <c r="BA290" s="217" t="str">
        <f t="shared" si="70"/>
        <v/>
      </c>
      <c r="BB290" s="217" t="str">
        <f>IF(C290="","",IF(AND(フラグ管理用!AI290="事業終期_通常",OR(フラグ管理用!Z290&lt;18,フラグ管理用!Z290&gt;29)),"error",IF(AND(フラグ管理用!AI290="事業終期_基金",フラグ管理用!Z290&lt;18),"error","")))</f>
        <v/>
      </c>
      <c r="BC290" s="217" t="str">
        <f>IF(C290="","",IF(VLOOKUP(Y290,―!$X$2:$Y$31,2,FALSE)&lt;=VLOOKUP(Z290,―!$X$2:$Y$31,2,FALSE),"","error"))</f>
        <v/>
      </c>
      <c r="BD290" s="217" t="str">
        <f t="shared" si="71"/>
        <v/>
      </c>
      <c r="BE290" s="217" t="str">
        <f t="shared" si="72"/>
        <v/>
      </c>
      <c r="BF290" s="217" t="str">
        <f>IF(C290="","",IF(AND(フラグ管理用!AJ290="予算区分_地単_通常",フラグ管理用!AE290&gt;4),"error",IF(AND(フラグ管理用!AJ290="予算区分_地単_協力金等",フラグ管理用!AE290&gt;9),"error",IF(AND(フラグ管理用!AJ290="予算区分_補助",フラグ管理用!AE290&lt;9),"error",""))))</f>
        <v/>
      </c>
      <c r="BG290" s="258" t="str">
        <f>フラグ管理用!AN290</f>
        <v/>
      </c>
    </row>
    <row r="291" spans="1:59" x14ac:dyDescent="0.15">
      <c r="A291" s="84">
        <v>273</v>
      </c>
      <c r="B291" s="87"/>
      <c r="C291" s="61"/>
      <c r="D291" s="61"/>
      <c r="E291" s="63"/>
      <c r="F291" s="62"/>
      <c r="G291" s="150" t="str">
        <f>IF(C291="補",VLOOKUP(F291,'事業名一覧 '!$A$3:$C$54,3,FALSE),"")</f>
        <v/>
      </c>
      <c r="H291" s="158"/>
      <c r="I291" s="63"/>
      <c r="J291" s="63"/>
      <c r="K291" s="63"/>
      <c r="L291" s="62"/>
      <c r="M291" s="103" t="str">
        <f t="shared" si="73"/>
        <v/>
      </c>
      <c r="N291" s="103" t="str">
        <f t="shared" si="74"/>
        <v/>
      </c>
      <c r="O291" s="65"/>
      <c r="P291" s="65"/>
      <c r="Q291" s="65"/>
      <c r="R291" s="65"/>
      <c r="S291" s="65"/>
      <c r="T291" s="62"/>
      <c r="U291" s="63"/>
      <c r="V291" s="63"/>
      <c r="W291" s="63"/>
      <c r="X291" s="61"/>
      <c r="Y291" s="61"/>
      <c r="Z291" s="61"/>
      <c r="AA291" s="241"/>
      <c r="AB291" s="241"/>
      <c r="AC291" s="62"/>
      <c r="AD291" s="62"/>
      <c r="AE291" s="169"/>
      <c r="AF291" s="294"/>
      <c r="AG291" s="236"/>
      <c r="AH291" s="246" t="str">
        <f t="shared" si="75"/>
        <v/>
      </c>
      <c r="AI291" s="251" t="str">
        <f t="shared" si="76"/>
        <v/>
      </c>
      <c r="AJ291" s="217" t="str">
        <f>IF(C291="","",IF(AND(フラグ管理用!C291=1,フラグ管理用!E291=1),"",IF(AND(フラグ管理用!C291=2,フラグ管理用!D291=1,フラグ管理用!E291=1),"",IF(AND(フラグ管理用!C291=2,フラグ管理用!D291=2),"","error"))))</f>
        <v/>
      </c>
      <c r="AK291" s="257" t="str">
        <f t="shared" si="65"/>
        <v/>
      </c>
      <c r="AL291" s="257" t="str">
        <f t="shared" si="66"/>
        <v/>
      </c>
      <c r="AM291" s="257" t="str">
        <f>IF(C291="","",IF(PRODUCT(フラグ管理用!H291:J291)=0,"error",""))</f>
        <v/>
      </c>
      <c r="AN291" s="257" t="str">
        <f t="shared" si="77"/>
        <v/>
      </c>
      <c r="AO291" s="257" t="str">
        <f>IF(C291="","",IF(AND(フラグ管理用!E291=1,フラグ管理用!K291=1),"",IF(AND(フラグ管理用!E291=2,フラグ管理用!K291&gt;1),"","error")))</f>
        <v/>
      </c>
      <c r="AP291" s="257" t="str">
        <f>IF(C291="","",IF(AND(フラグ管理用!K291=10,ISBLANK(L291)=FALSE),"",IF(AND(フラグ管理用!K291&lt;10,ISBLANK(L291)=TRUE),"","error")))</f>
        <v/>
      </c>
      <c r="AQ291" s="217" t="str">
        <f t="shared" si="67"/>
        <v/>
      </c>
      <c r="AR291" s="217" t="str">
        <f t="shared" si="78"/>
        <v/>
      </c>
      <c r="AS291" s="217" t="str">
        <f>IF(C291="","",IF(AND(フラグ管理用!D291=2,フラグ管理用!E291=1),IF(Q291&lt;&gt;0,"error",""),""))</f>
        <v/>
      </c>
      <c r="AT291" s="217" t="str">
        <f>IF(C291="","",IF(フラグ管理用!E291=2,IF(OR(O291&lt;&gt;0,P291&lt;&gt;0),"error",""),""))</f>
        <v/>
      </c>
      <c r="AU291" s="217" t="str">
        <f t="shared" si="79"/>
        <v/>
      </c>
      <c r="AV291" s="217" t="str">
        <f t="shared" si="80"/>
        <v/>
      </c>
      <c r="AW291" s="217" t="str">
        <f t="shared" si="68"/>
        <v/>
      </c>
      <c r="AX291" s="217" t="str">
        <f>IF(C291="","",IF(フラグ管理用!X291=2,IF(AND(フラグ管理用!C291=2,フラグ管理用!U291=1),"","error"),""))</f>
        <v/>
      </c>
      <c r="AY291" s="217" t="str">
        <f t="shared" si="69"/>
        <v/>
      </c>
      <c r="AZ291" s="217" t="str">
        <f>IF(C291="","",IF(フラグ管理用!Y291=30,"error",IF(AND(フラグ管理用!AH291="事業始期_通常",フラグ管理用!Y291&lt;18),"error",IF(AND(フラグ管理用!AH291="事業始期_補助",フラグ管理用!Y291&lt;15),"error",""))))</f>
        <v/>
      </c>
      <c r="BA291" s="217" t="str">
        <f t="shared" si="70"/>
        <v/>
      </c>
      <c r="BB291" s="217" t="str">
        <f>IF(C291="","",IF(AND(フラグ管理用!AI291="事業終期_通常",OR(フラグ管理用!Z291&lt;18,フラグ管理用!Z291&gt;29)),"error",IF(AND(フラグ管理用!AI291="事業終期_基金",フラグ管理用!Z291&lt;18),"error","")))</f>
        <v/>
      </c>
      <c r="BC291" s="217" t="str">
        <f>IF(C291="","",IF(VLOOKUP(Y291,―!$X$2:$Y$31,2,FALSE)&lt;=VLOOKUP(Z291,―!$X$2:$Y$31,2,FALSE),"","error"))</f>
        <v/>
      </c>
      <c r="BD291" s="217" t="str">
        <f t="shared" si="71"/>
        <v/>
      </c>
      <c r="BE291" s="217" t="str">
        <f t="shared" si="72"/>
        <v/>
      </c>
      <c r="BF291" s="217" t="str">
        <f>IF(C291="","",IF(AND(フラグ管理用!AJ291="予算区分_地単_通常",フラグ管理用!AE291&gt;4),"error",IF(AND(フラグ管理用!AJ291="予算区分_地単_協力金等",フラグ管理用!AE291&gt;9),"error",IF(AND(フラグ管理用!AJ291="予算区分_補助",フラグ管理用!AE291&lt;9),"error",""))))</f>
        <v/>
      </c>
      <c r="BG291" s="258" t="str">
        <f>フラグ管理用!AN291</f>
        <v/>
      </c>
    </row>
    <row r="292" spans="1:59" x14ac:dyDescent="0.15">
      <c r="A292" s="84">
        <v>274</v>
      </c>
      <c r="B292" s="87"/>
      <c r="C292" s="61"/>
      <c r="D292" s="61"/>
      <c r="E292" s="63"/>
      <c r="F292" s="62"/>
      <c r="G292" s="150" t="str">
        <f>IF(C292="補",VLOOKUP(F292,'事業名一覧 '!$A$3:$C$54,3,FALSE),"")</f>
        <v/>
      </c>
      <c r="H292" s="158"/>
      <c r="I292" s="63"/>
      <c r="J292" s="63"/>
      <c r="K292" s="63"/>
      <c r="L292" s="62"/>
      <c r="M292" s="103" t="str">
        <f t="shared" si="73"/>
        <v/>
      </c>
      <c r="N292" s="103" t="str">
        <f t="shared" si="74"/>
        <v/>
      </c>
      <c r="O292" s="65"/>
      <c r="P292" s="65"/>
      <c r="Q292" s="65"/>
      <c r="R292" s="65"/>
      <c r="S292" s="65"/>
      <c r="T292" s="62"/>
      <c r="U292" s="63"/>
      <c r="V292" s="63"/>
      <c r="W292" s="63"/>
      <c r="X292" s="61"/>
      <c r="Y292" s="61"/>
      <c r="Z292" s="61"/>
      <c r="AA292" s="241"/>
      <c r="AB292" s="241"/>
      <c r="AC292" s="62"/>
      <c r="AD292" s="62"/>
      <c r="AE292" s="169"/>
      <c r="AF292" s="294"/>
      <c r="AG292" s="236"/>
      <c r="AH292" s="246" t="str">
        <f t="shared" si="75"/>
        <v/>
      </c>
      <c r="AI292" s="251" t="str">
        <f t="shared" si="76"/>
        <v/>
      </c>
      <c r="AJ292" s="217" t="str">
        <f>IF(C292="","",IF(AND(フラグ管理用!C292=1,フラグ管理用!E292=1),"",IF(AND(フラグ管理用!C292=2,フラグ管理用!D292=1,フラグ管理用!E292=1),"",IF(AND(フラグ管理用!C292=2,フラグ管理用!D292=2),"","error"))))</f>
        <v/>
      </c>
      <c r="AK292" s="257" t="str">
        <f t="shared" si="65"/>
        <v/>
      </c>
      <c r="AL292" s="257" t="str">
        <f t="shared" si="66"/>
        <v/>
      </c>
      <c r="AM292" s="257" t="str">
        <f>IF(C292="","",IF(PRODUCT(フラグ管理用!H292:J292)=0,"error",""))</f>
        <v/>
      </c>
      <c r="AN292" s="257" t="str">
        <f t="shared" si="77"/>
        <v/>
      </c>
      <c r="AO292" s="257" t="str">
        <f>IF(C292="","",IF(AND(フラグ管理用!E292=1,フラグ管理用!K292=1),"",IF(AND(フラグ管理用!E292=2,フラグ管理用!K292&gt;1),"","error")))</f>
        <v/>
      </c>
      <c r="AP292" s="257" t="str">
        <f>IF(C292="","",IF(AND(フラグ管理用!K292=10,ISBLANK(L292)=FALSE),"",IF(AND(フラグ管理用!K292&lt;10,ISBLANK(L292)=TRUE),"","error")))</f>
        <v/>
      </c>
      <c r="AQ292" s="217" t="str">
        <f t="shared" si="67"/>
        <v/>
      </c>
      <c r="AR292" s="217" t="str">
        <f t="shared" si="78"/>
        <v/>
      </c>
      <c r="AS292" s="217" t="str">
        <f>IF(C292="","",IF(AND(フラグ管理用!D292=2,フラグ管理用!E292=1),IF(Q292&lt;&gt;0,"error",""),""))</f>
        <v/>
      </c>
      <c r="AT292" s="217" t="str">
        <f>IF(C292="","",IF(フラグ管理用!E292=2,IF(OR(O292&lt;&gt;0,P292&lt;&gt;0),"error",""),""))</f>
        <v/>
      </c>
      <c r="AU292" s="217" t="str">
        <f t="shared" si="79"/>
        <v/>
      </c>
      <c r="AV292" s="217" t="str">
        <f t="shared" si="80"/>
        <v/>
      </c>
      <c r="AW292" s="217" t="str">
        <f t="shared" si="68"/>
        <v/>
      </c>
      <c r="AX292" s="217" t="str">
        <f>IF(C292="","",IF(フラグ管理用!X292=2,IF(AND(フラグ管理用!C292=2,フラグ管理用!U292=1),"","error"),""))</f>
        <v/>
      </c>
      <c r="AY292" s="217" t="str">
        <f t="shared" si="69"/>
        <v/>
      </c>
      <c r="AZ292" s="217" t="str">
        <f>IF(C292="","",IF(フラグ管理用!Y292=30,"error",IF(AND(フラグ管理用!AH292="事業始期_通常",フラグ管理用!Y292&lt;18),"error",IF(AND(フラグ管理用!AH292="事業始期_補助",フラグ管理用!Y292&lt;15),"error",""))))</f>
        <v/>
      </c>
      <c r="BA292" s="217" t="str">
        <f t="shared" si="70"/>
        <v/>
      </c>
      <c r="BB292" s="217" t="str">
        <f>IF(C292="","",IF(AND(フラグ管理用!AI292="事業終期_通常",OR(フラグ管理用!Z292&lt;18,フラグ管理用!Z292&gt;29)),"error",IF(AND(フラグ管理用!AI292="事業終期_基金",フラグ管理用!Z292&lt;18),"error","")))</f>
        <v/>
      </c>
      <c r="BC292" s="217" t="str">
        <f>IF(C292="","",IF(VLOOKUP(Y292,―!$X$2:$Y$31,2,FALSE)&lt;=VLOOKUP(Z292,―!$X$2:$Y$31,2,FALSE),"","error"))</f>
        <v/>
      </c>
      <c r="BD292" s="217" t="str">
        <f t="shared" si="71"/>
        <v/>
      </c>
      <c r="BE292" s="217" t="str">
        <f t="shared" si="72"/>
        <v/>
      </c>
      <c r="BF292" s="217" t="str">
        <f>IF(C292="","",IF(AND(フラグ管理用!AJ292="予算区分_地単_通常",フラグ管理用!AE292&gt;4),"error",IF(AND(フラグ管理用!AJ292="予算区分_地単_協力金等",フラグ管理用!AE292&gt;9),"error",IF(AND(フラグ管理用!AJ292="予算区分_補助",フラグ管理用!AE292&lt;9),"error",""))))</f>
        <v/>
      </c>
      <c r="BG292" s="258" t="str">
        <f>フラグ管理用!AN292</f>
        <v/>
      </c>
    </row>
    <row r="293" spans="1:59" x14ac:dyDescent="0.15">
      <c r="A293" s="84">
        <v>275</v>
      </c>
      <c r="B293" s="87"/>
      <c r="C293" s="61"/>
      <c r="D293" s="61"/>
      <c r="E293" s="63"/>
      <c r="F293" s="62"/>
      <c r="G293" s="150" t="str">
        <f>IF(C293="補",VLOOKUP(F293,'事業名一覧 '!$A$3:$C$54,3,FALSE),"")</f>
        <v/>
      </c>
      <c r="H293" s="158"/>
      <c r="I293" s="63"/>
      <c r="J293" s="63"/>
      <c r="K293" s="63"/>
      <c r="L293" s="62"/>
      <c r="M293" s="103" t="str">
        <f t="shared" si="73"/>
        <v/>
      </c>
      <c r="N293" s="103" t="str">
        <f t="shared" si="74"/>
        <v/>
      </c>
      <c r="O293" s="65"/>
      <c r="P293" s="65"/>
      <c r="Q293" s="65"/>
      <c r="R293" s="65"/>
      <c r="S293" s="65"/>
      <c r="T293" s="62"/>
      <c r="U293" s="63"/>
      <c r="V293" s="63"/>
      <c r="W293" s="63"/>
      <c r="X293" s="61"/>
      <c r="Y293" s="61"/>
      <c r="Z293" s="61"/>
      <c r="AA293" s="241"/>
      <c r="AB293" s="241"/>
      <c r="AC293" s="62"/>
      <c r="AD293" s="62"/>
      <c r="AE293" s="169"/>
      <c r="AF293" s="294"/>
      <c r="AG293" s="236"/>
      <c r="AH293" s="246" t="str">
        <f t="shared" si="75"/>
        <v/>
      </c>
      <c r="AI293" s="251" t="str">
        <f t="shared" si="76"/>
        <v/>
      </c>
      <c r="AJ293" s="217" t="str">
        <f>IF(C293="","",IF(AND(フラグ管理用!C293=1,フラグ管理用!E293=1),"",IF(AND(フラグ管理用!C293=2,フラグ管理用!D293=1,フラグ管理用!E293=1),"",IF(AND(フラグ管理用!C293=2,フラグ管理用!D293=2),"","error"))))</f>
        <v/>
      </c>
      <c r="AK293" s="257" t="str">
        <f t="shared" si="65"/>
        <v/>
      </c>
      <c r="AL293" s="257" t="str">
        <f t="shared" si="66"/>
        <v/>
      </c>
      <c r="AM293" s="257" t="str">
        <f>IF(C293="","",IF(PRODUCT(フラグ管理用!H293:J293)=0,"error",""))</f>
        <v/>
      </c>
      <c r="AN293" s="257" t="str">
        <f t="shared" si="77"/>
        <v/>
      </c>
      <c r="AO293" s="257" t="str">
        <f>IF(C293="","",IF(AND(フラグ管理用!E293=1,フラグ管理用!K293=1),"",IF(AND(フラグ管理用!E293=2,フラグ管理用!K293&gt;1),"","error")))</f>
        <v/>
      </c>
      <c r="AP293" s="257" t="str">
        <f>IF(C293="","",IF(AND(フラグ管理用!K293=10,ISBLANK(L293)=FALSE),"",IF(AND(フラグ管理用!K293&lt;10,ISBLANK(L293)=TRUE),"","error")))</f>
        <v/>
      </c>
      <c r="AQ293" s="217" t="str">
        <f t="shared" si="67"/>
        <v/>
      </c>
      <c r="AR293" s="217" t="str">
        <f t="shared" si="78"/>
        <v/>
      </c>
      <c r="AS293" s="217" t="str">
        <f>IF(C293="","",IF(AND(フラグ管理用!D293=2,フラグ管理用!E293=1),IF(Q293&lt;&gt;0,"error",""),""))</f>
        <v/>
      </c>
      <c r="AT293" s="217" t="str">
        <f>IF(C293="","",IF(フラグ管理用!E293=2,IF(OR(O293&lt;&gt;0,P293&lt;&gt;0),"error",""),""))</f>
        <v/>
      </c>
      <c r="AU293" s="217" t="str">
        <f t="shared" si="79"/>
        <v/>
      </c>
      <c r="AV293" s="217" t="str">
        <f t="shared" si="80"/>
        <v/>
      </c>
      <c r="AW293" s="217" t="str">
        <f t="shared" si="68"/>
        <v/>
      </c>
      <c r="AX293" s="217" t="str">
        <f>IF(C293="","",IF(フラグ管理用!X293=2,IF(AND(フラグ管理用!C293=2,フラグ管理用!U293=1),"","error"),""))</f>
        <v/>
      </c>
      <c r="AY293" s="217" t="str">
        <f t="shared" si="69"/>
        <v/>
      </c>
      <c r="AZ293" s="217" t="str">
        <f>IF(C293="","",IF(フラグ管理用!Y293=30,"error",IF(AND(フラグ管理用!AH293="事業始期_通常",フラグ管理用!Y293&lt;18),"error",IF(AND(フラグ管理用!AH293="事業始期_補助",フラグ管理用!Y293&lt;15),"error",""))))</f>
        <v/>
      </c>
      <c r="BA293" s="217" t="str">
        <f t="shared" si="70"/>
        <v/>
      </c>
      <c r="BB293" s="217" t="str">
        <f>IF(C293="","",IF(AND(フラグ管理用!AI293="事業終期_通常",OR(フラグ管理用!Z293&lt;18,フラグ管理用!Z293&gt;29)),"error",IF(AND(フラグ管理用!AI293="事業終期_基金",フラグ管理用!Z293&lt;18),"error","")))</f>
        <v/>
      </c>
      <c r="BC293" s="217" t="str">
        <f>IF(C293="","",IF(VLOOKUP(Y293,―!$X$2:$Y$31,2,FALSE)&lt;=VLOOKUP(Z293,―!$X$2:$Y$31,2,FALSE),"","error"))</f>
        <v/>
      </c>
      <c r="BD293" s="217" t="str">
        <f t="shared" si="71"/>
        <v/>
      </c>
      <c r="BE293" s="217" t="str">
        <f t="shared" si="72"/>
        <v/>
      </c>
      <c r="BF293" s="217" t="str">
        <f>IF(C293="","",IF(AND(フラグ管理用!AJ293="予算区分_地単_通常",フラグ管理用!AE293&gt;4),"error",IF(AND(フラグ管理用!AJ293="予算区分_地単_協力金等",フラグ管理用!AE293&gt;9),"error",IF(AND(フラグ管理用!AJ293="予算区分_補助",フラグ管理用!AE293&lt;9),"error",""))))</f>
        <v/>
      </c>
      <c r="BG293" s="258" t="str">
        <f>フラグ管理用!AN293</f>
        <v/>
      </c>
    </row>
    <row r="294" spans="1:59" x14ac:dyDescent="0.15">
      <c r="A294" s="84">
        <v>276</v>
      </c>
      <c r="B294" s="87"/>
      <c r="C294" s="61"/>
      <c r="D294" s="61"/>
      <c r="E294" s="63"/>
      <c r="F294" s="62"/>
      <c r="G294" s="150" t="str">
        <f>IF(C294="補",VLOOKUP(F294,'事業名一覧 '!$A$3:$C$54,3,FALSE),"")</f>
        <v/>
      </c>
      <c r="H294" s="158"/>
      <c r="I294" s="63"/>
      <c r="J294" s="63"/>
      <c r="K294" s="63"/>
      <c r="L294" s="62"/>
      <c r="M294" s="103" t="str">
        <f t="shared" si="73"/>
        <v/>
      </c>
      <c r="N294" s="103" t="str">
        <f t="shared" si="74"/>
        <v/>
      </c>
      <c r="O294" s="65"/>
      <c r="P294" s="65"/>
      <c r="Q294" s="65"/>
      <c r="R294" s="65"/>
      <c r="S294" s="65"/>
      <c r="T294" s="62"/>
      <c r="U294" s="63"/>
      <c r="V294" s="63"/>
      <c r="W294" s="63"/>
      <c r="X294" s="61"/>
      <c r="Y294" s="61"/>
      <c r="Z294" s="61"/>
      <c r="AA294" s="241"/>
      <c r="AB294" s="241"/>
      <c r="AC294" s="62"/>
      <c r="AD294" s="62"/>
      <c r="AE294" s="169"/>
      <c r="AF294" s="294"/>
      <c r="AG294" s="236"/>
      <c r="AH294" s="246" t="str">
        <f t="shared" si="75"/>
        <v/>
      </c>
      <c r="AI294" s="251" t="str">
        <f t="shared" si="76"/>
        <v/>
      </c>
      <c r="AJ294" s="217" t="str">
        <f>IF(C294="","",IF(AND(フラグ管理用!C294=1,フラグ管理用!E294=1),"",IF(AND(フラグ管理用!C294=2,フラグ管理用!D294=1,フラグ管理用!E294=1),"",IF(AND(フラグ管理用!C294=2,フラグ管理用!D294=2),"","error"))))</f>
        <v/>
      </c>
      <c r="AK294" s="257" t="str">
        <f t="shared" si="65"/>
        <v/>
      </c>
      <c r="AL294" s="257" t="str">
        <f t="shared" si="66"/>
        <v/>
      </c>
      <c r="AM294" s="257" t="str">
        <f>IF(C294="","",IF(PRODUCT(フラグ管理用!H294:J294)=0,"error",""))</f>
        <v/>
      </c>
      <c r="AN294" s="257" t="str">
        <f t="shared" si="77"/>
        <v/>
      </c>
      <c r="AO294" s="257" t="str">
        <f>IF(C294="","",IF(AND(フラグ管理用!E294=1,フラグ管理用!K294=1),"",IF(AND(フラグ管理用!E294=2,フラグ管理用!K294&gt;1),"","error")))</f>
        <v/>
      </c>
      <c r="AP294" s="257" t="str">
        <f>IF(C294="","",IF(AND(フラグ管理用!K294=10,ISBLANK(L294)=FALSE),"",IF(AND(フラグ管理用!K294&lt;10,ISBLANK(L294)=TRUE),"","error")))</f>
        <v/>
      </c>
      <c r="AQ294" s="217" t="str">
        <f t="shared" si="67"/>
        <v/>
      </c>
      <c r="AR294" s="217" t="str">
        <f t="shared" si="78"/>
        <v/>
      </c>
      <c r="AS294" s="217" t="str">
        <f>IF(C294="","",IF(AND(フラグ管理用!D294=2,フラグ管理用!E294=1),IF(Q294&lt;&gt;0,"error",""),""))</f>
        <v/>
      </c>
      <c r="AT294" s="217" t="str">
        <f>IF(C294="","",IF(フラグ管理用!E294=2,IF(OR(O294&lt;&gt;0,P294&lt;&gt;0),"error",""),""))</f>
        <v/>
      </c>
      <c r="AU294" s="217" t="str">
        <f t="shared" si="79"/>
        <v/>
      </c>
      <c r="AV294" s="217" t="str">
        <f t="shared" si="80"/>
        <v/>
      </c>
      <c r="AW294" s="217" t="str">
        <f t="shared" si="68"/>
        <v/>
      </c>
      <c r="AX294" s="217" t="str">
        <f>IF(C294="","",IF(フラグ管理用!X294=2,IF(AND(フラグ管理用!C294=2,フラグ管理用!U294=1),"","error"),""))</f>
        <v/>
      </c>
      <c r="AY294" s="217" t="str">
        <f t="shared" si="69"/>
        <v/>
      </c>
      <c r="AZ294" s="217" t="str">
        <f>IF(C294="","",IF(フラグ管理用!Y294=30,"error",IF(AND(フラグ管理用!AH294="事業始期_通常",フラグ管理用!Y294&lt;18),"error",IF(AND(フラグ管理用!AH294="事業始期_補助",フラグ管理用!Y294&lt;15),"error",""))))</f>
        <v/>
      </c>
      <c r="BA294" s="217" t="str">
        <f t="shared" si="70"/>
        <v/>
      </c>
      <c r="BB294" s="217" t="str">
        <f>IF(C294="","",IF(AND(フラグ管理用!AI294="事業終期_通常",OR(フラグ管理用!Z294&lt;18,フラグ管理用!Z294&gt;29)),"error",IF(AND(フラグ管理用!AI294="事業終期_基金",フラグ管理用!Z294&lt;18),"error","")))</f>
        <v/>
      </c>
      <c r="BC294" s="217" t="str">
        <f>IF(C294="","",IF(VLOOKUP(Y294,―!$X$2:$Y$31,2,FALSE)&lt;=VLOOKUP(Z294,―!$X$2:$Y$31,2,FALSE),"","error"))</f>
        <v/>
      </c>
      <c r="BD294" s="217" t="str">
        <f t="shared" si="71"/>
        <v/>
      </c>
      <c r="BE294" s="217" t="str">
        <f t="shared" si="72"/>
        <v/>
      </c>
      <c r="BF294" s="217" t="str">
        <f>IF(C294="","",IF(AND(フラグ管理用!AJ294="予算区分_地単_通常",フラグ管理用!AE294&gt;4),"error",IF(AND(フラグ管理用!AJ294="予算区分_地単_協力金等",フラグ管理用!AE294&gt;9),"error",IF(AND(フラグ管理用!AJ294="予算区分_補助",フラグ管理用!AE294&lt;9),"error",""))))</f>
        <v/>
      </c>
      <c r="BG294" s="258" t="str">
        <f>フラグ管理用!AN294</f>
        <v/>
      </c>
    </row>
    <row r="295" spans="1:59" x14ac:dyDescent="0.15">
      <c r="A295" s="84">
        <v>277</v>
      </c>
      <c r="B295" s="87"/>
      <c r="C295" s="61"/>
      <c r="D295" s="61"/>
      <c r="E295" s="63"/>
      <c r="F295" s="62"/>
      <c r="G295" s="150" t="str">
        <f>IF(C295="補",VLOOKUP(F295,'事業名一覧 '!$A$3:$C$54,3,FALSE),"")</f>
        <v/>
      </c>
      <c r="H295" s="158"/>
      <c r="I295" s="63"/>
      <c r="J295" s="63"/>
      <c r="K295" s="63"/>
      <c r="L295" s="62"/>
      <c r="M295" s="103" t="str">
        <f t="shared" si="73"/>
        <v/>
      </c>
      <c r="N295" s="103" t="str">
        <f t="shared" si="74"/>
        <v/>
      </c>
      <c r="O295" s="65"/>
      <c r="P295" s="65"/>
      <c r="Q295" s="65"/>
      <c r="R295" s="65"/>
      <c r="S295" s="65"/>
      <c r="T295" s="62"/>
      <c r="U295" s="63"/>
      <c r="V295" s="63"/>
      <c r="W295" s="63"/>
      <c r="X295" s="61"/>
      <c r="Y295" s="61"/>
      <c r="Z295" s="61"/>
      <c r="AA295" s="241"/>
      <c r="AB295" s="241"/>
      <c r="AC295" s="62"/>
      <c r="AD295" s="62"/>
      <c r="AE295" s="169"/>
      <c r="AF295" s="294"/>
      <c r="AG295" s="236"/>
      <c r="AH295" s="246" t="str">
        <f t="shared" si="75"/>
        <v/>
      </c>
      <c r="AI295" s="251" t="str">
        <f t="shared" si="76"/>
        <v/>
      </c>
      <c r="AJ295" s="217" t="str">
        <f>IF(C295="","",IF(AND(フラグ管理用!C295=1,フラグ管理用!E295=1),"",IF(AND(フラグ管理用!C295=2,フラグ管理用!D295=1,フラグ管理用!E295=1),"",IF(AND(フラグ管理用!C295=2,フラグ管理用!D295=2),"","error"))))</f>
        <v/>
      </c>
      <c r="AK295" s="257" t="str">
        <f t="shared" si="65"/>
        <v/>
      </c>
      <c r="AL295" s="257" t="str">
        <f t="shared" si="66"/>
        <v/>
      </c>
      <c r="AM295" s="257" t="str">
        <f>IF(C295="","",IF(PRODUCT(フラグ管理用!H295:J295)=0,"error",""))</f>
        <v/>
      </c>
      <c r="AN295" s="257" t="str">
        <f t="shared" si="77"/>
        <v/>
      </c>
      <c r="AO295" s="257" t="str">
        <f>IF(C295="","",IF(AND(フラグ管理用!E295=1,フラグ管理用!K295=1),"",IF(AND(フラグ管理用!E295=2,フラグ管理用!K295&gt;1),"","error")))</f>
        <v/>
      </c>
      <c r="AP295" s="257" t="str">
        <f>IF(C295="","",IF(AND(フラグ管理用!K295=10,ISBLANK(L295)=FALSE),"",IF(AND(フラグ管理用!K295&lt;10,ISBLANK(L295)=TRUE),"","error")))</f>
        <v/>
      </c>
      <c r="AQ295" s="217" t="str">
        <f t="shared" si="67"/>
        <v/>
      </c>
      <c r="AR295" s="217" t="str">
        <f t="shared" si="78"/>
        <v/>
      </c>
      <c r="AS295" s="217" t="str">
        <f>IF(C295="","",IF(AND(フラグ管理用!D295=2,フラグ管理用!E295=1),IF(Q295&lt;&gt;0,"error",""),""))</f>
        <v/>
      </c>
      <c r="AT295" s="217" t="str">
        <f>IF(C295="","",IF(フラグ管理用!E295=2,IF(OR(O295&lt;&gt;0,P295&lt;&gt;0),"error",""),""))</f>
        <v/>
      </c>
      <c r="AU295" s="217" t="str">
        <f t="shared" si="79"/>
        <v/>
      </c>
      <c r="AV295" s="217" t="str">
        <f t="shared" si="80"/>
        <v/>
      </c>
      <c r="AW295" s="217" t="str">
        <f t="shared" si="68"/>
        <v/>
      </c>
      <c r="AX295" s="217" t="str">
        <f>IF(C295="","",IF(フラグ管理用!X295=2,IF(AND(フラグ管理用!C295=2,フラグ管理用!U295=1),"","error"),""))</f>
        <v/>
      </c>
      <c r="AY295" s="217" t="str">
        <f t="shared" si="69"/>
        <v/>
      </c>
      <c r="AZ295" s="217" t="str">
        <f>IF(C295="","",IF(フラグ管理用!Y295=30,"error",IF(AND(フラグ管理用!AH295="事業始期_通常",フラグ管理用!Y295&lt;18),"error",IF(AND(フラグ管理用!AH295="事業始期_補助",フラグ管理用!Y295&lt;15),"error",""))))</f>
        <v/>
      </c>
      <c r="BA295" s="217" t="str">
        <f t="shared" si="70"/>
        <v/>
      </c>
      <c r="BB295" s="217" t="str">
        <f>IF(C295="","",IF(AND(フラグ管理用!AI295="事業終期_通常",OR(フラグ管理用!Z295&lt;18,フラグ管理用!Z295&gt;29)),"error",IF(AND(フラグ管理用!AI295="事業終期_基金",フラグ管理用!Z295&lt;18),"error","")))</f>
        <v/>
      </c>
      <c r="BC295" s="217" t="str">
        <f>IF(C295="","",IF(VLOOKUP(Y295,―!$X$2:$Y$31,2,FALSE)&lt;=VLOOKUP(Z295,―!$X$2:$Y$31,2,FALSE),"","error"))</f>
        <v/>
      </c>
      <c r="BD295" s="217" t="str">
        <f t="shared" si="71"/>
        <v/>
      </c>
      <c r="BE295" s="217" t="str">
        <f t="shared" si="72"/>
        <v/>
      </c>
      <c r="BF295" s="217" t="str">
        <f>IF(C295="","",IF(AND(フラグ管理用!AJ295="予算区分_地単_通常",フラグ管理用!AE295&gt;4),"error",IF(AND(フラグ管理用!AJ295="予算区分_地単_協力金等",フラグ管理用!AE295&gt;9),"error",IF(AND(フラグ管理用!AJ295="予算区分_補助",フラグ管理用!AE295&lt;9),"error",""))))</f>
        <v/>
      </c>
      <c r="BG295" s="258" t="str">
        <f>フラグ管理用!AN295</f>
        <v/>
      </c>
    </row>
    <row r="296" spans="1:59" x14ac:dyDescent="0.15">
      <c r="A296" s="84">
        <v>278</v>
      </c>
      <c r="B296" s="87"/>
      <c r="C296" s="61"/>
      <c r="D296" s="61"/>
      <c r="E296" s="63"/>
      <c r="F296" s="62"/>
      <c r="G296" s="150" t="str">
        <f>IF(C296="補",VLOOKUP(F296,'事業名一覧 '!$A$3:$C$54,3,FALSE),"")</f>
        <v/>
      </c>
      <c r="H296" s="158"/>
      <c r="I296" s="63"/>
      <c r="J296" s="63"/>
      <c r="K296" s="63"/>
      <c r="L296" s="62"/>
      <c r="M296" s="103" t="str">
        <f t="shared" si="73"/>
        <v/>
      </c>
      <c r="N296" s="103" t="str">
        <f t="shared" si="74"/>
        <v/>
      </c>
      <c r="O296" s="65"/>
      <c r="P296" s="65"/>
      <c r="Q296" s="65"/>
      <c r="R296" s="65"/>
      <c r="S296" s="65"/>
      <c r="T296" s="62"/>
      <c r="U296" s="63"/>
      <c r="V296" s="63"/>
      <c r="W296" s="63"/>
      <c r="X296" s="61"/>
      <c r="Y296" s="61"/>
      <c r="Z296" s="61"/>
      <c r="AA296" s="241"/>
      <c r="AB296" s="241"/>
      <c r="AC296" s="62"/>
      <c r="AD296" s="62"/>
      <c r="AE296" s="169"/>
      <c r="AF296" s="294"/>
      <c r="AG296" s="236"/>
      <c r="AH296" s="246" t="str">
        <f t="shared" si="75"/>
        <v/>
      </c>
      <c r="AI296" s="251" t="str">
        <f t="shared" si="76"/>
        <v/>
      </c>
      <c r="AJ296" s="217" t="str">
        <f>IF(C296="","",IF(AND(フラグ管理用!C296=1,フラグ管理用!E296=1),"",IF(AND(フラグ管理用!C296=2,フラグ管理用!D296=1,フラグ管理用!E296=1),"",IF(AND(フラグ管理用!C296=2,フラグ管理用!D296=2),"","error"))))</f>
        <v/>
      </c>
      <c r="AK296" s="257" t="str">
        <f t="shared" si="65"/>
        <v/>
      </c>
      <c r="AL296" s="257" t="str">
        <f t="shared" si="66"/>
        <v/>
      </c>
      <c r="AM296" s="257" t="str">
        <f>IF(C296="","",IF(PRODUCT(フラグ管理用!H296:J296)=0,"error",""))</f>
        <v/>
      </c>
      <c r="AN296" s="257" t="str">
        <f t="shared" si="77"/>
        <v/>
      </c>
      <c r="AO296" s="257" t="str">
        <f>IF(C296="","",IF(AND(フラグ管理用!E296=1,フラグ管理用!K296=1),"",IF(AND(フラグ管理用!E296=2,フラグ管理用!K296&gt;1),"","error")))</f>
        <v/>
      </c>
      <c r="AP296" s="257" t="str">
        <f>IF(C296="","",IF(AND(フラグ管理用!K296=10,ISBLANK(L296)=FALSE),"",IF(AND(フラグ管理用!K296&lt;10,ISBLANK(L296)=TRUE),"","error")))</f>
        <v/>
      </c>
      <c r="AQ296" s="217" t="str">
        <f t="shared" si="67"/>
        <v/>
      </c>
      <c r="AR296" s="217" t="str">
        <f t="shared" si="78"/>
        <v/>
      </c>
      <c r="AS296" s="217" t="str">
        <f>IF(C296="","",IF(AND(フラグ管理用!D296=2,フラグ管理用!E296=1),IF(Q296&lt;&gt;0,"error",""),""))</f>
        <v/>
      </c>
      <c r="AT296" s="217" t="str">
        <f>IF(C296="","",IF(フラグ管理用!E296=2,IF(OR(O296&lt;&gt;0,P296&lt;&gt;0),"error",""),""))</f>
        <v/>
      </c>
      <c r="AU296" s="217" t="str">
        <f t="shared" si="79"/>
        <v/>
      </c>
      <c r="AV296" s="217" t="str">
        <f t="shared" si="80"/>
        <v/>
      </c>
      <c r="AW296" s="217" t="str">
        <f t="shared" si="68"/>
        <v/>
      </c>
      <c r="AX296" s="217" t="str">
        <f>IF(C296="","",IF(フラグ管理用!X296=2,IF(AND(フラグ管理用!C296=2,フラグ管理用!U296=1),"","error"),""))</f>
        <v/>
      </c>
      <c r="AY296" s="217" t="str">
        <f t="shared" si="69"/>
        <v/>
      </c>
      <c r="AZ296" s="217" t="str">
        <f>IF(C296="","",IF(フラグ管理用!Y296=30,"error",IF(AND(フラグ管理用!AH296="事業始期_通常",フラグ管理用!Y296&lt;18),"error",IF(AND(フラグ管理用!AH296="事業始期_補助",フラグ管理用!Y296&lt;15),"error",""))))</f>
        <v/>
      </c>
      <c r="BA296" s="217" t="str">
        <f t="shared" si="70"/>
        <v/>
      </c>
      <c r="BB296" s="217" t="str">
        <f>IF(C296="","",IF(AND(フラグ管理用!AI296="事業終期_通常",OR(フラグ管理用!Z296&lt;18,フラグ管理用!Z296&gt;29)),"error",IF(AND(フラグ管理用!AI296="事業終期_基金",フラグ管理用!Z296&lt;18),"error","")))</f>
        <v/>
      </c>
      <c r="BC296" s="217" t="str">
        <f>IF(C296="","",IF(VLOOKUP(Y296,―!$X$2:$Y$31,2,FALSE)&lt;=VLOOKUP(Z296,―!$X$2:$Y$31,2,FALSE),"","error"))</f>
        <v/>
      </c>
      <c r="BD296" s="217" t="str">
        <f t="shared" si="71"/>
        <v/>
      </c>
      <c r="BE296" s="217" t="str">
        <f t="shared" si="72"/>
        <v/>
      </c>
      <c r="BF296" s="217" t="str">
        <f>IF(C296="","",IF(AND(フラグ管理用!AJ296="予算区分_地単_通常",フラグ管理用!AE296&gt;4),"error",IF(AND(フラグ管理用!AJ296="予算区分_地単_協力金等",フラグ管理用!AE296&gt;9),"error",IF(AND(フラグ管理用!AJ296="予算区分_補助",フラグ管理用!AE296&lt;9),"error",""))))</f>
        <v/>
      </c>
      <c r="BG296" s="258" t="str">
        <f>フラグ管理用!AN296</f>
        <v/>
      </c>
    </row>
    <row r="297" spans="1:59" x14ac:dyDescent="0.15">
      <c r="A297" s="84">
        <v>279</v>
      </c>
      <c r="B297" s="87"/>
      <c r="C297" s="61"/>
      <c r="D297" s="61"/>
      <c r="E297" s="63"/>
      <c r="F297" s="62"/>
      <c r="G297" s="150" t="str">
        <f>IF(C297="補",VLOOKUP(F297,'事業名一覧 '!$A$3:$C$54,3,FALSE),"")</f>
        <v/>
      </c>
      <c r="H297" s="158"/>
      <c r="I297" s="63"/>
      <c r="J297" s="63"/>
      <c r="K297" s="63"/>
      <c r="L297" s="62"/>
      <c r="M297" s="103" t="str">
        <f t="shared" si="73"/>
        <v/>
      </c>
      <c r="N297" s="103" t="str">
        <f t="shared" si="74"/>
        <v/>
      </c>
      <c r="O297" s="65"/>
      <c r="P297" s="65"/>
      <c r="Q297" s="65"/>
      <c r="R297" s="65"/>
      <c r="S297" s="65"/>
      <c r="T297" s="62"/>
      <c r="U297" s="63"/>
      <c r="V297" s="63"/>
      <c r="W297" s="63"/>
      <c r="X297" s="61"/>
      <c r="Y297" s="61"/>
      <c r="Z297" s="61"/>
      <c r="AA297" s="241"/>
      <c r="AB297" s="241"/>
      <c r="AC297" s="62"/>
      <c r="AD297" s="62"/>
      <c r="AE297" s="169"/>
      <c r="AF297" s="294"/>
      <c r="AG297" s="236"/>
      <c r="AH297" s="246" t="str">
        <f t="shared" si="75"/>
        <v/>
      </c>
      <c r="AI297" s="251" t="str">
        <f t="shared" si="76"/>
        <v/>
      </c>
      <c r="AJ297" s="217" t="str">
        <f>IF(C297="","",IF(AND(フラグ管理用!C297=1,フラグ管理用!E297=1),"",IF(AND(フラグ管理用!C297=2,フラグ管理用!D297=1,フラグ管理用!E297=1),"",IF(AND(フラグ管理用!C297=2,フラグ管理用!D297=2),"","error"))))</f>
        <v/>
      </c>
      <c r="AK297" s="257" t="str">
        <f t="shared" si="65"/>
        <v/>
      </c>
      <c r="AL297" s="257" t="str">
        <f t="shared" si="66"/>
        <v/>
      </c>
      <c r="AM297" s="257" t="str">
        <f>IF(C297="","",IF(PRODUCT(フラグ管理用!H297:J297)=0,"error",""))</f>
        <v/>
      </c>
      <c r="AN297" s="257" t="str">
        <f t="shared" si="77"/>
        <v/>
      </c>
      <c r="AO297" s="257" t="str">
        <f>IF(C297="","",IF(AND(フラグ管理用!E297=1,フラグ管理用!K297=1),"",IF(AND(フラグ管理用!E297=2,フラグ管理用!K297&gt;1),"","error")))</f>
        <v/>
      </c>
      <c r="AP297" s="257" t="str">
        <f>IF(C297="","",IF(AND(フラグ管理用!K297=10,ISBLANK(L297)=FALSE),"",IF(AND(フラグ管理用!K297&lt;10,ISBLANK(L297)=TRUE),"","error")))</f>
        <v/>
      </c>
      <c r="AQ297" s="217" t="str">
        <f t="shared" si="67"/>
        <v/>
      </c>
      <c r="AR297" s="217" t="str">
        <f t="shared" si="78"/>
        <v/>
      </c>
      <c r="AS297" s="217" t="str">
        <f>IF(C297="","",IF(AND(フラグ管理用!D297=2,フラグ管理用!E297=1),IF(Q297&lt;&gt;0,"error",""),""))</f>
        <v/>
      </c>
      <c r="AT297" s="217" t="str">
        <f>IF(C297="","",IF(フラグ管理用!E297=2,IF(OR(O297&lt;&gt;0,P297&lt;&gt;0),"error",""),""))</f>
        <v/>
      </c>
      <c r="AU297" s="217" t="str">
        <f t="shared" si="79"/>
        <v/>
      </c>
      <c r="AV297" s="217" t="str">
        <f t="shared" si="80"/>
        <v/>
      </c>
      <c r="AW297" s="217" t="str">
        <f t="shared" si="68"/>
        <v/>
      </c>
      <c r="AX297" s="217" t="str">
        <f>IF(C297="","",IF(フラグ管理用!X297=2,IF(AND(フラグ管理用!C297=2,フラグ管理用!U297=1),"","error"),""))</f>
        <v/>
      </c>
      <c r="AY297" s="217" t="str">
        <f t="shared" si="69"/>
        <v/>
      </c>
      <c r="AZ297" s="217" t="str">
        <f>IF(C297="","",IF(フラグ管理用!Y297=30,"error",IF(AND(フラグ管理用!AH297="事業始期_通常",フラグ管理用!Y297&lt;18),"error",IF(AND(フラグ管理用!AH297="事業始期_補助",フラグ管理用!Y297&lt;15),"error",""))))</f>
        <v/>
      </c>
      <c r="BA297" s="217" t="str">
        <f t="shared" si="70"/>
        <v/>
      </c>
      <c r="BB297" s="217" t="str">
        <f>IF(C297="","",IF(AND(フラグ管理用!AI297="事業終期_通常",OR(フラグ管理用!Z297&lt;18,フラグ管理用!Z297&gt;29)),"error",IF(AND(フラグ管理用!AI297="事業終期_基金",フラグ管理用!Z297&lt;18),"error","")))</f>
        <v/>
      </c>
      <c r="BC297" s="217" t="str">
        <f>IF(C297="","",IF(VLOOKUP(Y297,―!$X$2:$Y$31,2,FALSE)&lt;=VLOOKUP(Z297,―!$X$2:$Y$31,2,FALSE),"","error"))</f>
        <v/>
      </c>
      <c r="BD297" s="217" t="str">
        <f t="shared" si="71"/>
        <v/>
      </c>
      <c r="BE297" s="217" t="str">
        <f t="shared" si="72"/>
        <v/>
      </c>
      <c r="BF297" s="217" t="str">
        <f>IF(C297="","",IF(AND(フラグ管理用!AJ297="予算区分_地単_通常",フラグ管理用!AE297&gt;4),"error",IF(AND(フラグ管理用!AJ297="予算区分_地単_協力金等",フラグ管理用!AE297&gt;9),"error",IF(AND(フラグ管理用!AJ297="予算区分_補助",フラグ管理用!AE297&lt;9),"error",""))))</f>
        <v/>
      </c>
      <c r="BG297" s="258" t="str">
        <f>フラグ管理用!AN297</f>
        <v/>
      </c>
    </row>
    <row r="298" spans="1:59" x14ac:dyDescent="0.15">
      <c r="A298" s="84">
        <v>280</v>
      </c>
      <c r="B298" s="87"/>
      <c r="C298" s="61"/>
      <c r="D298" s="61"/>
      <c r="E298" s="63"/>
      <c r="F298" s="62"/>
      <c r="G298" s="150" t="str">
        <f>IF(C298="補",VLOOKUP(F298,'事業名一覧 '!$A$3:$C$54,3,FALSE),"")</f>
        <v/>
      </c>
      <c r="H298" s="158"/>
      <c r="I298" s="63"/>
      <c r="J298" s="63"/>
      <c r="K298" s="63"/>
      <c r="L298" s="62"/>
      <c r="M298" s="103" t="str">
        <f t="shared" si="73"/>
        <v/>
      </c>
      <c r="N298" s="103" t="str">
        <f t="shared" si="74"/>
        <v/>
      </c>
      <c r="O298" s="65"/>
      <c r="P298" s="65"/>
      <c r="Q298" s="65"/>
      <c r="R298" s="65"/>
      <c r="S298" s="65"/>
      <c r="T298" s="62"/>
      <c r="U298" s="63"/>
      <c r="V298" s="63"/>
      <c r="W298" s="63"/>
      <c r="X298" s="61"/>
      <c r="Y298" s="61"/>
      <c r="Z298" s="61"/>
      <c r="AA298" s="241"/>
      <c r="AB298" s="241"/>
      <c r="AC298" s="62"/>
      <c r="AD298" s="62"/>
      <c r="AE298" s="169"/>
      <c r="AF298" s="294"/>
      <c r="AG298" s="236"/>
      <c r="AH298" s="246" t="str">
        <f t="shared" si="75"/>
        <v/>
      </c>
      <c r="AI298" s="251" t="str">
        <f t="shared" si="76"/>
        <v/>
      </c>
      <c r="AJ298" s="217" t="str">
        <f>IF(C298="","",IF(AND(フラグ管理用!C298=1,フラグ管理用!E298=1),"",IF(AND(フラグ管理用!C298=2,フラグ管理用!D298=1,フラグ管理用!E298=1),"",IF(AND(フラグ管理用!C298=2,フラグ管理用!D298=2),"","error"))))</f>
        <v/>
      </c>
      <c r="AK298" s="257" t="str">
        <f t="shared" si="65"/>
        <v/>
      </c>
      <c r="AL298" s="257" t="str">
        <f t="shared" si="66"/>
        <v/>
      </c>
      <c r="AM298" s="257" t="str">
        <f>IF(C298="","",IF(PRODUCT(フラグ管理用!H298:J298)=0,"error",""))</f>
        <v/>
      </c>
      <c r="AN298" s="257" t="str">
        <f t="shared" si="77"/>
        <v/>
      </c>
      <c r="AO298" s="257" t="str">
        <f>IF(C298="","",IF(AND(フラグ管理用!E298=1,フラグ管理用!K298=1),"",IF(AND(フラグ管理用!E298=2,フラグ管理用!K298&gt;1),"","error")))</f>
        <v/>
      </c>
      <c r="AP298" s="257" t="str">
        <f>IF(C298="","",IF(AND(フラグ管理用!K298=10,ISBLANK(L298)=FALSE),"",IF(AND(フラグ管理用!K298&lt;10,ISBLANK(L298)=TRUE),"","error")))</f>
        <v/>
      </c>
      <c r="AQ298" s="217" t="str">
        <f t="shared" si="67"/>
        <v/>
      </c>
      <c r="AR298" s="217" t="str">
        <f t="shared" si="78"/>
        <v/>
      </c>
      <c r="AS298" s="217" t="str">
        <f>IF(C298="","",IF(AND(フラグ管理用!D298=2,フラグ管理用!E298=1),IF(Q298&lt;&gt;0,"error",""),""))</f>
        <v/>
      </c>
      <c r="AT298" s="217" t="str">
        <f>IF(C298="","",IF(フラグ管理用!E298=2,IF(OR(O298&lt;&gt;0,P298&lt;&gt;0),"error",""),""))</f>
        <v/>
      </c>
      <c r="AU298" s="217" t="str">
        <f t="shared" si="79"/>
        <v/>
      </c>
      <c r="AV298" s="217" t="str">
        <f t="shared" si="80"/>
        <v/>
      </c>
      <c r="AW298" s="217" t="str">
        <f t="shared" si="68"/>
        <v/>
      </c>
      <c r="AX298" s="217" t="str">
        <f>IF(C298="","",IF(フラグ管理用!X298=2,IF(AND(フラグ管理用!C298=2,フラグ管理用!U298=1),"","error"),""))</f>
        <v/>
      </c>
      <c r="AY298" s="217" t="str">
        <f t="shared" si="69"/>
        <v/>
      </c>
      <c r="AZ298" s="217" t="str">
        <f>IF(C298="","",IF(フラグ管理用!Y298=30,"error",IF(AND(フラグ管理用!AH298="事業始期_通常",フラグ管理用!Y298&lt;18),"error",IF(AND(フラグ管理用!AH298="事業始期_補助",フラグ管理用!Y298&lt;15),"error",""))))</f>
        <v/>
      </c>
      <c r="BA298" s="217" t="str">
        <f t="shared" si="70"/>
        <v/>
      </c>
      <c r="BB298" s="217" t="str">
        <f>IF(C298="","",IF(AND(フラグ管理用!AI298="事業終期_通常",OR(フラグ管理用!Z298&lt;18,フラグ管理用!Z298&gt;29)),"error",IF(AND(フラグ管理用!AI298="事業終期_基金",フラグ管理用!Z298&lt;18),"error","")))</f>
        <v/>
      </c>
      <c r="BC298" s="217" t="str">
        <f>IF(C298="","",IF(VLOOKUP(Y298,―!$X$2:$Y$31,2,FALSE)&lt;=VLOOKUP(Z298,―!$X$2:$Y$31,2,FALSE),"","error"))</f>
        <v/>
      </c>
      <c r="BD298" s="217" t="str">
        <f t="shared" si="71"/>
        <v/>
      </c>
      <c r="BE298" s="217" t="str">
        <f t="shared" si="72"/>
        <v/>
      </c>
      <c r="BF298" s="217" t="str">
        <f>IF(C298="","",IF(AND(フラグ管理用!AJ298="予算区分_地単_通常",フラグ管理用!AE298&gt;4),"error",IF(AND(フラグ管理用!AJ298="予算区分_地単_協力金等",フラグ管理用!AE298&gt;9),"error",IF(AND(フラグ管理用!AJ298="予算区分_補助",フラグ管理用!AE298&lt;9),"error",""))))</f>
        <v/>
      </c>
      <c r="BG298" s="258" t="str">
        <f>フラグ管理用!AN298</f>
        <v/>
      </c>
    </row>
    <row r="299" spans="1:59" x14ac:dyDescent="0.15">
      <c r="A299" s="84">
        <v>281</v>
      </c>
      <c r="B299" s="87"/>
      <c r="C299" s="61"/>
      <c r="D299" s="61"/>
      <c r="E299" s="63"/>
      <c r="F299" s="62"/>
      <c r="G299" s="150" t="str">
        <f>IF(C299="補",VLOOKUP(F299,'事業名一覧 '!$A$3:$C$54,3,FALSE),"")</f>
        <v/>
      </c>
      <c r="H299" s="158"/>
      <c r="I299" s="63"/>
      <c r="J299" s="63"/>
      <c r="K299" s="63"/>
      <c r="L299" s="62"/>
      <c r="M299" s="103" t="str">
        <f t="shared" si="73"/>
        <v/>
      </c>
      <c r="N299" s="103" t="str">
        <f t="shared" si="74"/>
        <v/>
      </c>
      <c r="O299" s="65"/>
      <c r="P299" s="65"/>
      <c r="Q299" s="65"/>
      <c r="R299" s="65"/>
      <c r="S299" s="65"/>
      <c r="T299" s="62"/>
      <c r="U299" s="63"/>
      <c r="V299" s="63"/>
      <c r="W299" s="63"/>
      <c r="X299" s="61"/>
      <c r="Y299" s="61"/>
      <c r="Z299" s="61"/>
      <c r="AA299" s="241"/>
      <c r="AB299" s="241"/>
      <c r="AC299" s="62"/>
      <c r="AD299" s="62"/>
      <c r="AE299" s="169"/>
      <c r="AF299" s="294"/>
      <c r="AG299" s="236"/>
      <c r="AH299" s="246" t="str">
        <f t="shared" si="75"/>
        <v/>
      </c>
      <c r="AI299" s="251" t="str">
        <f t="shared" si="76"/>
        <v/>
      </c>
      <c r="AJ299" s="217" t="str">
        <f>IF(C299="","",IF(AND(フラグ管理用!C299=1,フラグ管理用!E299=1),"",IF(AND(フラグ管理用!C299=2,フラグ管理用!D299=1,フラグ管理用!E299=1),"",IF(AND(フラグ管理用!C299=2,フラグ管理用!D299=2),"","error"))))</f>
        <v/>
      </c>
      <c r="AK299" s="257" t="str">
        <f t="shared" si="65"/>
        <v/>
      </c>
      <c r="AL299" s="257" t="str">
        <f t="shared" si="66"/>
        <v/>
      </c>
      <c r="AM299" s="257" t="str">
        <f>IF(C299="","",IF(PRODUCT(フラグ管理用!H299:J299)=0,"error",""))</f>
        <v/>
      </c>
      <c r="AN299" s="257" t="str">
        <f t="shared" si="77"/>
        <v/>
      </c>
      <c r="AO299" s="257" t="str">
        <f>IF(C299="","",IF(AND(フラグ管理用!E299=1,フラグ管理用!K299=1),"",IF(AND(フラグ管理用!E299=2,フラグ管理用!K299&gt;1),"","error")))</f>
        <v/>
      </c>
      <c r="AP299" s="257" t="str">
        <f>IF(C299="","",IF(AND(フラグ管理用!K299=10,ISBLANK(L299)=FALSE),"",IF(AND(フラグ管理用!K299&lt;10,ISBLANK(L299)=TRUE),"","error")))</f>
        <v/>
      </c>
      <c r="AQ299" s="217" t="str">
        <f t="shared" si="67"/>
        <v/>
      </c>
      <c r="AR299" s="217" t="str">
        <f t="shared" si="78"/>
        <v/>
      </c>
      <c r="AS299" s="217" t="str">
        <f>IF(C299="","",IF(AND(フラグ管理用!D299=2,フラグ管理用!E299=1),IF(Q299&lt;&gt;0,"error",""),""))</f>
        <v/>
      </c>
      <c r="AT299" s="217" t="str">
        <f>IF(C299="","",IF(フラグ管理用!E299=2,IF(OR(O299&lt;&gt;0,P299&lt;&gt;0),"error",""),""))</f>
        <v/>
      </c>
      <c r="AU299" s="217" t="str">
        <f t="shared" si="79"/>
        <v/>
      </c>
      <c r="AV299" s="217" t="str">
        <f t="shared" si="80"/>
        <v/>
      </c>
      <c r="AW299" s="217" t="str">
        <f t="shared" si="68"/>
        <v/>
      </c>
      <c r="AX299" s="217" t="str">
        <f>IF(C299="","",IF(フラグ管理用!X299=2,IF(AND(フラグ管理用!C299=2,フラグ管理用!U299=1),"","error"),""))</f>
        <v/>
      </c>
      <c r="AY299" s="217" t="str">
        <f t="shared" si="69"/>
        <v/>
      </c>
      <c r="AZ299" s="217" t="str">
        <f>IF(C299="","",IF(フラグ管理用!Y299=30,"error",IF(AND(フラグ管理用!AH299="事業始期_通常",フラグ管理用!Y299&lt;18),"error",IF(AND(フラグ管理用!AH299="事業始期_補助",フラグ管理用!Y299&lt;15),"error",""))))</f>
        <v/>
      </c>
      <c r="BA299" s="217" t="str">
        <f t="shared" si="70"/>
        <v/>
      </c>
      <c r="BB299" s="217" t="str">
        <f>IF(C299="","",IF(AND(フラグ管理用!AI299="事業終期_通常",OR(フラグ管理用!Z299&lt;18,フラグ管理用!Z299&gt;29)),"error",IF(AND(フラグ管理用!AI299="事業終期_基金",フラグ管理用!Z299&lt;18),"error","")))</f>
        <v/>
      </c>
      <c r="BC299" s="217" t="str">
        <f>IF(C299="","",IF(VLOOKUP(Y299,―!$X$2:$Y$31,2,FALSE)&lt;=VLOOKUP(Z299,―!$X$2:$Y$31,2,FALSE),"","error"))</f>
        <v/>
      </c>
      <c r="BD299" s="217" t="str">
        <f t="shared" si="71"/>
        <v/>
      </c>
      <c r="BE299" s="217" t="str">
        <f t="shared" si="72"/>
        <v/>
      </c>
      <c r="BF299" s="217" t="str">
        <f>IF(C299="","",IF(AND(フラグ管理用!AJ299="予算区分_地単_通常",フラグ管理用!AE299&gt;4),"error",IF(AND(フラグ管理用!AJ299="予算区分_地単_協力金等",フラグ管理用!AE299&gt;9),"error",IF(AND(フラグ管理用!AJ299="予算区分_補助",フラグ管理用!AE299&lt;9),"error",""))))</f>
        <v/>
      </c>
      <c r="BG299" s="258" t="str">
        <f>フラグ管理用!AN299</f>
        <v/>
      </c>
    </row>
    <row r="300" spans="1:59" x14ac:dyDescent="0.15">
      <c r="A300" s="84">
        <v>282</v>
      </c>
      <c r="B300" s="87"/>
      <c r="C300" s="61"/>
      <c r="D300" s="61"/>
      <c r="E300" s="63"/>
      <c r="F300" s="62"/>
      <c r="G300" s="150" t="str">
        <f>IF(C300="補",VLOOKUP(F300,'事業名一覧 '!$A$3:$C$54,3,FALSE),"")</f>
        <v/>
      </c>
      <c r="H300" s="158"/>
      <c r="I300" s="63"/>
      <c r="J300" s="63"/>
      <c r="K300" s="63"/>
      <c r="L300" s="62"/>
      <c r="M300" s="103" t="str">
        <f t="shared" si="73"/>
        <v/>
      </c>
      <c r="N300" s="103" t="str">
        <f t="shared" si="74"/>
        <v/>
      </c>
      <c r="O300" s="65"/>
      <c r="P300" s="65"/>
      <c r="Q300" s="65"/>
      <c r="R300" s="65"/>
      <c r="S300" s="65"/>
      <c r="T300" s="62"/>
      <c r="U300" s="63"/>
      <c r="V300" s="63"/>
      <c r="W300" s="63"/>
      <c r="X300" s="61"/>
      <c r="Y300" s="61"/>
      <c r="Z300" s="61"/>
      <c r="AA300" s="241"/>
      <c r="AB300" s="241"/>
      <c r="AC300" s="62"/>
      <c r="AD300" s="62"/>
      <c r="AE300" s="169"/>
      <c r="AF300" s="294"/>
      <c r="AG300" s="236"/>
      <c r="AH300" s="246" t="str">
        <f t="shared" si="75"/>
        <v/>
      </c>
      <c r="AI300" s="251" t="str">
        <f t="shared" si="76"/>
        <v/>
      </c>
      <c r="AJ300" s="217" t="str">
        <f>IF(C300="","",IF(AND(フラグ管理用!C300=1,フラグ管理用!E300=1),"",IF(AND(フラグ管理用!C300=2,フラグ管理用!D300=1,フラグ管理用!E300=1),"",IF(AND(フラグ管理用!C300=2,フラグ管理用!D300=2),"","error"))))</f>
        <v/>
      </c>
      <c r="AK300" s="257" t="str">
        <f t="shared" si="65"/>
        <v/>
      </c>
      <c r="AL300" s="257" t="str">
        <f t="shared" si="66"/>
        <v/>
      </c>
      <c r="AM300" s="257" t="str">
        <f>IF(C300="","",IF(PRODUCT(フラグ管理用!H300:J300)=0,"error",""))</f>
        <v/>
      </c>
      <c r="AN300" s="257" t="str">
        <f t="shared" si="77"/>
        <v/>
      </c>
      <c r="AO300" s="257" t="str">
        <f>IF(C300="","",IF(AND(フラグ管理用!E300=1,フラグ管理用!K300=1),"",IF(AND(フラグ管理用!E300=2,フラグ管理用!K300&gt;1),"","error")))</f>
        <v/>
      </c>
      <c r="AP300" s="257" t="str">
        <f>IF(C300="","",IF(AND(フラグ管理用!K300=10,ISBLANK(L300)=FALSE),"",IF(AND(フラグ管理用!K300&lt;10,ISBLANK(L300)=TRUE),"","error")))</f>
        <v/>
      </c>
      <c r="AQ300" s="217" t="str">
        <f t="shared" si="67"/>
        <v/>
      </c>
      <c r="AR300" s="217" t="str">
        <f t="shared" si="78"/>
        <v/>
      </c>
      <c r="AS300" s="217" t="str">
        <f>IF(C300="","",IF(AND(フラグ管理用!D300=2,フラグ管理用!E300=1),IF(Q300&lt;&gt;0,"error",""),""))</f>
        <v/>
      </c>
      <c r="AT300" s="217" t="str">
        <f>IF(C300="","",IF(フラグ管理用!E300=2,IF(OR(O300&lt;&gt;0,P300&lt;&gt;0),"error",""),""))</f>
        <v/>
      </c>
      <c r="AU300" s="217" t="str">
        <f t="shared" si="79"/>
        <v/>
      </c>
      <c r="AV300" s="217" t="str">
        <f t="shared" si="80"/>
        <v/>
      </c>
      <c r="AW300" s="217" t="str">
        <f t="shared" si="68"/>
        <v/>
      </c>
      <c r="AX300" s="217" t="str">
        <f>IF(C300="","",IF(フラグ管理用!X300=2,IF(AND(フラグ管理用!C300=2,フラグ管理用!U300=1),"","error"),""))</f>
        <v/>
      </c>
      <c r="AY300" s="217" t="str">
        <f t="shared" si="69"/>
        <v/>
      </c>
      <c r="AZ300" s="217" t="str">
        <f>IF(C300="","",IF(フラグ管理用!Y300=30,"error",IF(AND(フラグ管理用!AH300="事業始期_通常",フラグ管理用!Y300&lt;18),"error",IF(AND(フラグ管理用!AH300="事業始期_補助",フラグ管理用!Y300&lt;15),"error",""))))</f>
        <v/>
      </c>
      <c r="BA300" s="217" t="str">
        <f t="shared" si="70"/>
        <v/>
      </c>
      <c r="BB300" s="217" t="str">
        <f>IF(C300="","",IF(AND(フラグ管理用!AI300="事業終期_通常",OR(フラグ管理用!Z300&lt;18,フラグ管理用!Z300&gt;29)),"error",IF(AND(フラグ管理用!AI300="事業終期_基金",フラグ管理用!Z300&lt;18),"error","")))</f>
        <v/>
      </c>
      <c r="BC300" s="217" t="str">
        <f>IF(C300="","",IF(VLOOKUP(Y300,―!$X$2:$Y$31,2,FALSE)&lt;=VLOOKUP(Z300,―!$X$2:$Y$31,2,FALSE),"","error"))</f>
        <v/>
      </c>
      <c r="BD300" s="217" t="str">
        <f t="shared" si="71"/>
        <v/>
      </c>
      <c r="BE300" s="217" t="str">
        <f t="shared" si="72"/>
        <v/>
      </c>
      <c r="BF300" s="217" t="str">
        <f>IF(C300="","",IF(AND(フラグ管理用!AJ300="予算区分_地単_通常",フラグ管理用!AE300&gt;4),"error",IF(AND(フラグ管理用!AJ300="予算区分_地単_協力金等",フラグ管理用!AE300&gt;9),"error",IF(AND(フラグ管理用!AJ300="予算区分_補助",フラグ管理用!AE300&lt;9),"error",""))))</f>
        <v/>
      </c>
      <c r="BG300" s="258" t="str">
        <f>フラグ管理用!AN300</f>
        <v/>
      </c>
    </row>
    <row r="301" spans="1:59" x14ac:dyDescent="0.15">
      <c r="A301" s="84">
        <v>283</v>
      </c>
      <c r="B301" s="87"/>
      <c r="C301" s="61"/>
      <c r="D301" s="61"/>
      <c r="E301" s="63"/>
      <c r="F301" s="62"/>
      <c r="G301" s="150" t="str">
        <f>IF(C301="補",VLOOKUP(F301,'事業名一覧 '!$A$3:$C$54,3,FALSE),"")</f>
        <v/>
      </c>
      <c r="H301" s="158"/>
      <c r="I301" s="63"/>
      <c r="J301" s="63"/>
      <c r="K301" s="63"/>
      <c r="L301" s="62"/>
      <c r="M301" s="103" t="str">
        <f t="shared" si="73"/>
        <v/>
      </c>
      <c r="N301" s="103" t="str">
        <f t="shared" si="74"/>
        <v/>
      </c>
      <c r="O301" s="65"/>
      <c r="P301" s="65"/>
      <c r="Q301" s="65"/>
      <c r="R301" s="65"/>
      <c r="S301" s="65"/>
      <c r="T301" s="62"/>
      <c r="U301" s="63"/>
      <c r="V301" s="63"/>
      <c r="W301" s="63"/>
      <c r="X301" s="61"/>
      <c r="Y301" s="61"/>
      <c r="Z301" s="61"/>
      <c r="AA301" s="241"/>
      <c r="AB301" s="241"/>
      <c r="AC301" s="62"/>
      <c r="AD301" s="62"/>
      <c r="AE301" s="169"/>
      <c r="AF301" s="294"/>
      <c r="AG301" s="236"/>
      <c r="AH301" s="246" t="str">
        <f t="shared" si="75"/>
        <v/>
      </c>
      <c r="AI301" s="251" t="str">
        <f t="shared" si="76"/>
        <v/>
      </c>
      <c r="AJ301" s="217" t="str">
        <f>IF(C301="","",IF(AND(フラグ管理用!C301=1,フラグ管理用!E301=1),"",IF(AND(フラグ管理用!C301=2,フラグ管理用!D301=1,フラグ管理用!E301=1),"",IF(AND(フラグ管理用!C301=2,フラグ管理用!D301=2),"","error"))))</f>
        <v/>
      </c>
      <c r="AK301" s="257" t="str">
        <f t="shared" si="65"/>
        <v/>
      </c>
      <c r="AL301" s="257" t="str">
        <f t="shared" si="66"/>
        <v/>
      </c>
      <c r="AM301" s="257" t="str">
        <f>IF(C301="","",IF(PRODUCT(フラグ管理用!H301:J301)=0,"error",""))</f>
        <v/>
      </c>
      <c r="AN301" s="257" t="str">
        <f t="shared" si="77"/>
        <v/>
      </c>
      <c r="AO301" s="257" t="str">
        <f>IF(C301="","",IF(AND(フラグ管理用!E301=1,フラグ管理用!K301=1),"",IF(AND(フラグ管理用!E301=2,フラグ管理用!K301&gt;1),"","error")))</f>
        <v/>
      </c>
      <c r="AP301" s="257" t="str">
        <f>IF(C301="","",IF(AND(フラグ管理用!K301=10,ISBLANK(L301)=FALSE),"",IF(AND(フラグ管理用!K301&lt;10,ISBLANK(L301)=TRUE),"","error")))</f>
        <v/>
      </c>
      <c r="AQ301" s="217" t="str">
        <f t="shared" si="67"/>
        <v/>
      </c>
      <c r="AR301" s="217" t="str">
        <f t="shared" si="78"/>
        <v/>
      </c>
      <c r="AS301" s="217" t="str">
        <f>IF(C301="","",IF(AND(フラグ管理用!D301=2,フラグ管理用!E301=1),IF(Q301&lt;&gt;0,"error",""),""))</f>
        <v/>
      </c>
      <c r="AT301" s="217" t="str">
        <f>IF(C301="","",IF(フラグ管理用!E301=2,IF(OR(O301&lt;&gt;0,P301&lt;&gt;0),"error",""),""))</f>
        <v/>
      </c>
      <c r="AU301" s="217" t="str">
        <f t="shared" si="79"/>
        <v/>
      </c>
      <c r="AV301" s="217" t="str">
        <f t="shared" si="80"/>
        <v/>
      </c>
      <c r="AW301" s="217" t="str">
        <f t="shared" si="68"/>
        <v/>
      </c>
      <c r="AX301" s="217" t="str">
        <f>IF(C301="","",IF(フラグ管理用!X301=2,IF(AND(フラグ管理用!C301=2,フラグ管理用!U301=1),"","error"),""))</f>
        <v/>
      </c>
      <c r="AY301" s="217" t="str">
        <f t="shared" si="69"/>
        <v/>
      </c>
      <c r="AZ301" s="217" t="str">
        <f>IF(C301="","",IF(フラグ管理用!Y301=30,"error",IF(AND(フラグ管理用!AH301="事業始期_通常",フラグ管理用!Y301&lt;18),"error",IF(AND(フラグ管理用!AH301="事業始期_補助",フラグ管理用!Y301&lt;15),"error",""))))</f>
        <v/>
      </c>
      <c r="BA301" s="217" t="str">
        <f t="shared" si="70"/>
        <v/>
      </c>
      <c r="BB301" s="217" t="str">
        <f>IF(C301="","",IF(AND(フラグ管理用!AI301="事業終期_通常",OR(フラグ管理用!Z301&lt;18,フラグ管理用!Z301&gt;29)),"error",IF(AND(フラグ管理用!AI301="事業終期_基金",フラグ管理用!Z301&lt;18),"error","")))</f>
        <v/>
      </c>
      <c r="BC301" s="217" t="str">
        <f>IF(C301="","",IF(VLOOKUP(Y301,―!$X$2:$Y$31,2,FALSE)&lt;=VLOOKUP(Z301,―!$X$2:$Y$31,2,FALSE),"","error"))</f>
        <v/>
      </c>
      <c r="BD301" s="217" t="str">
        <f t="shared" si="71"/>
        <v/>
      </c>
      <c r="BE301" s="217" t="str">
        <f t="shared" si="72"/>
        <v/>
      </c>
      <c r="BF301" s="217" t="str">
        <f>IF(C301="","",IF(AND(フラグ管理用!AJ301="予算区分_地単_通常",フラグ管理用!AE301&gt;4),"error",IF(AND(フラグ管理用!AJ301="予算区分_地単_協力金等",フラグ管理用!AE301&gt;9),"error",IF(AND(フラグ管理用!AJ301="予算区分_補助",フラグ管理用!AE301&lt;9),"error",""))))</f>
        <v/>
      </c>
      <c r="BG301" s="258" t="str">
        <f>フラグ管理用!AN301</f>
        <v/>
      </c>
    </row>
    <row r="302" spans="1:59" x14ac:dyDescent="0.15">
      <c r="A302" s="84">
        <v>284</v>
      </c>
      <c r="B302" s="87"/>
      <c r="C302" s="61"/>
      <c r="D302" s="61"/>
      <c r="E302" s="63"/>
      <c r="F302" s="62"/>
      <c r="G302" s="150" t="str">
        <f>IF(C302="補",VLOOKUP(F302,'事業名一覧 '!$A$3:$C$54,3,FALSE),"")</f>
        <v/>
      </c>
      <c r="H302" s="158"/>
      <c r="I302" s="63"/>
      <c r="J302" s="63"/>
      <c r="K302" s="63"/>
      <c r="L302" s="62"/>
      <c r="M302" s="103" t="str">
        <f t="shared" si="73"/>
        <v/>
      </c>
      <c r="N302" s="103" t="str">
        <f t="shared" si="74"/>
        <v/>
      </c>
      <c r="O302" s="65"/>
      <c r="P302" s="65"/>
      <c r="Q302" s="65"/>
      <c r="R302" s="65"/>
      <c r="S302" s="65"/>
      <c r="T302" s="62"/>
      <c r="U302" s="63"/>
      <c r="V302" s="63"/>
      <c r="W302" s="63"/>
      <c r="X302" s="61"/>
      <c r="Y302" s="61"/>
      <c r="Z302" s="61"/>
      <c r="AA302" s="241"/>
      <c r="AB302" s="241"/>
      <c r="AC302" s="62"/>
      <c r="AD302" s="62"/>
      <c r="AE302" s="169"/>
      <c r="AF302" s="294"/>
      <c r="AG302" s="236"/>
      <c r="AH302" s="246" t="str">
        <f t="shared" si="75"/>
        <v/>
      </c>
      <c r="AI302" s="251" t="str">
        <f t="shared" si="76"/>
        <v/>
      </c>
      <c r="AJ302" s="217" t="str">
        <f>IF(C302="","",IF(AND(フラグ管理用!C302=1,フラグ管理用!E302=1),"",IF(AND(フラグ管理用!C302=2,フラグ管理用!D302=1,フラグ管理用!E302=1),"",IF(AND(フラグ管理用!C302=2,フラグ管理用!D302=2),"","error"))))</f>
        <v/>
      </c>
      <c r="AK302" s="257" t="str">
        <f t="shared" si="65"/>
        <v/>
      </c>
      <c r="AL302" s="257" t="str">
        <f t="shared" si="66"/>
        <v/>
      </c>
      <c r="AM302" s="257" t="str">
        <f>IF(C302="","",IF(PRODUCT(フラグ管理用!H302:J302)=0,"error",""))</f>
        <v/>
      </c>
      <c r="AN302" s="257" t="str">
        <f t="shared" si="77"/>
        <v/>
      </c>
      <c r="AO302" s="257" t="str">
        <f>IF(C302="","",IF(AND(フラグ管理用!E302=1,フラグ管理用!K302=1),"",IF(AND(フラグ管理用!E302=2,フラグ管理用!K302&gt;1),"","error")))</f>
        <v/>
      </c>
      <c r="AP302" s="257" t="str">
        <f>IF(C302="","",IF(AND(フラグ管理用!K302=10,ISBLANK(L302)=FALSE),"",IF(AND(フラグ管理用!K302&lt;10,ISBLANK(L302)=TRUE),"","error")))</f>
        <v/>
      </c>
      <c r="AQ302" s="217" t="str">
        <f t="shared" si="67"/>
        <v/>
      </c>
      <c r="AR302" s="217" t="str">
        <f t="shared" si="78"/>
        <v/>
      </c>
      <c r="AS302" s="217" t="str">
        <f>IF(C302="","",IF(AND(フラグ管理用!D302=2,フラグ管理用!E302=1),IF(Q302&lt;&gt;0,"error",""),""))</f>
        <v/>
      </c>
      <c r="AT302" s="217" t="str">
        <f>IF(C302="","",IF(フラグ管理用!E302=2,IF(OR(O302&lt;&gt;0,P302&lt;&gt;0),"error",""),""))</f>
        <v/>
      </c>
      <c r="AU302" s="217" t="str">
        <f t="shared" si="79"/>
        <v/>
      </c>
      <c r="AV302" s="217" t="str">
        <f t="shared" si="80"/>
        <v/>
      </c>
      <c r="AW302" s="217" t="str">
        <f t="shared" si="68"/>
        <v/>
      </c>
      <c r="AX302" s="217" t="str">
        <f>IF(C302="","",IF(フラグ管理用!X302=2,IF(AND(フラグ管理用!C302=2,フラグ管理用!U302=1),"","error"),""))</f>
        <v/>
      </c>
      <c r="AY302" s="217" t="str">
        <f t="shared" si="69"/>
        <v/>
      </c>
      <c r="AZ302" s="217" t="str">
        <f>IF(C302="","",IF(フラグ管理用!Y302=30,"error",IF(AND(フラグ管理用!AH302="事業始期_通常",フラグ管理用!Y302&lt;18),"error",IF(AND(フラグ管理用!AH302="事業始期_補助",フラグ管理用!Y302&lt;15),"error",""))))</f>
        <v/>
      </c>
      <c r="BA302" s="217" t="str">
        <f t="shared" si="70"/>
        <v/>
      </c>
      <c r="BB302" s="217" t="str">
        <f>IF(C302="","",IF(AND(フラグ管理用!AI302="事業終期_通常",OR(フラグ管理用!Z302&lt;18,フラグ管理用!Z302&gt;29)),"error",IF(AND(フラグ管理用!AI302="事業終期_基金",フラグ管理用!Z302&lt;18),"error","")))</f>
        <v/>
      </c>
      <c r="BC302" s="217" t="str">
        <f>IF(C302="","",IF(VLOOKUP(Y302,―!$X$2:$Y$31,2,FALSE)&lt;=VLOOKUP(Z302,―!$X$2:$Y$31,2,FALSE),"","error"))</f>
        <v/>
      </c>
      <c r="BD302" s="217" t="str">
        <f t="shared" si="71"/>
        <v/>
      </c>
      <c r="BE302" s="217" t="str">
        <f t="shared" si="72"/>
        <v/>
      </c>
      <c r="BF302" s="217" t="str">
        <f>IF(C302="","",IF(AND(フラグ管理用!AJ302="予算区分_地単_通常",フラグ管理用!AE302&gt;4),"error",IF(AND(フラグ管理用!AJ302="予算区分_地単_協力金等",フラグ管理用!AE302&gt;9),"error",IF(AND(フラグ管理用!AJ302="予算区分_補助",フラグ管理用!AE302&lt;9),"error",""))))</f>
        <v/>
      </c>
      <c r="BG302" s="258" t="str">
        <f>フラグ管理用!AN302</f>
        <v/>
      </c>
    </row>
    <row r="303" spans="1:59" x14ac:dyDescent="0.15">
      <c r="A303" s="84">
        <v>285</v>
      </c>
      <c r="B303" s="87"/>
      <c r="C303" s="61"/>
      <c r="D303" s="61"/>
      <c r="E303" s="63"/>
      <c r="F303" s="62"/>
      <c r="G303" s="150" t="str">
        <f>IF(C303="補",VLOOKUP(F303,'事業名一覧 '!$A$3:$C$54,3,FALSE),"")</f>
        <v/>
      </c>
      <c r="H303" s="158"/>
      <c r="I303" s="63"/>
      <c r="J303" s="63"/>
      <c r="K303" s="63"/>
      <c r="L303" s="62"/>
      <c r="M303" s="103" t="str">
        <f t="shared" si="73"/>
        <v/>
      </c>
      <c r="N303" s="103" t="str">
        <f t="shared" si="74"/>
        <v/>
      </c>
      <c r="O303" s="65"/>
      <c r="P303" s="65"/>
      <c r="Q303" s="65"/>
      <c r="R303" s="65"/>
      <c r="S303" s="65"/>
      <c r="T303" s="62"/>
      <c r="U303" s="63"/>
      <c r="V303" s="63"/>
      <c r="W303" s="63"/>
      <c r="X303" s="61"/>
      <c r="Y303" s="61"/>
      <c r="Z303" s="61"/>
      <c r="AA303" s="241"/>
      <c r="AB303" s="241"/>
      <c r="AC303" s="62"/>
      <c r="AD303" s="62"/>
      <c r="AE303" s="169"/>
      <c r="AF303" s="294"/>
      <c r="AG303" s="236"/>
      <c r="AH303" s="246" t="str">
        <f t="shared" si="75"/>
        <v/>
      </c>
      <c r="AI303" s="251" t="str">
        <f t="shared" si="76"/>
        <v/>
      </c>
      <c r="AJ303" s="217" t="str">
        <f>IF(C303="","",IF(AND(フラグ管理用!C303=1,フラグ管理用!E303=1),"",IF(AND(フラグ管理用!C303=2,フラグ管理用!D303=1,フラグ管理用!E303=1),"",IF(AND(フラグ管理用!C303=2,フラグ管理用!D303=2),"","error"))))</f>
        <v/>
      </c>
      <c r="AK303" s="257" t="str">
        <f t="shared" si="65"/>
        <v/>
      </c>
      <c r="AL303" s="257" t="str">
        <f t="shared" si="66"/>
        <v/>
      </c>
      <c r="AM303" s="257" t="str">
        <f>IF(C303="","",IF(PRODUCT(フラグ管理用!H303:J303)=0,"error",""))</f>
        <v/>
      </c>
      <c r="AN303" s="257" t="str">
        <f t="shared" si="77"/>
        <v/>
      </c>
      <c r="AO303" s="257" t="str">
        <f>IF(C303="","",IF(AND(フラグ管理用!E303=1,フラグ管理用!K303=1),"",IF(AND(フラグ管理用!E303=2,フラグ管理用!K303&gt;1),"","error")))</f>
        <v/>
      </c>
      <c r="AP303" s="257" t="str">
        <f>IF(C303="","",IF(AND(フラグ管理用!K303=10,ISBLANK(L303)=FALSE),"",IF(AND(フラグ管理用!K303&lt;10,ISBLANK(L303)=TRUE),"","error")))</f>
        <v/>
      </c>
      <c r="AQ303" s="217" t="str">
        <f t="shared" si="67"/>
        <v/>
      </c>
      <c r="AR303" s="217" t="str">
        <f t="shared" si="78"/>
        <v/>
      </c>
      <c r="AS303" s="217" t="str">
        <f>IF(C303="","",IF(AND(フラグ管理用!D303=2,フラグ管理用!E303=1),IF(Q303&lt;&gt;0,"error",""),""))</f>
        <v/>
      </c>
      <c r="AT303" s="217" t="str">
        <f>IF(C303="","",IF(フラグ管理用!E303=2,IF(OR(O303&lt;&gt;0,P303&lt;&gt;0),"error",""),""))</f>
        <v/>
      </c>
      <c r="AU303" s="217" t="str">
        <f t="shared" si="79"/>
        <v/>
      </c>
      <c r="AV303" s="217" t="str">
        <f t="shared" si="80"/>
        <v/>
      </c>
      <c r="AW303" s="217" t="str">
        <f t="shared" si="68"/>
        <v/>
      </c>
      <c r="AX303" s="217" t="str">
        <f>IF(C303="","",IF(フラグ管理用!X303=2,IF(AND(フラグ管理用!C303=2,フラグ管理用!U303=1),"","error"),""))</f>
        <v/>
      </c>
      <c r="AY303" s="217" t="str">
        <f t="shared" si="69"/>
        <v/>
      </c>
      <c r="AZ303" s="217" t="str">
        <f>IF(C303="","",IF(フラグ管理用!Y303=30,"error",IF(AND(フラグ管理用!AH303="事業始期_通常",フラグ管理用!Y303&lt;18),"error",IF(AND(フラグ管理用!AH303="事業始期_補助",フラグ管理用!Y303&lt;15),"error",""))))</f>
        <v/>
      </c>
      <c r="BA303" s="217" t="str">
        <f t="shared" si="70"/>
        <v/>
      </c>
      <c r="BB303" s="217" t="str">
        <f>IF(C303="","",IF(AND(フラグ管理用!AI303="事業終期_通常",OR(フラグ管理用!Z303&lt;18,フラグ管理用!Z303&gt;29)),"error",IF(AND(フラグ管理用!AI303="事業終期_基金",フラグ管理用!Z303&lt;18),"error","")))</f>
        <v/>
      </c>
      <c r="BC303" s="217" t="str">
        <f>IF(C303="","",IF(VLOOKUP(Y303,―!$X$2:$Y$31,2,FALSE)&lt;=VLOOKUP(Z303,―!$X$2:$Y$31,2,FALSE),"","error"))</f>
        <v/>
      </c>
      <c r="BD303" s="217" t="str">
        <f t="shared" si="71"/>
        <v/>
      </c>
      <c r="BE303" s="217" t="str">
        <f t="shared" si="72"/>
        <v/>
      </c>
      <c r="BF303" s="217" t="str">
        <f>IF(C303="","",IF(AND(フラグ管理用!AJ303="予算区分_地単_通常",フラグ管理用!AE303&gt;4),"error",IF(AND(フラグ管理用!AJ303="予算区分_地単_協力金等",フラグ管理用!AE303&gt;9),"error",IF(AND(フラグ管理用!AJ303="予算区分_補助",フラグ管理用!AE303&lt;9),"error",""))))</f>
        <v/>
      </c>
      <c r="BG303" s="258" t="str">
        <f>フラグ管理用!AN303</f>
        <v/>
      </c>
    </row>
    <row r="304" spans="1:59" x14ac:dyDescent="0.15">
      <c r="A304" s="84">
        <v>286</v>
      </c>
      <c r="B304" s="87"/>
      <c r="C304" s="61"/>
      <c r="D304" s="61"/>
      <c r="E304" s="63"/>
      <c r="F304" s="62"/>
      <c r="G304" s="150" t="str">
        <f>IF(C304="補",VLOOKUP(F304,'事業名一覧 '!$A$3:$C$54,3,FALSE),"")</f>
        <v/>
      </c>
      <c r="H304" s="158"/>
      <c r="I304" s="63"/>
      <c r="J304" s="63"/>
      <c r="K304" s="63"/>
      <c r="L304" s="62"/>
      <c r="M304" s="103" t="str">
        <f t="shared" si="73"/>
        <v/>
      </c>
      <c r="N304" s="103" t="str">
        <f t="shared" si="74"/>
        <v/>
      </c>
      <c r="O304" s="65"/>
      <c r="P304" s="65"/>
      <c r="Q304" s="65"/>
      <c r="R304" s="65"/>
      <c r="S304" s="65"/>
      <c r="T304" s="62"/>
      <c r="U304" s="63"/>
      <c r="V304" s="63"/>
      <c r="W304" s="63"/>
      <c r="X304" s="61"/>
      <c r="Y304" s="61"/>
      <c r="Z304" s="61"/>
      <c r="AA304" s="241"/>
      <c r="AB304" s="241"/>
      <c r="AC304" s="62"/>
      <c r="AD304" s="62"/>
      <c r="AE304" s="169"/>
      <c r="AF304" s="294"/>
      <c r="AG304" s="236"/>
      <c r="AH304" s="246" t="str">
        <f t="shared" si="75"/>
        <v/>
      </c>
      <c r="AI304" s="251" t="str">
        <f t="shared" si="76"/>
        <v/>
      </c>
      <c r="AJ304" s="217" t="str">
        <f>IF(C304="","",IF(AND(フラグ管理用!C304=1,フラグ管理用!E304=1),"",IF(AND(フラグ管理用!C304=2,フラグ管理用!D304=1,フラグ管理用!E304=1),"",IF(AND(フラグ管理用!C304=2,フラグ管理用!D304=2),"","error"))))</f>
        <v/>
      </c>
      <c r="AK304" s="257" t="str">
        <f t="shared" si="65"/>
        <v/>
      </c>
      <c r="AL304" s="257" t="str">
        <f t="shared" si="66"/>
        <v/>
      </c>
      <c r="AM304" s="257" t="str">
        <f>IF(C304="","",IF(PRODUCT(フラグ管理用!H304:J304)=0,"error",""))</f>
        <v/>
      </c>
      <c r="AN304" s="257" t="str">
        <f t="shared" si="77"/>
        <v/>
      </c>
      <c r="AO304" s="257" t="str">
        <f>IF(C304="","",IF(AND(フラグ管理用!E304=1,フラグ管理用!K304=1),"",IF(AND(フラグ管理用!E304=2,フラグ管理用!K304&gt;1),"","error")))</f>
        <v/>
      </c>
      <c r="AP304" s="257" t="str">
        <f>IF(C304="","",IF(AND(フラグ管理用!K304=10,ISBLANK(L304)=FALSE),"",IF(AND(フラグ管理用!K304&lt;10,ISBLANK(L304)=TRUE),"","error")))</f>
        <v/>
      </c>
      <c r="AQ304" s="217" t="str">
        <f t="shared" si="67"/>
        <v/>
      </c>
      <c r="AR304" s="217" t="str">
        <f t="shared" si="78"/>
        <v/>
      </c>
      <c r="AS304" s="217" t="str">
        <f>IF(C304="","",IF(AND(フラグ管理用!D304=2,フラグ管理用!E304=1),IF(Q304&lt;&gt;0,"error",""),""))</f>
        <v/>
      </c>
      <c r="AT304" s="217" t="str">
        <f>IF(C304="","",IF(フラグ管理用!E304=2,IF(OR(O304&lt;&gt;0,P304&lt;&gt;0),"error",""),""))</f>
        <v/>
      </c>
      <c r="AU304" s="217" t="str">
        <f t="shared" si="79"/>
        <v/>
      </c>
      <c r="AV304" s="217" t="str">
        <f t="shared" si="80"/>
        <v/>
      </c>
      <c r="AW304" s="217" t="str">
        <f t="shared" si="68"/>
        <v/>
      </c>
      <c r="AX304" s="217" t="str">
        <f>IF(C304="","",IF(フラグ管理用!X304=2,IF(AND(フラグ管理用!C304=2,フラグ管理用!U304=1),"","error"),""))</f>
        <v/>
      </c>
      <c r="AY304" s="217" t="str">
        <f t="shared" si="69"/>
        <v/>
      </c>
      <c r="AZ304" s="217" t="str">
        <f>IF(C304="","",IF(フラグ管理用!Y304=30,"error",IF(AND(フラグ管理用!AH304="事業始期_通常",フラグ管理用!Y304&lt;18),"error",IF(AND(フラグ管理用!AH304="事業始期_補助",フラグ管理用!Y304&lt;15),"error",""))))</f>
        <v/>
      </c>
      <c r="BA304" s="217" t="str">
        <f t="shared" si="70"/>
        <v/>
      </c>
      <c r="BB304" s="217" t="str">
        <f>IF(C304="","",IF(AND(フラグ管理用!AI304="事業終期_通常",OR(フラグ管理用!Z304&lt;18,フラグ管理用!Z304&gt;29)),"error",IF(AND(フラグ管理用!AI304="事業終期_基金",フラグ管理用!Z304&lt;18),"error","")))</f>
        <v/>
      </c>
      <c r="BC304" s="217" t="str">
        <f>IF(C304="","",IF(VLOOKUP(Y304,―!$X$2:$Y$31,2,FALSE)&lt;=VLOOKUP(Z304,―!$X$2:$Y$31,2,FALSE),"","error"))</f>
        <v/>
      </c>
      <c r="BD304" s="217" t="str">
        <f t="shared" si="71"/>
        <v/>
      </c>
      <c r="BE304" s="217" t="str">
        <f t="shared" si="72"/>
        <v/>
      </c>
      <c r="BF304" s="217" t="str">
        <f>IF(C304="","",IF(AND(フラグ管理用!AJ304="予算区分_地単_通常",フラグ管理用!AE304&gt;4),"error",IF(AND(フラグ管理用!AJ304="予算区分_地単_協力金等",フラグ管理用!AE304&gt;9),"error",IF(AND(フラグ管理用!AJ304="予算区分_補助",フラグ管理用!AE304&lt;9),"error",""))))</f>
        <v/>
      </c>
      <c r="BG304" s="258" t="str">
        <f>フラグ管理用!AN304</f>
        <v/>
      </c>
    </row>
    <row r="305" spans="1:59" x14ac:dyDescent="0.15">
      <c r="A305" s="84">
        <v>287</v>
      </c>
      <c r="B305" s="87"/>
      <c r="C305" s="61"/>
      <c r="D305" s="61"/>
      <c r="E305" s="63"/>
      <c r="F305" s="62"/>
      <c r="G305" s="150" t="str">
        <f>IF(C305="補",VLOOKUP(F305,'事業名一覧 '!$A$3:$C$54,3,FALSE),"")</f>
        <v/>
      </c>
      <c r="H305" s="158"/>
      <c r="I305" s="63"/>
      <c r="J305" s="63"/>
      <c r="K305" s="63"/>
      <c r="L305" s="62"/>
      <c r="M305" s="103" t="str">
        <f t="shared" si="73"/>
        <v/>
      </c>
      <c r="N305" s="103" t="str">
        <f t="shared" si="74"/>
        <v/>
      </c>
      <c r="O305" s="65"/>
      <c r="P305" s="65"/>
      <c r="Q305" s="65"/>
      <c r="R305" s="65"/>
      <c r="S305" s="65"/>
      <c r="T305" s="62"/>
      <c r="U305" s="63"/>
      <c r="V305" s="63"/>
      <c r="W305" s="63"/>
      <c r="X305" s="61"/>
      <c r="Y305" s="61"/>
      <c r="Z305" s="61"/>
      <c r="AA305" s="241"/>
      <c r="AB305" s="241"/>
      <c r="AC305" s="62"/>
      <c r="AD305" s="62"/>
      <c r="AE305" s="169"/>
      <c r="AF305" s="294"/>
      <c r="AG305" s="236"/>
      <c r="AH305" s="246" t="str">
        <f t="shared" si="75"/>
        <v/>
      </c>
      <c r="AI305" s="251" t="str">
        <f t="shared" si="76"/>
        <v/>
      </c>
      <c r="AJ305" s="217" t="str">
        <f>IF(C305="","",IF(AND(フラグ管理用!C305=1,フラグ管理用!E305=1),"",IF(AND(フラグ管理用!C305=2,フラグ管理用!D305=1,フラグ管理用!E305=1),"",IF(AND(フラグ管理用!C305=2,フラグ管理用!D305=2),"","error"))))</f>
        <v/>
      </c>
      <c r="AK305" s="257" t="str">
        <f t="shared" si="65"/>
        <v/>
      </c>
      <c r="AL305" s="257" t="str">
        <f t="shared" si="66"/>
        <v/>
      </c>
      <c r="AM305" s="257" t="str">
        <f>IF(C305="","",IF(PRODUCT(フラグ管理用!H305:J305)=0,"error",""))</f>
        <v/>
      </c>
      <c r="AN305" s="257" t="str">
        <f t="shared" si="77"/>
        <v/>
      </c>
      <c r="AO305" s="257" t="str">
        <f>IF(C305="","",IF(AND(フラグ管理用!E305=1,フラグ管理用!K305=1),"",IF(AND(フラグ管理用!E305=2,フラグ管理用!K305&gt;1),"","error")))</f>
        <v/>
      </c>
      <c r="AP305" s="257" t="str">
        <f>IF(C305="","",IF(AND(フラグ管理用!K305=10,ISBLANK(L305)=FALSE),"",IF(AND(フラグ管理用!K305&lt;10,ISBLANK(L305)=TRUE),"","error")))</f>
        <v/>
      </c>
      <c r="AQ305" s="217" t="str">
        <f t="shared" si="67"/>
        <v/>
      </c>
      <c r="AR305" s="217" t="str">
        <f t="shared" si="78"/>
        <v/>
      </c>
      <c r="AS305" s="217" t="str">
        <f>IF(C305="","",IF(AND(フラグ管理用!D305=2,フラグ管理用!E305=1),IF(Q305&lt;&gt;0,"error",""),""))</f>
        <v/>
      </c>
      <c r="AT305" s="217" t="str">
        <f>IF(C305="","",IF(フラグ管理用!E305=2,IF(OR(O305&lt;&gt;0,P305&lt;&gt;0),"error",""),""))</f>
        <v/>
      </c>
      <c r="AU305" s="217" t="str">
        <f t="shared" si="79"/>
        <v/>
      </c>
      <c r="AV305" s="217" t="str">
        <f t="shared" si="80"/>
        <v/>
      </c>
      <c r="AW305" s="217" t="str">
        <f t="shared" si="68"/>
        <v/>
      </c>
      <c r="AX305" s="217" t="str">
        <f>IF(C305="","",IF(フラグ管理用!X305=2,IF(AND(フラグ管理用!C305=2,フラグ管理用!U305=1),"","error"),""))</f>
        <v/>
      </c>
      <c r="AY305" s="217" t="str">
        <f t="shared" si="69"/>
        <v/>
      </c>
      <c r="AZ305" s="217" t="str">
        <f>IF(C305="","",IF(フラグ管理用!Y305=30,"error",IF(AND(フラグ管理用!AH305="事業始期_通常",フラグ管理用!Y305&lt;18),"error",IF(AND(フラグ管理用!AH305="事業始期_補助",フラグ管理用!Y305&lt;15),"error",""))))</f>
        <v/>
      </c>
      <c r="BA305" s="217" t="str">
        <f t="shared" si="70"/>
        <v/>
      </c>
      <c r="BB305" s="217" t="str">
        <f>IF(C305="","",IF(AND(フラグ管理用!AI305="事業終期_通常",OR(フラグ管理用!Z305&lt;18,フラグ管理用!Z305&gt;29)),"error",IF(AND(フラグ管理用!AI305="事業終期_基金",フラグ管理用!Z305&lt;18),"error","")))</f>
        <v/>
      </c>
      <c r="BC305" s="217" t="str">
        <f>IF(C305="","",IF(VLOOKUP(Y305,―!$X$2:$Y$31,2,FALSE)&lt;=VLOOKUP(Z305,―!$X$2:$Y$31,2,FALSE),"","error"))</f>
        <v/>
      </c>
      <c r="BD305" s="217" t="str">
        <f t="shared" si="71"/>
        <v/>
      </c>
      <c r="BE305" s="217" t="str">
        <f t="shared" si="72"/>
        <v/>
      </c>
      <c r="BF305" s="217" t="str">
        <f>IF(C305="","",IF(AND(フラグ管理用!AJ305="予算区分_地単_通常",フラグ管理用!AE305&gt;4),"error",IF(AND(フラグ管理用!AJ305="予算区分_地単_協力金等",フラグ管理用!AE305&gt;9),"error",IF(AND(フラグ管理用!AJ305="予算区分_補助",フラグ管理用!AE305&lt;9),"error",""))))</f>
        <v/>
      </c>
      <c r="BG305" s="258" t="str">
        <f>フラグ管理用!AN305</f>
        <v/>
      </c>
    </row>
    <row r="306" spans="1:59" x14ac:dyDescent="0.15">
      <c r="A306" s="84">
        <v>288</v>
      </c>
      <c r="B306" s="87"/>
      <c r="C306" s="61"/>
      <c r="D306" s="61"/>
      <c r="E306" s="63"/>
      <c r="F306" s="62"/>
      <c r="G306" s="150" t="str">
        <f>IF(C306="補",VLOOKUP(F306,'事業名一覧 '!$A$3:$C$54,3,FALSE),"")</f>
        <v/>
      </c>
      <c r="H306" s="158"/>
      <c r="I306" s="63"/>
      <c r="J306" s="63"/>
      <c r="K306" s="63"/>
      <c r="L306" s="62"/>
      <c r="M306" s="103" t="str">
        <f t="shared" si="73"/>
        <v/>
      </c>
      <c r="N306" s="103" t="str">
        <f t="shared" si="74"/>
        <v/>
      </c>
      <c r="O306" s="65"/>
      <c r="P306" s="65"/>
      <c r="Q306" s="65"/>
      <c r="R306" s="65"/>
      <c r="S306" s="65"/>
      <c r="T306" s="62"/>
      <c r="U306" s="63"/>
      <c r="V306" s="63"/>
      <c r="W306" s="63"/>
      <c r="X306" s="61"/>
      <c r="Y306" s="61"/>
      <c r="Z306" s="61"/>
      <c r="AA306" s="241"/>
      <c r="AB306" s="241"/>
      <c r="AC306" s="62"/>
      <c r="AD306" s="62"/>
      <c r="AE306" s="169"/>
      <c r="AF306" s="294"/>
      <c r="AG306" s="236"/>
      <c r="AH306" s="246" t="str">
        <f t="shared" si="75"/>
        <v/>
      </c>
      <c r="AI306" s="251" t="str">
        <f t="shared" si="76"/>
        <v/>
      </c>
      <c r="AJ306" s="217" t="str">
        <f>IF(C306="","",IF(AND(フラグ管理用!C306=1,フラグ管理用!E306=1),"",IF(AND(フラグ管理用!C306=2,フラグ管理用!D306=1,フラグ管理用!E306=1),"",IF(AND(フラグ管理用!C306=2,フラグ管理用!D306=2),"","error"))))</f>
        <v/>
      </c>
      <c r="AK306" s="257" t="str">
        <f t="shared" si="65"/>
        <v/>
      </c>
      <c r="AL306" s="257" t="str">
        <f t="shared" si="66"/>
        <v/>
      </c>
      <c r="AM306" s="257" t="str">
        <f>IF(C306="","",IF(PRODUCT(フラグ管理用!H306:J306)=0,"error",""))</f>
        <v/>
      </c>
      <c r="AN306" s="257" t="str">
        <f t="shared" si="77"/>
        <v/>
      </c>
      <c r="AO306" s="257" t="str">
        <f>IF(C306="","",IF(AND(フラグ管理用!E306=1,フラグ管理用!K306=1),"",IF(AND(フラグ管理用!E306=2,フラグ管理用!K306&gt;1),"","error")))</f>
        <v/>
      </c>
      <c r="AP306" s="257" t="str">
        <f>IF(C306="","",IF(AND(フラグ管理用!K306=10,ISBLANK(L306)=FALSE),"",IF(AND(フラグ管理用!K306&lt;10,ISBLANK(L306)=TRUE),"","error")))</f>
        <v/>
      </c>
      <c r="AQ306" s="217" t="str">
        <f t="shared" si="67"/>
        <v/>
      </c>
      <c r="AR306" s="217" t="str">
        <f t="shared" si="78"/>
        <v/>
      </c>
      <c r="AS306" s="217" t="str">
        <f>IF(C306="","",IF(AND(フラグ管理用!D306=2,フラグ管理用!E306=1),IF(Q306&lt;&gt;0,"error",""),""))</f>
        <v/>
      </c>
      <c r="AT306" s="217" t="str">
        <f>IF(C306="","",IF(フラグ管理用!E306=2,IF(OR(O306&lt;&gt;0,P306&lt;&gt;0),"error",""),""))</f>
        <v/>
      </c>
      <c r="AU306" s="217" t="str">
        <f t="shared" si="79"/>
        <v/>
      </c>
      <c r="AV306" s="217" t="str">
        <f t="shared" si="80"/>
        <v/>
      </c>
      <c r="AW306" s="217" t="str">
        <f t="shared" si="68"/>
        <v/>
      </c>
      <c r="AX306" s="217" t="str">
        <f>IF(C306="","",IF(フラグ管理用!X306=2,IF(AND(フラグ管理用!C306=2,フラグ管理用!U306=1),"","error"),""))</f>
        <v/>
      </c>
      <c r="AY306" s="217" t="str">
        <f t="shared" si="69"/>
        <v/>
      </c>
      <c r="AZ306" s="217" t="str">
        <f>IF(C306="","",IF(フラグ管理用!Y306=30,"error",IF(AND(フラグ管理用!AH306="事業始期_通常",フラグ管理用!Y306&lt;18),"error",IF(AND(フラグ管理用!AH306="事業始期_補助",フラグ管理用!Y306&lt;15),"error",""))))</f>
        <v/>
      </c>
      <c r="BA306" s="217" t="str">
        <f t="shared" si="70"/>
        <v/>
      </c>
      <c r="BB306" s="217" t="str">
        <f>IF(C306="","",IF(AND(フラグ管理用!AI306="事業終期_通常",OR(フラグ管理用!Z306&lt;18,フラグ管理用!Z306&gt;29)),"error",IF(AND(フラグ管理用!AI306="事業終期_基金",フラグ管理用!Z306&lt;18),"error","")))</f>
        <v/>
      </c>
      <c r="BC306" s="217" t="str">
        <f>IF(C306="","",IF(VLOOKUP(Y306,―!$X$2:$Y$31,2,FALSE)&lt;=VLOOKUP(Z306,―!$X$2:$Y$31,2,FALSE),"","error"))</f>
        <v/>
      </c>
      <c r="BD306" s="217" t="str">
        <f t="shared" si="71"/>
        <v/>
      </c>
      <c r="BE306" s="217" t="str">
        <f t="shared" si="72"/>
        <v/>
      </c>
      <c r="BF306" s="217" t="str">
        <f>IF(C306="","",IF(AND(フラグ管理用!AJ306="予算区分_地単_通常",フラグ管理用!AE306&gt;4),"error",IF(AND(フラグ管理用!AJ306="予算区分_地単_協力金等",フラグ管理用!AE306&gt;9),"error",IF(AND(フラグ管理用!AJ306="予算区分_補助",フラグ管理用!AE306&lt;9),"error",""))))</f>
        <v/>
      </c>
      <c r="BG306" s="258" t="str">
        <f>フラグ管理用!AN306</f>
        <v/>
      </c>
    </row>
    <row r="307" spans="1:59" x14ac:dyDescent="0.15">
      <c r="A307" s="84">
        <v>289</v>
      </c>
      <c r="B307" s="87"/>
      <c r="C307" s="61"/>
      <c r="D307" s="61"/>
      <c r="E307" s="63"/>
      <c r="F307" s="62"/>
      <c r="G307" s="150" t="str">
        <f>IF(C307="補",VLOOKUP(F307,'事業名一覧 '!$A$3:$C$54,3,FALSE),"")</f>
        <v/>
      </c>
      <c r="H307" s="158"/>
      <c r="I307" s="63"/>
      <c r="J307" s="63"/>
      <c r="K307" s="63"/>
      <c r="L307" s="62"/>
      <c r="M307" s="103" t="str">
        <f t="shared" si="73"/>
        <v/>
      </c>
      <c r="N307" s="103" t="str">
        <f t="shared" si="74"/>
        <v/>
      </c>
      <c r="O307" s="65"/>
      <c r="P307" s="65"/>
      <c r="Q307" s="65"/>
      <c r="R307" s="65"/>
      <c r="S307" s="65"/>
      <c r="T307" s="62"/>
      <c r="U307" s="63"/>
      <c r="V307" s="63"/>
      <c r="W307" s="63"/>
      <c r="X307" s="61"/>
      <c r="Y307" s="61"/>
      <c r="Z307" s="61"/>
      <c r="AA307" s="241"/>
      <c r="AB307" s="241"/>
      <c r="AC307" s="62"/>
      <c r="AD307" s="62"/>
      <c r="AE307" s="169"/>
      <c r="AF307" s="294"/>
      <c r="AG307" s="236"/>
      <c r="AH307" s="246" t="str">
        <f t="shared" si="75"/>
        <v/>
      </c>
      <c r="AI307" s="251" t="str">
        <f t="shared" si="76"/>
        <v/>
      </c>
      <c r="AJ307" s="217" t="str">
        <f>IF(C307="","",IF(AND(フラグ管理用!C307=1,フラグ管理用!E307=1),"",IF(AND(フラグ管理用!C307=2,フラグ管理用!D307=1,フラグ管理用!E307=1),"",IF(AND(フラグ管理用!C307=2,フラグ管理用!D307=2),"","error"))))</f>
        <v/>
      </c>
      <c r="AK307" s="257" t="str">
        <f t="shared" si="65"/>
        <v/>
      </c>
      <c r="AL307" s="257" t="str">
        <f t="shared" si="66"/>
        <v/>
      </c>
      <c r="AM307" s="257" t="str">
        <f>IF(C307="","",IF(PRODUCT(フラグ管理用!H307:J307)=0,"error",""))</f>
        <v/>
      </c>
      <c r="AN307" s="257" t="str">
        <f t="shared" si="77"/>
        <v/>
      </c>
      <c r="AO307" s="257" t="str">
        <f>IF(C307="","",IF(AND(フラグ管理用!E307=1,フラグ管理用!K307=1),"",IF(AND(フラグ管理用!E307=2,フラグ管理用!K307&gt;1),"","error")))</f>
        <v/>
      </c>
      <c r="AP307" s="257" t="str">
        <f>IF(C307="","",IF(AND(フラグ管理用!K307=10,ISBLANK(L307)=FALSE),"",IF(AND(フラグ管理用!K307&lt;10,ISBLANK(L307)=TRUE),"","error")))</f>
        <v/>
      </c>
      <c r="AQ307" s="217" t="str">
        <f t="shared" si="67"/>
        <v/>
      </c>
      <c r="AR307" s="217" t="str">
        <f t="shared" si="78"/>
        <v/>
      </c>
      <c r="AS307" s="217" t="str">
        <f>IF(C307="","",IF(AND(フラグ管理用!D307=2,フラグ管理用!E307=1),IF(Q307&lt;&gt;0,"error",""),""))</f>
        <v/>
      </c>
      <c r="AT307" s="217" t="str">
        <f>IF(C307="","",IF(フラグ管理用!E307=2,IF(OR(O307&lt;&gt;0,P307&lt;&gt;0),"error",""),""))</f>
        <v/>
      </c>
      <c r="AU307" s="217" t="str">
        <f t="shared" si="79"/>
        <v/>
      </c>
      <c r="AV307" s="217" t="str">
        <f t="shared" si="80"/>
        <v/>
      </c>
      <c r="AW307" s="217" t="str">
        <f t="shared" si="68"/>
        <v/>
      </c>
      <c r="AX307" s="217" t="str">
        <f>IF(C307="","",IF(フラグ管理用!X307=2,IF(AND(フラグ管理用!C307=2,フラグ管理用!U307=1),"","error"),""))</f>
        <v/>
      </c>
      <c r="AY307" s="217" t="str">
        <f t="shared" si="69"/>
        <v/>
      </c>
      <c r="AZ307" s="217" t="str">
        <f>IF(C307="","",IF(フラグ管理用!Y307=30,"error",IF(AND(フラグ管理用!AH307="事業始期_通常",フラグ管理用!Y307&lt;18),"error",IF(AND(フラグ管理用!AH307="事業始期_補助",フラグ管理用!Y307&lt;15),"error",""))))</f>
        <v/>
      </c>
      <c r="BA307" s="217" t="str">
        <f t="shared" si="70"/>
        <v/>
      </c>
      <c r="BB307" s="217" t="str">
        <f>IF(C307="","",IF(AND(フラグ管理用!AI307="事業終期_通常",OR(フラグ管理用!Z307&lt;18,フラグ管理用!Z307&gt;29)),"error",IF(AND(フラグ管理用!AI307="事業終期_基金",フラグ管理用!Z307&lt;18),"error","")))</f>
        <v/>
      </c>
      <c r="BC307" s="217" t="str">
        <f>IF(C307="","",IF(VLOOKUP(Y307,―!$X$2:$Y$31,2,FALSE)&lt;=VLOOKUP(Z307,―!$X$2:$Y$31,2,FALSE),"","error"))</f>
        <v/>
      </c>
      <c r="BD307" s="217" t="str">
        <f t="shared" si="71"/>
        <v/>
      </c>
      <c r="BE307" s="217" t="str">
        <f t="shared" si="72"/>
        <v/>
      </c>
      <c r="BF307" s="217" t="str">
        <f>IF(C307="","",IF(AND(フラグ管理用!AJ307="予算区分_地単_通常",フラグ管理用!AE307&gt;4),"error",IF(AND(フラグ管理用!AJ307="予算区分_地単_協力金等",フラグ管理用!AE307&gt;9),"error",IF(AND(フラグ管理用!AJ307="予算区分_補助",フラグ管理用!AE307&lt;9),"error",""))))</f>
        <v/>
      </c>
      <c r="BG307" s="258" t="str">
        <f>フラグ管理用!AN307</f>
        <v/>
      </c>
    </row>
    <row r="308" spans="1:59" x14ac:dyDescent="0.15">
      <c r="A308" s="84">
        <v>290</v>
      </c>
      <c r="B308" s="87"/>
      <c r="C308" s="61"/>
      <c r="D308" s="61"/>
      <c r="E308" s="63"/>
      <c r="F308" s="62"/>
      <c r="G308" s="150" t="str">
        <f>IF(C308="補",VLOOKUP(F308,'事業名一覧 '!$A$3:$C$54,3,FALSE),"")</f>
        <v/>
      </c>
      <c r="H308" s="158"/>
      <c r="I308" s="63"/>
      <c r="J308" s="63"/>
      <c r="K308" s="63"/>
      <c r="L308" s="62"/>
      <c r="M308" s="103" t="str">
        <f t="shared" si="73"/>
        <v/>
      </c>
      <c r="N308" s="103" t="str">
        <f t="shared" si="74"/>
        <v/>
      </c>
      <c r="O308" s="65"/>
      <c r="P308" s="65"/>
      <c r="Q308" s="65"/>
      <c r="R308" s="65"/>
      <c r="S308" s="65"/>
      <c r="T308" s="62"/>
      <c r="U308" s="63"/>
      <c r="V308" s="63"/>
      <c r="W308" s="63"/>
      <c r="X308" s="61"/>
      <c r="Y308" s="61"/>
      <c r="Z308" s="61"/>
      <c r="AA308" s="241"/>
      <c r="AB308" s="241"/>
      <c r="AC308" s="62"/>
      <c r="AD308" s="62"/>
      <c r="AE308" s="169"/>
      <c r="AF308" s="294"/>
      <c r="AG308" s="236"/>
      <c r="AH308" s="246" t="str">
        <f t="shared" si="75"/>
        <v/>
      </c>
      <c r="AI308" s="251" t="str">
        <f t="shared" si="76"/>
        <v/>
      </c>
      <c r="AJ308" s="217" t="str">
        <f>IF(C308="","",IF(AND(フラグ管理用!C308=1,フラグ管理用!E308=1),"",IF(AND(フラグ管理用!C308=2,フラグ管理用!D308=1,フラグ管理用!E308=1),"",IF(AND(フラグ管理用!C308=2,フラグ管理用!D308=2),"","error"))))</f>
        <v/>
      </c>
      <c r="AK308" s="257" t="str">
        <f t="shared" si="65"/>
        <v/>
      </c>
      <c r="AL308" s="257" t="str">
        <f t="shared" si="66"/>
        <v/>
      </c>
      <c r="AM308" s="257" t="str">
        <f>IF(C308="","",IF(PRODUCT(フラグ管理用!H308:J308)=0,"error",""))</f>
        <v/>
      </c>
      <c r="AN308" s="257" t="str">
        <f t="shared" si="77"/>
        <v/>
      </c>
      <c r="AO308" s="257" t="str">
        <f>IF(C308="","",IF(AND(フラグ管理用!E308=1,フラグ管理用!K308=1),"",IF(AND(フラグ管理用!E308=2,フラグ管理用!K308&gt;1),"","error")))</f>
        <v/>
      </c>
      <c r="AP308" s="257" t="str">
        <f>IF(C308="","",IF(AND(フラグ管理用!K308=10,ISBLANK(L308)=FALSE),"",IF(AND(フラグ管理用!K308&lt;10,ISBLANK(L308)=TRUE),"","error")))</f>
        <v/>
      </c>
      <c r="AQ308" s="217" t="str">
        <f t="shared" si="67"/>
        <v/>
      </c>
      <c r="AR308" s="217" t="str">
        <f t="shared" si="78"/>
        <v/>
      </c>
      <c r="AS308" s="217" t="str">
        <f>IF(C308="","",IF(AND(フラグ管理用!D308=2,フラグ管理用!E308=1),IF(Q308&lt;&gt;0,"error",""),""))</f>
        <v/>
      </c>
      <c r="AT308" s="217" t="str">
        <f>IF(C308="","",IF(フラグ管理用!E308=2,IF(OR(O308&lt;&gt;0,P308&lt;&gt;0),"error",""),""))</f>
        <v/>
      </c>
      <c r="AU308" s="217" t="str">
        <f t="shared" si="79"/>
        <v/>
      </c>
      <c r="AV308" s="217" t="str">
        <f t="shared" si="80"/>
        <v/>
      </c>
      <c r="AW308" s="217" t="str">
        <f t="shared" si="68"/>
        <v/>
      </c>
      <c r="AX308" s="217" t="str">
        <f>IF(C308="","",IF(フラグ管理用!X308=2,IF(AND(フラグ管理用!C308=2,フラグ管理用!U308=1),"","error"),""))</f>
        <v/>
      </c>
      <c r="AY308" s="217" t="str">
        <f t="shared" si="69"/>
        <v/>
      </c>
      <c r="AZ308" s="217" t="str">
        <f>IF(C308="","",IF(フラグ管理用!Y308=30,"error",IF(AND(フラグ管理用!AH308="事業始期_通常",フラグ管理用!Y308&lt;18),"error",IF(AND(フラグ管理用!AH308="事業始期_補助",フラグ管理用!Y308&lt;15),"error",""))))</f>
        <v/>
      </c>
      <c r="BA308" s="217" t="str">
        <f t="shared" si="70"/>
        <v/>
      </c>
      <c r="BB308" s="217" t="str">
        <f>IF(C308="","",IF(AND(フラグ管理用!AI308="事業終期_通常",OR(フラグ管理用!Z308&lt;18,フラグ管理用!Z308&gt;29)),"error",IF(AND(フラグ管理用!AI308="事業終期_基金",フラグ管理用!Z308&lt;18),"error","")))</f>
        <v/>
      </c>
      <c r="BC308" s="217" t="str">
        <f>IF(C308="","",IF(VLOOKUP(Y308,―!$X$2:$Y$31,2,FALSE)&lt;=VLOOKUP(Z308,―!$X$2:$Y$31,2,FALSE),"","error"))</f>
        <v/>
      </c>
      <c r="BD308" s="217" t="str">
        <f t="shared" si="71"/>
        <v/>
      </c>
      <c r="BE308" s="217" t="str">
        <f t="shared" si="72"/>
        <v/>
      </c>
      <c r="BF308" s="217" t="str">
        <f>IF(C308="","",IF(AND(フラグ管理用!AJ308="予算区分_地単_通常",フラグ管理用!AE308&gt;4),"error",IF(AND(フラグ管理用!AJ308="予算区分_地単_協力金等",フラグ管理用!AE308&gt;9),"error",IF(AND(フラグ管理用!AJ308="予算区分_補助",フラグ管理用!AE308&lt;9),"error",""))))</f>
        <v/>
      </c>
      <c r="BG308" s="258" t="str">
        <f>フラグ管理用!AN308</f>
        <v/>
      </c>
    </row>
    <row r="309" spans="1:59" x14ac:dyDescent="0.15">
      <c r="A309" s="84">
        <v>291</v>
      </c>
      <c r="B309" s="87"/>
      <c r="C309" s="61"/>
      <c r="D309" s="61"/>
      <c r="E309" s="63"/>
      <c r="F309" s="62"/>
      <c r="G309" s="150" t="str">
        <f>IF(C309="補",VLOOKUP(F309,'事業名一覧 '!$A$3:$C$54,3,FALSE),"")</f>
        <v/>
      </c>
      <c r="H309" s="158"/>
      <c r="I309" s="63"/>
      <c r="J309" s="63"/>
      <c r="K309" s="63"/>
      <c r="L309" s="62"/>
      <c r="M309" s="103" t="str">
        <f t="shared" si="73"/>
        <v/>
      </c>
      <c r="N309" s="103" t="str">
        <f t="shared" si="74"/>
        <v/>
      </c>
      <c r="O309" s="65"/>
      <c r="P309" s="65"/>
      <c r="Q309" s="65"/>
      <c r="R309" s="65"/>
      <c r="S309" s="65"/>
      <c r="T309" s="62"/>
      <c r="U309" s="63"/>
      <c r="V309" s="63"/>
      <c r="W309" s="63"/>
      <c r="X309" s="61"/>
      <c r="Y309" s="61"/>
      <c r="Z309" s="61"/>
      <c r="AA309" s="241"/>
      <c r="AB309" s="241"/>
      <c r="AC309" s="62"/>
      <c r="AD309" s="62"/>
      <c r="AE309" s="169"/>
      <c r="AF309" s="294"/>
      <c r="AG309" s="236"/>
      <c r="AH309" s="246" t="str">
        <f t="shared" si="75"/>
        <v/>
      </c>
      <c r="AI309" s="251" t="str">
        <f t="shared" si="76"/>
        <v/>
      </c>
      <c r="AJ309" s="217" t="str">
        <f>IF(C309="","",IF(AND(フラグ管理用!C309=1,フラグ管理用!E309=1),"",IF(AND(フラグ管理用!C309=2,フラグ管理用!D309=1,フラグ管理用!E309=1),"",IF(AND(フラグ管理用!C309=2,フラグ管理用!D309=2),"","error"))))</f>
        <v/>
      </c>
      <c r="AK309" s="257" t="str">
        <f t="shared" si="65"/>
        <v/>
      </c>
      <c r="AL309" s="257" t="str">
        <f t="shared" si="66"/>
        <v/>
      </c>
      <c r="AM309" s="257" t="str">
        <f>IF(C309="","",IF(PRODUCT(フラグ管理用!H309:J309)=0,"error",""))</f>
        <v/>
      </c>
      <c r="AN309" s="257" t="str">
        <f t="shared" si="77"/>
        <v/>
      </c>
      <c r="AO309" s="257" t="str">
        <f>IF(C309="","",IF(AND(フラグ管理用!E309=1,フラグ管理用!K309=1),"",IF(AND(フラグ管理用!E309=2,フラグ管理用!K309&gt;1),"","error")))</f>
        <v/>
      </c>
      <c r="AP309" s="257" t="str">
        <f>IF(C309="","",IF(AND(フラグ管理用!K309=10,ISBLANK(L309)=FALSE),"",IF(AND(フラグ管理用!K309&lt;10,ISBLANK(L309)=TRUE),"","error")))</f>
        <v/>
      </c>
      <c r="AQ309" s="217" t="str">
        <f t="shared" si="67"/>
        <v/>
      </c>
      <c r="AR309" s="217" t="str">
        <f t="shared" si="78"/>
        <v/>
      </c>
      <c r="AS309" s="217" t="str">
        <f>IF(C309="","",IF(AND(フラグ管理用!D309=2,フラグ管理用!E309=1),IF(Q309&lt;&gt;0,"error",""),""))</f>
        <v/>
      </c>
      <c r="AT309" s="217" t="str">
        <f>IF(C309="","",IF(フラグ管理用!E309=2,IF(OR(O309&lt;&gt;0,P309&lt;&gt;0),"error",""),""))</f>
        <v/>
      </c>
      <c r="AU309" s="217" t="str">
        <f t="shared" si="79"/>
        <v/>
      </c>
      <c r="AV309" s="217" t="str">
        <f t="shared" si="80"/>
        <v/>
      </c>
      <c r="AW309" s="217" t="str">
        <f t="shared" si="68"/>
        <v/>
      </c>
      <c r="AX309" s="217" t="str">
        <f>IF(C309="","",IF(フラグ管理用!X309=2,IF(AND(フラグ管理用!C309=2,フラグ管理用!U309=1),"","error"),""))</f>
        <v/>
      </c>
      <c r="AY309" s="217" t="str">
        <f t="shared" si="69"/>
        <v/>
      </c>
      <c r="AZ309" s="217" t="str">
        <f>IF(C309="","",IF(フラグ管理用!Y309=30,"error",IF(AND(フラグ管理用!AH309="事業始期_通常",フラグ管理用!Y309&lt;18),"error",IF(AND(フラグ管理用!AH309="事業始期_補助",フラグ管理用!Y309&lt;15),"error",""))))</f>
        <v/>
      </c>
      <c r="BA309" s="217" t="str">
        <f t="shared" si="70"/>
        <v/>
      </c>
      <c r="BB309" s="217" t="str">
        <f>IF(C309="","",IF(AND(フラグ管理用!AI309="事業終期_通常",OR(フラグ管理用!Z309&lt;18,フラグ管理用!Z309&gt;29)),"error",IF(AND(フラグ管理用!AI309="事業終期_基金",フラグ管理用!Z309&lt;18),"error","")))</f>
        <v/>
      </c>
      <c r="BC309" s="217" t="str">
        <f>IF(C309="","",IF(VLOOKUP(Y309,―!$X$2:$Y$31,2,FALSE)&lt;=VLOOKUP(Z309,―!$X$2:$Y$31,2,FALSE),"","error"))</f>
        <v/>
      </c>
      <c r="BD309" s="217" t="str">
        <f t="shared" si="71"/>
        <v/>
      </c>
      <c r="BE309" s="217" t="str">
        <f t="shared" si="72"/>
        <v/>
      </c>
      <c r="BF309" s="217" t="str">
        <f>IF(C309="","",IF(AND(フラグ管理用!AJ309="予算区分_地単_通常",フラグ管理用!AE309&gt;4),"error",IF(AND(フラグ管理用!AJ309="予算区分_地単_協力金等",フラグ管理用!AE309&gt;9),"error",IF(AND(フラグ管理用!AJ309="予算区分_補助",フラグ管理用!AE309&lt;9),"error",""))))</f>
        <v/>
      </c>
      <c r="BG309" s="258" t="str">
        <f>フラグ管理用!AN309</f>
        <v/>
      </c>
    </row>
    <row r="310" spans="1:59" x14ac:dyDescent="0.15">
      <c r="A310" s="84">
        <v>292</v>
      </c>
      <c r="B310" s="87"/>
      <c r="C310" s="61"/>
      <c r="D310" s="61"/>
      <c r="E310" s="63"/>
      <c r="F310" s="62"/>
      <c r="G310" s="150" t="str">
        <f>IF(C310="補",VLOOKUP(F310,'事業名一覧 '!$A$3:$C$54,3,FALSE),"")</f>
        <v/>
      </c>
      <c r="H310" s="158"/>
      <c r="I310" s="63"/>
      <c r="J310" s="63"/>
      <c r="K310" s="63"/>
      <c r="L310" s="62"/>
      <c r="M310" s="103" t="str">
        <f t="shared" si="73"/>
        <v/>
      </c>
      <c r="N310" s="103" t="str">
        <f t="shared" si="74"/>
        <v/>
      </c>
      <c r="O310" s="65"/>
      <c r="P310" s="65"/>
      <c r="Q310" s="65"/>
      <c r="R310" s="65"/>
      <c r="S310" s="65"/>
      <c r="T310" s="62"/>
      <c r="U310" s="63"/>
      <c r="V310" s="63"/>
      <c r="W310" s="63"/>
      <c r="X310" s="61"/>
      <c r="Y310" s="61"/>
      <c r="Z310" s="61"/>
      <c r="AA310" s="241"/>
      <c r="AB310" s="241"/>
      <c r="AC310" s="62"/>
      <c r="AD310" s="62"/>
      <c r="AE310" s="169"/>
      <c r="AF310" s="294"/>
      <c r="AG310" s="236"/>
      <c r="AH310" s="246" t="str">
        <f t="shared" si="75"/>
        <v/>
      </c>
      <c r="AI310" s="251" t="str">
        <f t="shared" si="76"/>
        <v/>
      </c>
      <c r="AJ310" s="217" t="str">
        <f>IF(C310="","",IF(AND(フラグ管理用!C310=1,フラグ管理用!E310=1),"",IF(AND(フラグ管理用!C310=2,フラグ管理用!D310=1,フラグ管理用!E310=1),"",IF(AND(フラグ管理用!C310=2,フラグ管理用!D310=2),"","error"))))</f>
        <v/>
      </c>
      <c r="AK310" s="257" t="str">
        <f t="shared" si="65"/>
        <v/>
      </c>
      <c r="AL310" s="257" t="str">
        <f t="shared" si="66"/>
        <v/>
      </c>
      <c r="AM310" s="257" t="str">
        <f>IF(C310="","",IF(PRODUCT(フラグ管理用!H310:J310)=0,"error",""))</f>
        <v/>
      </c>
      <c r="AN310" s="257" t="str">
        <f t="shared" si="77"/>
        <v/>
      </c>
      <c r="AO310" s="257" t="str">
        <f>IF(C310="","",IF(AND(フラグ管理用!E310=1,フラグ管理用!K310=1),"",IF(AND(フラグ管理用!E310=2,フラグ管理用!K310&gt;1),"","error")))</f>
        <v/>
      </c>
      <c r="AP310" s="257" t="str">
        <f>IF(C310="","",IF(AND(フラグ管理用!K310=10,ISBLANK(L310)=FALSE),"",IF(AND(フラグ管理用!K310&lt;10,ISBLANK(L310)=TRUE),"","error")))</f>
        <v/>
      </c>
      <c r="AQ310" s="217" t="str">
        <f t="shared" si="67"/>
        <v/>
      </c>
      <c r="AR310" s="217" t="str">
        <f t="shared" si="78"/>
        <v/>
      </c>
      <c r="AS310" s="217" t="str">
        <f>IF(C310="","",IF(AND(フラグ管理用!D310=2,フラグ管理用!E310=1),IF(Q310&lt;&gt;0,"error",""),""))</f>
        <v/>
      </c>
      <c r="AT310" s="217" t="str">
        <f>IF(C310="","",IF(フラグ管理用!E310=2,IF(OR(O310&lt;&gt;0,P310&lt;&gt;0),"error",""),""))</f>
        <v/>
      </c>
      <c r="AU310" s="217" t="str">
        <f t="shared" si="79"/>
        <v/>
      </c>
      <c r="AV310" s="217" t="str">
        <f t="shared" si="80"/>
        <v/>
      </c>
      <c r="AW310" s="217" t="str">
        <f t="shared" si="68"/>
        <v/>
      </c>
      <c r="AX310" s="217" t="str">
        <f>IF(C310="","",IF(フラグ管理用!X310=2,IF(AND(フラグ管理用!C310=2,フラグ管理用!U310=1),"","error"),""))</f>
        <v/>
      </c>
      <c r="AY310" s="217" t="str">
        <f t="shared" si="69"/>
        <v/>
      </c>
      <c r="AZ310" s="217" t="str">
        <f>IF(C310="","",IF(フラグ管理用!Y310=30,"error",IF(AND(フラグ管理用!AH310="事業始期_通常",フラグ管理用!Y310&lt;18),"error",IF(AND(フラグ管理用!AH310="事業始期_補助",フラグ管理用!Y310&lt;15),"error",""))))</f>
        <v/>
      </c>
      <c r="BA310" s="217" t="str">
        <f t="shared" si="70"/>
        <v/>
      </c>
      <c r="BB310" s="217" t="str">
        <f>IF(C310="","",IF(AND(フラグ管理用!AI310="事業終期_通常",OR(フラグ管理用!Z310&lt;18,フラグ管理用!Z310&gt;29)),"error",IF(AND(フラグ管理用!AI310="事業終期_基金",フラグ管理用!Z310&lt;18),"error","")))</f>
        <v/>
      </c>
      <c r="BC310" s="217" t="str">
        <f>IF(C310="","",IF(VLOOKUP(Y310,―!$X$2:$Y$31,2,FALSE)&lt;=VLOOKUP(Z310,―!$X$2:$Y$31,2,FALSE),"","error"))</f>
        <v/>
      </c>
      <c r="BD310" s="217" t="str">
        <f t="shared" si="71"/>
        <v/>
      </c>
      <c r="BE310" s="217" t="str">
        <f t="shared" si="72"/>
        <v/>
      </c>
      <c r="BF310" s="217" t="str">
        <f>IF(C310="","",IF(AND(フラグ管理用!AJ310="予算区分_地単_通常",フラグ管理用!AE310&gt;4),"error",IF(AND(フラグ管理用!AJ310="予算区分_地単_協力金等",フラグ管理用!AE310&gt;9),"error",IF(AND(フラグ管理用!AJ310="予算区分_補助",フラグ管理用!AE310&lt;9),"error",""))))</f>
        <v/>
      </c>
      <c r="BG310" s="258" t="str">
        <f>フラグ管理用!AN310</f>
        <v/>
      </c>
    </row>
    <row r="311" spans="1:59" x14ac:dyDescent="0.15">
      <c r="A311" s="84">
        <v>293</v>
      </c>
      <c r="B311" s="87"/>
      <c r="C311" s="61"/>
      <c r="D311" s="61"/>
      <c r="E311" s="63"/>
      <c r="F311" s="62"/>
      <c r="G311" s="150" t="str">
        <f>IF(C311="補",VLOOKUP(F311,'事業名一覧 '!$A$3:$C$54,3,FALSE),"")</f>
        <v/>
      </c>
      <c r="H311" s="158"/>
      <c r="I311" s="63"/>
      <c r="J311" s="63"/>
      <c r="K311" s="63"/>
      <c r="L311" s="62"/>
      <c r="M311" s="103" t="str">
        <f t="shared" si="73"/>
        <v/>
      </c>
      <c r="N311" s="103" t="str">
        <f t="shared" si="74"/>
        <v/>
      </c>
      <c r="O311" s="65"/>
      <c r="P311" s="65"/>
      <c r="Q311" s="65"/>
      <c r="R311" s="65"/>
      <c r="S311" s="65"/>
      <c r="T311" s="62"/>
      <c r="U311" s="63"/>
      <c r="V311" s="63"/>
      <c r="W311" s="63"/>
      <c r="X311" s="61"/>
      <c r="Y311" s="61"/>
      <c r="Z311" s="61"/>
      <c r="AA311" s="241"/>
      <c r="AB311" s="241"/>
      <c r="AC311" s="62"/>
      <c r="AD311" s="62"/>
      <c r="AE311" s="169"/>
      <c r="AF311" s="294"/>
      <c r="AG311" s="236"/>
      <c r="AH311" s="246" t="str">
        <f t="shared" si="75"/>
        <v/>
      </c>
      <c r="AI311" s="251" t="str">
        <f t="shared" si="76"/>
        <v/>
      </c>
      <c r="AJ311" s="217" t="str">
        <f>IF(C311="","",IF(AND(フラグ管理用!C311=1,フラグ管理用!E311=1),"",IF(AND(フラグ管理用!C311=2,フラグ管理用!D311=1,フラグ管理用!E311=1),"",IF(AND(フラグ管理用!C311=2,フラグ管理用!D311=2),"","error"))))</f>
        <v/>
      </c>
      <c r="AK311" s="257" t="str">
        <f t="shared" si="65"/>
        <v/>
      </c>
      <c r="AL311" s="257" t="str">
        <f t="shared" si="66"/>
        <v/>
      </c>
      <c r="AM311" s="257" t="str">
        <f>IF(C311="","",IF(PRODUCT(フラグ管理用!H311:J311)=0,"error",""))</f>
        <v/>
      </c>
      <c r="AN311" s="257" t="str">
        <f t="shared" si="77"/>
        <v/>
      </c>
      <c r="AO311" s="257" t="str">
        <f>IF(C311="","",IF(AND(フラグ管理用!E311=1,フラグ管理用!K311=1),"",IF(AND(フラグ管理用!E311=2,フラグ管理用!K311&gt;1),"","error")))</f>
        <v/>
      </c>
      <c r="AP311" s="257" t="str">
        <f>IF(C311="","",IF(AND(フラグ管理用!K311=10,ISBLANK(L311)=FALSE),"",IF(AND(フラグ管理用!K311&lt;10,ISBLANK(L311)=TRUE),"","error")))</f>
        <v/>
      </c>
      <c r="AQ311" s="217" t="str">
        <f t="shared" si="67"/>
        <v/>
      </c>
      <c r="AR311" s="217" t="str">
        <f t="shared" si="78"/>
        <v/>
      </c>
      <c r="AS311" s="217" t="str">
        <f>IF(C311="","",IF(AND(フラグ管理用!D311=2,フラグ管理用!E311=1),IF(Q311&lt;&gt;0,"error",""),""))</f>
        <v/>
      </c>
      <c r="AT311" s="217" t="str">
        <f>IF(C311="","",IF(フラグ管理用!E311=2,IF(OR(O311&lt;&gt;0,P311&lt;&gt;0),"error",""),""))</f>
        <v/>
      </c>
      <c r="AU311" s="217" t="str">
        <f t="shared" si="79"/>
        <v/>
      </c>
      <c r="AV311" s="217" t="str">
        <f t="shared" si="80"/>
        <v/>
      </c>
      <c r="AW311" s="217" t="str">
        <f t="shared" si="68"/>
        <v/>
      </c>
      <c r="AX311" s="217" t="str">
        <f>IF(C311="","",IF(フラグ管理用!X311=2,IF(AND(フラグ管理用!C311=2,フラグ管理用!U311=1),"","error"),""))</f>
        <v/>
      </c>
      <c r="AY311" s="217" t="str">
        <f t="shared" si="69"/>
        <v/>
      </c>
      <c r="AZ311" s="217" t="str">
        <f>IF(C311="","",IF(フラグ管理用!Y311=30,"error",IF(AND(フラグ管理用!AH311="事業始期_通常",フラグ管理用!Y311&lt;18),"error",IF(AND(フラグ管理用!AH311="事業始期_補助",フラグ管理用!Y311&lt;15),"error",""))))</f>
        <v/>
      </c>
      <c r="BA311" s="217" t="str">
        <f t="shared" si="70"/>
        <v/>
      </c>
      <c r="BB311" s="217" t="str">
        <f>IF(C311="","",IF(AND(フラグ管理用!AI311="事業終期_通常",OR(フラグ管理用!Z311&lt;18,フラグ管理用!Z311&gt;29)),"error",IF(AND(フラグ管理用!AI311="事業終期_基金",フラグ管理用!Z311&lt;18),"error","")))</f>
        <v/>
      </c>
      <c r="BC311" s="217" t="str">
        <f>IF(C311="","",IF(VLOOKUP(Y311,―!$X$2:$Y$31,2,FALSE)&lt;=VLOOKUP(Z311,―!$X$2:$Y$31,2,FALSE),"","error"))</f>
        <v/>
      </c>
      <c r="BD311" s="217" t="str">
        <f t="shared" si="71"/>
        <v/>
      </c>
      <c r="BE311" s="217" t="str">
        <f t="shared" si="72"/>
        <v/>
      </c>
      <c r="BF311" s="217" t="str">
        <f>IF(C311="","",IF(AND(フラグ管理用!AJ311="予算区分_地単_通常",フラグ管理用!AE311&gt;4),"error",IF(AND(フラグ管理用!AJ311="予算区分_地単_協力金等",フラグ管理用!AE311&gt;9),"error",IF(AND(フラグ管理用!AJ311="予算区分_補助",フラグ管理用!AE311&lt;9),"error",""))))</f>
        <v/>
      </c>
      <c r="BG311" s="258" t="str">
        <f>フラグ管理用!AN311</f>
        <v/>
      </c>
    </row>
    <row r="312" spans="1:59" x14ac:dyDescent="0.15">
      <c r="A312" s="84">
        <v>294</v>
      </c>
      <c r="B312" s="87"/>
      <c r="C312" s="61"/>
      <c r="D312" s="61"/>
      <c r="E312" s="63"/>
      <c r="F312" s="62"/>
      <c r="G312" s="150" t="str">
        <f>IF(C312="補",VLOOKUP(F312,'事業名一覧 '!$A$3:$C$54,3,FALSE),"")</f>
        <v/>
      </c>
      <c r="H312" s="158"/>
      <c r="I312" s="63"/>
      <c r="J312" s="63"/>
      <c r="K312" s="63"/>
      <c r="L312" s="62"/>
      <c r="M312" s="103" t="str">
        <f t="shared" si="73"/>
        <v/>
      </c>
      <c r="N312" s="103" t="str">
        <f t="shared" si="74"/>
        <v/>
      </c>
      <c r="O312" s="65"/>
      <c r="P312" s="65"/>
      <c r="Q312" s="65"/>
      <c r="R312" s="65"/>
      <c r="S312" s="65"/>
      <c r="T312" s="62"/>
      <c r="U312" s="63"/>
      <c r="V312" s="63"/>
      <c r="W312" s="63"/>
      <c r="X312" s="61"/>
      <c r="Y312" s="61"/>
      <c r="Z312" s="61"/>
      <c r="AA312" s="241"/>
      <c r="AB312" s="241"/>
      <c r="AC312" s="62"/>
      <c r="AD312" s="62"/>
      <c r="AE312" s="169"/>
      <c r="AF312" s="294"/>
      <c r="AG312" s="236"/>
      <c r="AH312" s="246" t="str">
        <f t="shared" si="75"/>
        <v/>
      </c>
      <c r="AI312" s="251" t="str">
        <f t="shared" si="76"/>
        <v/>
      </c>
      <c r="AJ312" s="217" t="str">
        <f>IF(C312="","",IF(AND(フラグ管理用!C312=1,フラグ管理用!E312=1),"",IF(AND(フラグ管理用!C312=2,フラグ管理用!D312=1,フラグ管理用!E312=1),"",IF(AND(フラグ管理用!C312=2,フラグ管理用!D312=2),"","error"))))</f>
        <v/>
      </c>
      <c r="AK312" s="257" t="str">
        <f t="shared" si="65"/>
        <v/>
      </c>
      <c r="AL312" s="257" t="str">
        <f t="shared" si="66"/>
        <v/>
      </c>
      <c r="AM312" s="257" t="str">
        <f>IF(C312="","",IF(PRODUCT(フラグ管理用!H312:J312)=0,"error",""))</f>
        <v/>
      </c>
      <c r="AN312" s="257" t="str">
        <f t="shared" si="77"/>
        <v/>
      </c>
      <c r="AO312" s="257" t="str">
        <f>IF(C312="","",IF(AND(フラグ管理用!E312=1,フラグ管理用!K312=1),"",IF(AND(フラグ管理用!E312=2,フラグ管理用!K312&gt;1),"","error")))</f>
        <v/>
      </c>
      <c r="AP312" s="257" t="str">
        <f>IF(C312="","",IF(AND(フラグ管理用!K312=10,ISBLANK(L312)=FALSE),"",IF(AND(フラグ管理用!K312&lt;10,ISBLANK(L312)=TRUE),"","error")))</f>
        <v/>
      </c>
      <c r="AQ312" s="217" t="str">
        <f t="shared" si="67"/>
        <v/>
      </c>
      <c r="AR312" s="217" t="str">
        <f t="shared" si="78"/>
        <v/>
      </c>
      <c r="AS312" s="217" t="str">
        <f>IF(C312="","",IF(AND(フラグ管理用!D312=2,フラグ管理用!E312=1),IF(Q312&lt;&gt;0,"error",""),""))</f>
        <v/>
      </c>
      <c r="AT312" s="217" t="str">
        <f>IF(C312="","",IF(フラグ管理用!E312=2,IF(OR(O312&lt;&gt;0,P312&lt;&gt;0),"error",""),""))</f>
        <v/>
      </c>
      <c r="AU312" s="217" t="str">
        <f t="shared" si="79"/>
        <v/>
      </c>
      <c r="AV312" s="217" t="str">
        <f t="shared" si="80"/>
        <v/>
      </c>
      <c r="AW312" s="217" t="str">
        <f t="shared" si="68"/>
        <v/>
      </c>
      <c r="AX312" s="217" t="str">
        <f>IF(C312="","",IF(フラグ管理用!X312=2,IF(AND(フラグ管理用!C312=2,フラグ管理用!U312=1),"","error"),""))</f>
        <v/>
      </c>
      <c r="AY312" s="217" t="str">
        <f t="shared" si="69"/>
        <v/>
      </c>
      <c r="AZ312" s="217" t="str">
        <f>IF(C312="","",IF(フラグ管理用!Y312=30,"error",IF(AND(フラグ管理用!AH312="事業始期_通常",フラグ管理用!Y312&lt;18),"error",IF(AND(フラグ管理用!AH312="事業始期_補助",フラグ管理用!Y312&lt;15),"error",""))))</f>
        <v/>
      </c>
      <c r="BA312" s="217" t="str">
        <f t="shared" si="70"/>
        <v/>
      </c>
      <c r="BB312" s="217" t="str">
        <f>IF(C312="","",IF(AND(フラグ管理用!AI312="事業終期_通常",OR(フラグ管理用!Z312&lt;18,フラグ管理用!Z312&gt;29)),"error",IF(AND(フラグ管理用!AI312="事業終期_基金",フラグ管理用!Z312&lt;18),"error","")))</f>
        <v/>
      </c>
      <c r="BC312" s="217" t="str">
        <f>IF(C312="","",IF(VLOOKUP(Y312,―!$X$2:$Y$31,2,FALSE)&lt;=VLOOKUP(Z312,―!$X$2:$Y$31,2,FALSE),"","error"))</f>
        <v/>
      </c>
      <c r="BD312" s="217" t="str">
        <f t="shared" si="71"/>
        <v/>
      </c>
      <c r="BE312" s="217" t="str">
        <f t="shared" si="72"/>
        <v/>
      </c>
      <c r="BF312" s="217" t="str">
        <f>IF(C312="","",IF(AND(フラグ管理用!AJ312="予算区分_地単_通常",フラグ管理用!AE312&gt;4),"error",IF(AND(フラグ管理用!AJ312="予算区分_地単_協力金等",フラグ管理用!AE312&gt;9),"error",IF(AND(フラグ管理用!AJ312="予算区分_補助",フラグ管理用!AE312&lt;9),"error",""))))</f>
        <v/>
      </c>
      <c r="BG312" s="258" t="str">
        <f>フラグ管理用!AN312</f>
        <v/>
      </c>
    </row>
    <row r="313" spans="1:59" x14ac:dyDescent="0.15">
      <c r="A313" s="84">
        <v>295</v>
      </c>
      <c r="B313" s="87"/>
      <c r="C313" s="61"/>
      <c r="D313" s="61"/>
      <c r="E313" s="63"/>
      <c r="F313" s="62"/>
      <c r="G313" s="150" t="str">
        <f>IF(C313="補",VLOOKUP(F313,'事業名一覧 '!$A$3:$C$54,3,FALSE),"")</f>
        <v/>
      </c>
      <c r="H313" s="158"/>
      <c r="I313" s="63"/>
      <c r="J313" s="63"/>
      <c r="K313" s="63"/>
      <c r="L313" s="62"/>
      <c r="M313" s="103" t="str">
        <f t="shared" si="73"/>
        <v/>
      </c>
      <c r="N313" s="103" t="str">
        <f t="shared" si="74"/>
        <v/>
      </c>
      <c r="O313" s="65"/>
      <c r="P313" s="65"/>
      <c r="Q313" s="65"/>
      <c r="R313" s="65"/>
      <c r="S313" s="65"/>
      <c r="T313" s="62"/>
      <c r="U313" s="63"/>
      <c r="V313" s="63"/>
      <c r="W313" s="63"/>
      <c r="X313" s="61"/>
      <c r="Y313" s="61"/>
      <c r="Z313" s="61"/>
      <c r="AA313" s="241"/>
      <c r="AB313" s="241"/>
      <c r="AC313" s="62"/>
      <c r="AD313" s="62"/>
      <c r="AE313" s="169"/>
      <c r="AF313" s="294"/>
      <c r="AG313" s="236"/>
      <c r="AH313" s="246" t="str">
        <f t="shared" si="75"/>
        <v/>
      </c>
      <c r="AI313" s="251" t="str">
        <f t="shared" si="76"/>
        <v/>
      </c>
      <c r="AJ313" s="217" t="str">
        <f>IF(C313="","",IF(AND(フラグ管理用!C313=1,フラグ管理用!E313=1),"",IF(AND(フラグ管理用!C313=2,フラグ管理用!D313=1,フラグ管理用!E313=1),"",IF(AND(フラグ管理用!C313=2,フラグ管理用!D313=2),"","error"))))</f>
        <v/>
      </c>
      <c r="AK313" s="257" t="str">
        <f t="shared" si="65"/>
        <v/>
      </c>
      <c r="AL313" s="257" t="str">
        <f t="shared" si="66"/>
        <v/>
      </c>
      <c r="AM313" s="257" t="str">
        <f>IF(C313="","",IF(PRODUCT(フラグ管理用!H313:J313)=0,"error",""))</f>
        <v/>
      </c>
      <c r="AN313" s="257" t="str">
        <f t="shared" si="77"/>
        <v/>
      </c>
      <c r="AO313" s="257" t="str">
        <f>IF(C313="","",IF(AND(フラグ管理用!E313=1,フラグ管理用!K313=1),"",IF(AND(フラグ管理用!E313=2,フラグ管理用!K313&gt;1),"","error")))</f>
        <v/>
      </c>
      <c r="AP313" s="257" t="str">
        <f>IF(C313="","",IF(AND(フラグ管理用!K313=10,ISBLANK(L313)=FALSE),"",IF(AND(フラグ管理用!K313&lt;10,ISBLANK(L313)=TRUE),"","error")))</f>
        <v/>
      </c>
      <c r="AQ313" s="217" t="str">
        <f t="shared" si="67"/>
        <v/>
      </c>
      <c r="AR313" s="217" t="str">
        <f t="shared" si="78"/>
        <v/>
      </c>
      <c r="AS313" s="217" t="str">
        <f>IF(C313="","",IF(AND(フラグ管理用!D313=2,フラグ管理用!E313=1),IF(Q313&lt;&gt;0,"error",""),""))</f>
        <v/>
      </c>
      <c r="AT313" s="217" t="str">
        <f>IF(C313="","",IF(フラグ管理用!E313=2,IF(OR(O313&lt;&gt;0,P313&lt;&gt;0),"error",""),""))</f>
        <v/>
      </c>
      <c r="AU313" s="217" t="str">
        <f t="shared" si="79"/>
        <v/>
      </c>
      <c r="AV313" s="217" t="str">
        <f t="shared" si="80"/>
        <v/>
      </c>
      <c r="AW313" s="217" t="str">
        <f t="shared" si="68"/>
        <v/>
      </c>
      <c r="AX313" s="217" t="str">
        <f>IF(C313="","",IF(フラグ管理用!X313=2,IF(AND(フラグ管理用!C313=2,フラグ管理用!U313=1),"","error"),""))</f>
        <v/>
      </c>
      <c r="AY313" s="217" t="str">
        <f t="shared" si="69"/>
        <v/>
      </c>
      <c r="AZ313" s="217" t="str">
        <f>IF(C313="","",IF(フラグ管理用!Y313=30,"error",IF(AND(フラグ管理用!AH313="事業始期_通常",フラグ管理用!Y313&lt;18),"error",IF(AND(フラグ管理用!AH313="事業始期_補助",フラグ管理用!Y313&lt;15),"error",""))))</f>
        <v/>
      </c>
      <c r="BA313" s="217" t="str">
        <f t="shared" si="70"/>
        <v/>
      </c>
      <c r="BB313" s="217" t="str">
        <f>IF(C313="","",IF(AND(フラグ管理用!AI313="事業終期_通常",OR(フラグ管理用!Z313&lt;18,フラグ管理用!Z313&gt;29)),"error",IF(AND(フラグ管理用!AI313="事業終期_基金",フラグ管理用!Z313&lt;18),"error","")))</f>
        <v/>
      </c>
      <c r="BC313" s="217" t="str">
        <f>IF(C313="","",IF(VLOOKUP(Y313,―!$X$2:$Y$31,2,FALSE)&lt;=VLOOKUP(Z313,―!$X$2:$Y$31,2,FALSE),"","error"))</f>
        <v/>
      </c>
      <c r="BD313" s="217" t="str">
        <f t="shared" si="71"/>
        <v/>
      </c>
      <c r="BE313" s="217" t="str">
        <f t="shared" si="72"/>
        <v/>
      </c>
      <c r="BF313" s="217" t="str">
        <f>IF(C313="","",IF(AND(フラグ管理用!AJ313="予算区分_地単_通常",フラグ管理用!AE313&gt;4),"error",IF(AND(フラグ管理用!AJ313="予算区分_地単_協力金等",フラグ管理用!AE313&gt;9),"error",IF(AND(フラグ管理用!AJ313="予算区分_補助",フラグ管理用!AE313&lt;9),"error",""))))</f>
        <v/>
      </c>
      <c r="BG313" s="258" t="str">
        <f>フラグ管理用!AN313</f>
        <v/>
      </c>
    </row>
    <row r="314" spans="1:59" x14ac:dyDescent="0.15">
      <c r="A314" s="84">
        <v>296</v>
      </c>
      <c r="B314" s="87"/>
      <c r="C314" s="61"/>
      <c r="D314" s="61"/>
      <c r="E314" s="63"/>
      <c r="F314" s="62"/>
      <c r="G314" s="150" t="str">
        <f>IF(C314="補",VLOOKUP(F314,'事業名一覧 '!$A$3:$C$54,3,FALSE),"")</f>
        <v/>
      </c>
      <c r="H314" s="158"/>
      <c r="I314" s="63"/>
      <c r="J314" s="63"/>
      <c r="K314" s="63"/>
      <c r="L314" s="62"/>
      <c r="M314" s="103" t="str">
        <f t="shared" si="73"/>
        <v/>
      </c>
      <c r="N314" s="103" t="str">
        <f t="shared" si="74"/>
        <v/>
      </c>
      <c r="O314" s="65"/>
      <c r="P314" s="65"/>
      <c r="Q314" s="65"/>
      <c r="R314" s="65"/>
      <c r="S314" s="65"/>
      <c r="T314" s="62"/>
      <c r="U314" s="63"/>
      <c r="V314" s="63"/>
      <c r="W314" s="63"/>
      <c r="X314" s="61"/>
      <c r="Y314" s="61"/>
      <c r="Z314" s="61"/>
      <c r="AA314" s="241"/>
      <c r="AB314" s="241"/>
      <c r="AC314" s="62"/>
      <c r="AD314" s="62"/>
      <c r="AE314" s="169"/>
      <c r="AF314" s="294"/>
      <c r="AG314" s="236"/>
      <c r="AH314" s="246" t="str">
        <f t="shared" si="75"/>
        <v/>
      </c>
      <c r="AI314" s="251" t="str">
        <f t="shared" si="76"/>
        <v/>
      </c>
      <c r="AJ314" s="217" t="str">
        <f>IF(C314="","",IF(AND(フラグ管理用!C314=1,フラグ管理用!E314=1),"",IF(AND(フラグ管理用!C314=2,フラグ管理用!D314=1,フラグ管理用!E314=1),"",IF(AND(フラグ管理用!C314=2,フラグ管理用!D314=2),"","error"))))</f>
        <v/>
      </c>
      <c r="AK314" s="257" t="str">
        <f t="shared" si="65"/>
        <v/>
      </c>
      <c r="AL314" s="257" t="str">
        <f t="shared" si="66"/>
        <v/>
      </c>
      <c r="AM314" s="257" t="str">
        <f>IF(C314="","",IF(PRODUCT(フラグ管理用!H314:J314)=0,"error",""))</f>
        <v/>
      </c>
      <c r="AN314" s="257" t="str">
        <f t="shared" si="77"/>
        <v/>
      </c>
      <c r="AO314" s="257" t="str">
        <f>IF(C314="","",IF(AND(フラグ管理用!E314=1,フラグ管理用!K314=1),"",IF(AND(フラグ管理用!E314=2,フラグ管理用!K314&gt;1),"","error")))</f>
        <v/>
      </c>
      <c r="AP314" s="257" t="str">
        <f>IF(C314="","",IF(AND(フラグ管理用!K314=10,ISBLANK(L314)=FALSE),"",IF(AND(フラグ管理用!K314&lt;10,ISBLANK(L314)=TRUE),"","error")))</f>
        <v/>
      </c>
      <c r="AQ314" s="217" t="str">
        <f t="shared" si="67"/>
        <v/>
      </c>
      <c r="AR314" s="217" t="str">
        <f t="shared" si="78"/>
        <v/>
      </c>
      <c r="AS314" s="217" t="str">
        <f>IF(C314="","",IF(AND(フラグ管理用!D314=2,フラグ管理用!E314=1),IF(Q314&lt;&gt;0,"error",""),""))</f>
        <v/>
      </c>
      <c r="AT314" s="217" t="str">
        <f>IF(C314="","",IF(フラグ管理用!E314=2,IF(OR(O314&lt;&gt;0,P314&lt;&gt;0),"error",""),""))</f>
        <v/>
      </c>
      <c r="AU314" s="217" t="str">
        <f t="shared" si="79"/>
        <v/>
      </c>
      <c r="AV314" s="217" t="str">
        <f t="shared" si="80"/>
        <v/>
      </c>
      <c r="AW314" s="217" t="str">
        <f t="shared" si="68"/>
        <v/>
      </c>
      <c r="AX314" s="217" t="str">
        <f>IF(C314="","",IF(フラグ管理用!X314=2,IF(AND(フラグ管理用!C314=2,フラグ管理用!U314=1),"","error"),""))</f>
        <v/>
      </c>
      <c r="AY314" s="217" t="str">
        <f t="shared" si="69"/>
        <v/>
      </c>
      <c r="AZ314" s="217" t="str">
        <f>IF(C314="","",IF(フラグ管理用!Y314=30,"error",IF(AND(フラグ管理用!AH314="事業始期_通常",フラグ管理用!Y314&lt;18),"error",IF(AND(フラグ管理用!AH314="事業始期_補助",フラグ管理用!Y314&lt;15),"error",""))))</f>
        <v/>
      </c>
      <c r="BA314" s="217" t="str">
        <f t="shared" si="70"/>
        <v/>
      </c>
      <c r="BB314" s="217" t="str">
        <f>IF(C314="","",IF(AND(フラグ管理用!AI314="事業終期_通常",OR(フラグ管理用!Z314&lt;18,フラグ管理用!Z314&gt;29)),"error",IF(AND(フラグ管理用!AI314="事業終期_基金",フラグ管理用!Z314&lt;18),"error","")))</f>
        <v/>
      </c>
      <c r="BC314" s="217" t="str">
        <f>IF(C314="","",IF(VLOOKUP(Y314,―!$X$2:$Y$31,2,FALSE)&lt;=VLOOKUP(Z314,―!$X$2:$Y$31,2,FALSE),"","error"))</f>
        <v/>
      </c>
      <c r="BD314" s="217" t="str">
        <f t="shared" si="71"/>
        <v/>
      </c>
      <c r="BE314" s="217" t="str">
        <f t="shared" si="72"/>
        <v/>
      </c>
      <c r="BF314" s="217" t="str">
        <f>IF(C314="","",IF(AND(フラグ管理用!AJ314="予算区分_地単_通常",フラグ管理用!AE314&gt;4),"error",IF(AND(フラグ管理用!AJ314="予算区分_地単_協力金等",フラグ管理用!AE314&gt;9),"error",IF(AND(フラグ管理用!AJ314="予算区分_補助",フラグ管理用!AE314&lt;9),"error",""))))</f>
        <v/>
      </c>
      <c r="BG314" s="258" t="str">
        <f>フラグ管理用!AN314</f>
        <v/>
      </c>
    </row>
    <row r="315" spans="1:59" x14ac:dyDescent="0.15">
      <c r="A315" s="84">
        <v>297</v>
      </c>
      <c r="B315" s="87"/>
      <c r="C315" s="61"/>
      <c r="D315" s="61"/>
      <c r="E315" s="63"/>
      <c r="F315" s="62"/>
      <c r="G315" s="150" t="str">
        <f>IF(C315="補",VLOOKUP(F315,'事業名一覧 '!$A$3:$C$54,3,FALSE),"")</f>
        <v/>
      </c>
      <c r="H315" s="158"/>
      <c r="I315" s="63"/>
      <c r="J315" s="63"/>
      <c r="K315" s="63"/>
      <c r="L315" s="62"/>
      <c r="M315" s="103" t="str">
        <f t="shared" si="73"/>
        <v/>
      </c>
      <c r="N315" s="103" t="str">
        <f t="shared" si="74"/>
        <v/>
      </c>
      <c r="O315" s="65"/>
      <c r="P315" s="65"/>
      <c r="Q315" s="65"/>
      <c r="R315" s="65"/>
      <c r="S315" s="65"/>
      <c r="T315" s="62"/>
      <c r="U315" s="63"/>
      <c r="V315" s="63"/>
      <c r="W315" s="63"/>
      <c r="X315" s="61"/>
      <c r="Y315" s="61"/>
      <c r="Z315" s="61"/>
      <c r="AA315" s="241"/>
      <c r="AB315" s="241"/>
      <c r="AC315" s="62"/>
      <c r="AD315" s="62"/>
      <c r="AE315" s="169"/>
      <c r="AF315" s="294"/>
      <c r="AG315" s="236"/>
      <c r="AH315" s="246" t="str">
        <f t="shared" si="75"/>
        <v/>
      </c>
      <c r="AI315" s="251" t="str">
        <f t="shared" si="76"/>
        <v/>
      </c>
      <c r="AJ315" s="217" t="str">
        <f>IF(C315="","",IF(AND(フラグ管理用!C315=1,フラグ管理用!E315=1),"",IF(AND(フラグ管理用!C315=2,フラグ管理用!D315=1,フラグ管理用!E315=1),"",IF(AND(フラグ管理用!C315=2,フラグ管理用!D315=2),"","error"))))</f>
        <v/>
      </c>
      <c r="AK315" s="257" t="str">
        <f t="shared" si="65"/>
        <v/>
      </c>
      <c r="AL315" s="257" t="str">
        <f t="shared" si="66"/>
        <v/>
      </c>
      <c r="AM315" s="257" t="str">
        <f>IF(C315="","",IF(PRODUCT(フラグ管理用!H315:J315)=0,"error",""))</f>
        <v/>
      </c>
      <c r="AN315" s="257" t="str">
        <f t="shared" si="77"/>
        <v/>
      </c>
      <c r="AO315" s="257" t="str">
        <f>IF(C315="","",IF(AND(フラグ管理用!E315=1,フラグ管理用!K315=1),"",IF(AND(フラグ管理用!E315=2,フラグ管理用!K315&gt;1),"","error")))</f>
        <v/>
      </c>
      <c r="AP315" s="257" t="str">
        <f>IF(C315="","",IF(AND(フラグ管理用!K315=10,ISBLANK(L315)=FALSE),"",IF(AND(フラグ管理用!K315&lt;10,ISBLANK(L315)=TRUE),"","error")))</f>
        <v/>
      </c>
      <c r="AQ315" s="217" t="str">
        <f t="shared" si="67"/>
        <v/>
      </c>
      <c r="AR315" s="217" t="str">
        <f t="shared" si="78"/>
        <v/>
      </c>
      <c r="AS315" s="217" t="str">
        <f>IF(C315="","",IF(AND(フラグ管理用!D315=2,フラグ管理用!E315=1),IF(Q315&lt;&gt;0,"error",""),""))</f>
        <v/>
      </c>
      <c r="AT315" s="217" t="str">
        <f>IF(C315="","",IF(フラグ管理用!E315=2,IF(OR(O315&lt;&gt;0,P315&lt;&gt;0),"error",""),""))</f>
        <v/>
      </c>
      <c r="AU315" s="217" t="str">
        <f t="shared" si="79"/>
        <v/>
      </c>
      <c r="AV315" s="217" t="str">
        <f t="shared" si="80"/>
        <v/>
      </c>
      <c r="AW315" s="217" t="str">
        <f t="shared" si="68"/>
        <v/>
      </c>
      <c r="AX315" s="217" t="str">
        <f>IF(C315="","",IF(フラグ管理用!X315=2,IF(AND(フラグ管理用!C315=2,フラグ管理用!U315=1),"","error"),""))</f>
        <v/>
      </c>
      <c r="AY315" s="217" t="str">
        <f t="shared" si="69"/>
        <v/>
      </c>
      <c r="AZ315" s="217" t="str">
        <f>IF(C315="","",IF(フラグ管理用!Y315=30,"error",IF(AND(フラグ管理用!AH315="事業始期_通常",フラグ管理用!Y315&lt;18),"error",IF(AND(フラグ管理用!AH315="事業始期_補助",フラグ管理用!Y315&lt;15),"error",""))))</f>
        <v/>
      </c>
      <c r="BA315" s="217" t="str">
        <f t="shared" si="70"/>
        <v/>
      </c>
      <c r="BB315" s="217" t="str">
        <f>IF(C315="","",IF(AND(フラグ管理用!AI315="事業終期_通常",OR(フラグ管理用!Z315&lt;18,フラグ管理用!Z315&gt;29)),"error",IF(AND(フラグ管理用!AI315="事業終期_基金",フラグ管理用!Z315&lt;18),"error","")))</f>
        <v/>
      </c>
      <c r="BC315" s="217" t="str">
        <f>IF(C315="","",IF(VLOOKUP(Y315,―!$X$2:$Y$31,2,FALSE)&lt;=VLOOKUP(Z315,―!$X$2:$Y$31,2,FALSE),"","error"))</f>
        <v/>
      </c>
      <c r="BD315" s="217" t="str">
        <f t="shared" si="71"/>
        <v/>
      </c>
      <c r="BE315" s="217" t="str">
        <f t="shared" si="72"/>
        <v/>
      </c>
      <c r="BF315" s="217" t="str">
        <f>IF(C315="","",IF(AND(フラグ管理用!AJ315="予算区分_地単_通常",フラグ管理用!AE315&gt;4),"error",IF(AND(フラグ管理用!AJ315="予算区分_地単_協力金等",フラグ管理用!AE315&gt;9),"error",IF(AND(フラグ管理用!AJ315="予算区分_補助",フラグ管理用!AE315&lt;9),"error",""))))</f>
        <v/>
      </c>
      <c r="BG315" s="258" t="str">
        <f>フラグ管理用!AN315</f>
        <v/>
      </c>
    </row>
    <row r="316" spans="1:59" x14ac:dyDescent="0.15">
      <c r="A316" s="84">
        <v>298</v>
      </c>
      <c r="B316" s="87"/>
      <c r="C316" s="61"/>
      <c r="D316" s="61"/>
      <c r="E316" s="63"/>
      <c r="F316" s="62"/>
      <c r="G316" s="150" t="str">
        <f>IF(C316="補",VLOOKUP(F316,'事業名一覧 '!$A$3:$C$54,3,FALSE),"")</f>
        <v/>
      </c>
      <c r="H316" s="158"/>
      <c r="I316" s="63"/>
      <c r="J316" s="63"/>
      <c r="K316" s="63"/>
      <c r="L316" s="62"/>
      <c r="M316" s="103" t="str">
        <f t="shared" si="73"/>
        <v/>
      </c>
      <c r="N316" s="103" t="str">
        <f t="shared" si="74"/>
        <v/>
      </c>
      <c r="O316" s="65"/>
      <c r="P316" s="65"/>
      <c r="Q316" s="65"/>
      <c r="R316" s="65"/>
      <c r="S316" s="65"/>
      <c r="T316" s="62"/>
      <c r="U316" s="63"/>
      <c r="V316" s="63"/>
      <c r="W316" s="63"/>
      <c r="X316" s="61"/>
      <c r="Y316" s="61"/>
      <c r="Z316" s="61"/>
      <c r="AA316" s="241"/>
      <c r="AB316" s="241"/>
      <c r="AC316" s="62"/>
      <c r="AD316" s="62"/>
      <c r="AE316" s="169"/>
      <c r="AF316" s="294"/>
      <c r="AG316" s="236"/>
      <c r="AH316" s="246" t="str">
        <f t="shared" si="75"/>
        <v/>
      </c>
      <c r="AI316" s="251" t="str">
        <f t="shared" si="76"/>
        <v/>
      </c>
      <c r="AJ316" s="217" t="str">
        <f>IF(C316="","",IF(AND(フラグ管理用!C316=1,フラグ管理用!E316=1),"",IF(AND(フラグ管理用!C316=2,フラグ管理用!D316=1,フラグ管理用!E316=1),"",IF(AND(フラグ管理用!C316=2,フラグ管理用!D316=2),"","error"))))</f>
        <v/>
      </c>
      <c r="AK316" s="257" t="str">
        <f t="shared" si="65"/>
        <v/>
      </c>
      <c r="AL316" s="257" t="str">
        <f t="shared" si="66"/>
        <v/>
      </c>
      <c r="AM316" s="257" t="str">
        <f>IF(C316="","",IF(PRODUCT(フラグ管理用!H316:J316)=0,"error",""))</f>
        <v/>
      </c>
      <c r="AN316" s="257" t="str">
        <f t="shared" si="77"/>
        <v/>
      </c>
      <c r="AO316" s="257" t="str">
        <f>IF(C316="","",IF(AND(フラグ管理用!E316=1,フラグ管理用!K316=1),"",IF(AND(フラグ管理用!E316=2,フラグ管理用!K316&gt;1),"","error")))</f>
        <v/>
      </c>
      <c r="AP316" s="257" t="str">
        <f>IF(C316="","",IF(AND(フラグ管理用!K316=10,ISBLANK(L316)=FALSE),"",IF(AND(フラグ管理用!K316&lt;10,ISBLANK(L316)=TRUE),"","error")))</f>
        <v/>
      </c>
      <c r="AQ316" s="217" t="str">
        <f t="shared" si="67"/>
        <v/>
      </c>
      <c r="AR316" s="217" t="str">
        <f t="shared" si="78"/>
        <v/>
      </c>
      <c r="AS316" s="217" t="str">
        <f>IF(C316="","",IF(AND(フラグ管理用!D316=2,フラグ管理用!E316=1),IF(Q316&lt;&gt;0,"error",""),""))</f>
        <v/>
      </c>
      <c r="AT316" s="217" t="str">
        <f>IF(C316="","",IF(フラグ管理用!E316=2,IF(OR(O316&lt;&gt;0,P316&lt;&gt;0),"error",""),""))</f>
        <v/>
      </c>
      <c r="AU316" s="217" t="str">
        <f t="shared" si="79"/>
        <v/>
      </c>
      <c r="AV316" s="217" t="str">
        <f t="shared" si="80"/>
        <v/>
      </c>
      <c r="AW316" s="217" t="str">
        <f t="shared" si="68"/>
        <v/>
      </c>
      <c r="AX316" s="217" t="str">
        <f>IF(C316="","",IF(フラグ管理用!X316=2,IF(AND(フラグ管理用!C316=2,フラグ管理用!U316=1),"","error"),""))</f>
        <v/>
      </c>
      <c r="AY316" s="217" t="str">
        <f t="shared" si="69"/>
        <v/>
      </c>
      <c r="AZ316" s="217" t="str">
        <f>IF(C316="","",IF(フラグ管理用!Y316=30,"error",IF(AND(フラグ管理用!AH316="事業始期_通常",フラグ管理用!Y316&lt;18),"error",IF(AND(フラグ管理用!AH316="事業始期_補助",フラグ管理用!Y316&lt;15),"error",""))))</f>
        <v/>
      </c>
      <c r="BA316" s="217" t="str">
        <f t="shared" si="70"/>
        <v/>
      </c>
      <c r="BB316" s="217" t="str">
        <f>IF(C316="","",IF(AND(フラグ管理用!AI316="事業終期_通常",OR(フラグ管理用!Z316&lt;18,フラグ管理用!Z316&gt;29)),"error",IF(AND(フラグ管理用!AI316="事業終期_基金",フラグ管理用!Z316&lt;18),"error","")))</f>
        <v/>
      </c>
      <c r="BC316" s="217" t="str">
        <f>IF(C316="","",IF(VLOOKUP(Y316,―!$X$2:$Y$31,2,FALSE)&lt;=VLOOKUP(Z316,―!$X$2:$Y$31,2,FALSE),"","error"))</f>
        <v/>
      </c>
      <c r="BD316" s="217" t="str">
        <f t="shared" si="71"/>
        <v/>
      </c>
      <c r="BE316" s="217" t="str">
        <f t="shared" si="72"/>
        <v/>
      </c>
      <c r="BF316" s="217" t="str">
        <f>IF(C316="","",IF(AND(フラグ管理用!AJ316="予算区分_地単_通常",フラグ管理用!AE316&gt;4),"error",IF(AND(フラグ管理用!AJ316="予算区分_地単_協力金等",フラグ管理用!AE316&gt;9),"error",IF(AND(フラグ管理用!AJ316="予算区分_補助",フラグ管理用!AE316&lt;9),"error",""))))</f>
        <v/>
      </c>
      <c r="BG316" s="258" t="str">
        <f>フラグ管理用!AN316</f>
        <v/>
      </c>
    </row>
    <row r="317" spans="1:59" x14ac:dyDescent="0.15">
      <c r="A317" s="84">
        <v>299</v>
      </c>
      <c r="B317" s="87"/>
      <c r="C317" s="61"/>
      <c r="D317" s="61"/>
      <c r="E317" s="63"/>
      <c r="F317" s="62"/>
      <c r="G317" s="150" t="str">
        <f>IF(C317="補",VLOOKUP(F317,'事業名一覧 '!$A$3:$C$54,3,FALSE),"")</f>
        <v/>
      </c>
      <c r="H317" s="158"/>
      <c r="I317" s="63"/>
      <c r="J317" s="63"/>
      <c r="K317" s="63"/>
      <c r="L317" s="62"/>
      <c r="M317" s="103" t="str">
        <f t="shared" si="73"/>
        <v/>
      </c>
      <c r="N317" s="103" t="str">
        <f t="shared" si="74"/>
        <v/>
      </c>
      <c r="O317" s="65"/>
      <c r="P317" s="65"/>
      <c r="Q317" s="65"/>
      <c r="R317" s="65"/>
      <c r="S317" s="65"/>
      <c r="T317" s="62"/>
      <c r="U317" s="63"/>
      <c r="V317" s="63"/>
      <c r="W317" s="63"/>
      <c r="X317" s="61"/>
      <c r="Y317" s="61"/>
      <c r="Z317" s="61"/>
      <c r="AA317" s="241"/>
      <c r="AB317" s="241"/>
      <c r="AC317" s="62"/>
      <c r="AD317" s="62"/>
      <c r="AE317" s="169"/>
      <c r="AF317" s="294"/>
      <c r="AG317" s="236"/>
      <c r="AH317" s="246" t="str">
        <f t="shared" si="75"/>
        <v/>
      </c>
      <c r="AI317" s="251" t="str">
        <f t="shared" si="76"/>
        <v/>
      </c>
      <c r="AJ317" s="217" t="str">
        <f>IF(C317="","",IF(AND(フラグ管理用!C317=1,フラグ管理用!E317=1),"",IF(AND(フラグ管理用!C317=2,フラグ管理用!D317=1,フラグ管理用!E317=1),"",IF(AND(フラグ管理用!C317=2,フラグ管理用!D317=2),"","error"))))</f>
        <v/>
      </c>
      <c r="AK317" s="257" t="str">
        <f t="shared" si="65"/>
        <v/>
      </c>
      <c r="AL317" s="257" t="str">
        <f t="shared" si="66"/>
        <v/>
      </c>
      <c r="AM317" s="257" t="str">
        <f>IF(C317="","",IF(PRODUCT(フラグ管理用!H317:J317)=0,"error",""))</f>
        <v/>
      </c>
      <c r="AN317" s="257" t="str">
        <f t="shared" si="77"/>
        <v/>
      </c>
      <c r="AO317" s="257" t="str">
        <f>IF(C317="","",IF(AND(フラグ管理用!E317=1,フラグ管理用!K317=1),"",IF(AND(フラグ管理用!E317=2,フラグ管理用!K317&gt;1),"","error")))</f>
        <v/>
      </c>
      <c r="AP317" s="257" t="str">
        <f>IF(C317="","",IF(AND(フラグ管理用!K317=10,ISBLANK(L317)=FALSE),"",IF(AND(フラグ管理用!K317&lt;10,ISBLANK(L317)=TRUE),"","error")))</f>
        <v/>
      </c>
      <c r="AQ317" s="217" t="str">
        <f t="shared" si="67"/>
        <v/>
      </c>
      <c r="AR317" s="217" t="str">
        <f t="shared" si="78"/>
        <v/>
      </c>
      <c r="AS317" s="217" t="str">
        <f>IF(C317="","",IF(AND(フラグ管理用!D317=2,フラグ管理用!E317=1),IF(Q317&lt;&gt;0,"error",""),""))</f>
        <v/>
      </c>
      <c r="AT317" s="217" t="str">
        <f>IF(C317="","",IF(フラグ管理用!E317=2,IF(OR(O317&lt;&gt;0,P317&lt;&gt;0),"error",""),""))</f>
        <v/>
      </c>
      <c r="AU317" s="217" t="str">
        <f t="shared" si="79"/>
        <v/>
      </c>
      <c r="AV317" s="217" t="str">
        <f t="shared" si="80"/>
        <v/>
      </c>
      <c r="AW317" s="217" t="str">
        <f t="shared" si="68"/>
        <v/>
      </c>
      <c r="AX317" s="217" t="str">
        <f>IF(C317="","",IF(フラグ管理用!X317=2,IF(AND(フラグ管理用!C317=2,フラグ管理用!U317=1),"","error"),""))</f>
        <v/>
      </c>
      <c r="AY317" s="217" t="str">
        <f t="shared" si="69"/>
        <v/>
      </c>
      <c r="AZ317" s="217" t="str">
        <f>IF(C317="","",IF(フラグ管理用!Y317=30,"error",IF(AND(フラグ管理用!AH317="事業始期_通常",フラグ管理用!Y317&lt;18),"error",IF(AND(フラグ管理用!AH317="事業始期_補助",フラグ管理用!Y317&lt;15),"error",""))))</f>
        <v/>
      </c>
      <c r="BA317" s="217" t="str">
        <f t="shared" si="70"/>
        <v/>
      </c>
      <c r="BB317" s="217" t="str">
        <f>IF(C317="","",IF(AND(フラグ管理用!AI317="事業終期_通常",OR(フラグ管理用!Z317&lt;18,フラグ管理用!Z317&gt;29)),"error",IF(AND(フラグ管理用!AI317="事業終期_基金",フラグ管理用!Z317&lt;18),"error","")))</f>
        <v/>
      </c>
      <c r="BC317" s="217" t="str">
        <f>IF(C317="","",IF(VLOOKUP(Y317,―!$X$2:$Y$31,2,FALSE)&lt;=VLOOKUP(Z317,―!$X$2:$Y$31,2,FALSE),"","error"))</f>
        <v/>
      </c>
      <c r="BD317" s="217" t="str">
        <f t="shared" si="71"/>
        <v/>
      </c>
      <c r="BE317" s="217" t="str">
        <f t="shared" si="72"/>
        <v/>
      </c>
      <c r="BF317" s="217" t="str">
        <f>IF(C317="","",IF(AND(フラグ管理用!AJ317="予算区分_地単_通常",フラグ管理用!AE317&gt;4),"error",IF(AND(フラグ管理用!AJ317="予算区分_地単_協力金等",フラグ管理用!AE317&gt;9),"error",IF(AND(フラグ管理用!AJ317="予算区分_補助",フラグ管理用!AE317&lt;9),"error",""))))</f>
        <v/>
      </c>
      <c r="BG317" s="258" t="str">
        <f>フラグ管理用!AN317</f>
        <v/>
      </c>
    </row>
    <row r="318" spans="1:59" x14ac:dyDescent="0.15">
      <c r="A318" s="84">
        <v>300</v>
      </c>
      <c r="B318" s="87"/>
      <c r="C318" s="61"/>
      <c r="D318" s="61"/>
      <c r="E318" s="63"/>
      <c r="F318" s="62"/>
      <c r="G318" s="150" t="str">
        <f>IF(C318="補",VLOOKUP(F318,'事業名一覧 '!$A$3:$C$54,3,FALSE),"")</f>
        <v/>
      </c>
      <c r="H318" s="158"/>
      <c r="I318" s="63"/>
      <c r="J318" s="63"/>
      <c r="K318" s="63"/>
      <c r="L318" s="62"/>
      <c r="M318" s="103" t="str">
        <f t="shared" si="73"/>
        <v/>
      </c>
      <c r="N318" s="103" t="str">
        <f t="shared" si="74"/>
        <v/>
      </c>
      <c r="O318" s="65"/>
      <c r="P318" s="65"/>
      <c r="Q318" s="65"/>
      <c r="R318" s="65"/>
      <c r="S318" s="65"/>
      <c r="T318" s="62"/>
      <c r="U318" s="63"/>
      <c r="V318" s="63"/>
      <c r="W318" s="63"/>
      <c r="X318" s="61"/>
      <c r="Y318" s="61"/>
      <c r="Z318" s="61"/>
      <c r="AA318" s="241"/>
      <c r="AB318" s="241"/>
      <c r="AC318" s="62"/>
      <c r="AD318" s="62"/>
      <c r="AE318" s="169"/>
      <c r="AF318" s="294"/>
      <c r="AG318" s="236"/>
      <c r="AH318" s="246" t="str">
        <f t="shared" si="75"/>
        <v/>
      </c>
      <c r="AI318" s="251" t="str">
        <f t="shared" si="76"/>
        <v/>
      </c>
      <c r="AJ318" s="217" t="str">
        <f>IF(C318="","",IF(AND(フラグ管理用!C318=1,フラグ管理用!E318=1),"",IF(AND(フラグ管理用!C318=2,フラグ管理用!D318=1,フラグ管理用!E318=1),"",IF(AND(フラグ管理用!C318=2,フラグ管理用!D318=2),"","error"))))</f>
        <v/>
      </c>
      <c r="AK318" s="257" t="str">
        <f t="shared" si="65"/>
        <v/>
      </c>
      <c r="AL318" s="257" t="str">
        <f t="shared" si="66"/>
        <v/>
      </c>
      <c r="AM318" s="257" t="str">
        <f>IF(C318="","",IF(PRODUCT(フラグ管理用!H318:J318)=0,"error",""))</f>
        <v/>
      </c>
      <c r="AN318" s="257" t="str">
        <f t="shared" si="77"/>
        <v/>
      </c>
      <c r="AO318" s="257" t="str">
        <f>IF(C318="","",IF(AND(フラグ管理用!E318=1,フラグ管理用!K318=1),"",IF(AND(フラグ管理用!E318=2,フラグ管理用!K318&gt;1),"","error")))</f>
        <v/>
      </c>
      <c r="AP318" s="257" t="str">
        <f>IF(C318="","",IF(AND(フラグ管理用!K318=10,ISBLANK(L318)=FALSE),"",IF(AND(フラグ管理用!K318&lt;10,ISBLANK(L318)=TRUE),"","error")))</f>
        <v/>
      </c>
      <c r="AQ318" s="217" t="str">
        <f t="shared" si="67"/>
        <v/>
      </c>
      <c r="AR318" s="217" t="str">
        <f t="shared" si="78"/>
        <v/>
      </c>
      <c r="AS318" s="217" t="str">
        <f>IF(C318="","",IF(AND(フラグ管理用!D318=2,フラグ管理用!E318=1),IF(Q318&lt;&gt;0,"error",""),""))</f>
        <v/>
      </c>
      <c r="AT318" s="217" t="str">
        <f>IF(C318="","",IF(フラグ管理用!E318=2,IF(OR(O318&lt;&gt;0,P318&lt;&gt;0),"error",""),""))</f>
        <v/>
      </c>
      <c r="AU318" s="217" t="str">
        <f t="shared" si="79"/>
        <v/>
      </c>
      <c r="AV318" s="217" t="str">
        <f t="shared" si="80"/>
        <v/>
      </c>
      <c r="AW318" s="217" t="str">
        <f t="shared" si="68"/>
        <v/>
      </c>
      <c r="AX318" s="217" t="str">
        <f>IF(C318="","",IF(フラグ管理用!X318=2,IF(AND(フラグ管理用!C318=2,フラグ管理用!U318=1),"","error"),""))</f>
        <v/>
      </c>
      <c r="AY318" s="217" t="str">
        <f t="shared" si="69"/>
        <v/>
      </c>
      <c r="AZ318" s="217" t="str">
        <f>IF(C318="","",IF(フラグ管理用!Y318=30,"error",IF(AND(フラグ管理用!AH318="事業始期_通常",フラグ管理用!Y318&lt;18),"error",IF(AND(フラグ管理用!AH318="事業始期_補助",フラグ管理用!Y318&lt;15),"error",""))))</f>
        <v/>
      </c>
      <c r="BA318" s="217" t="str">
        <f t="shared" si="70"/>
        <v/>
      </c>
      <c r="BB318" s="217" t="str">
        <f>IF(C318="","",IF(AND(フラグ管理用!AI318="事業終期_通常",OR(フラグ管理用!Z318&lt;18,フラグ管理用!Z318&gt;29)),"error",IF(AND(フラグ管理用!AI318="事業終期_基金",フラグ管理用!Z318&lt;18),"error","")))</f>
        <v/>
      </c>
      <c r="BC318" s="217" t="str">
        <f>IF(C318="","",IF(VLOOKUP(Y318,―!$X$2:$Y$31,2,FALSE)&lt;=VLOOKUP(Z318,―!$X$2:$Y$31,2,FALSE),"","error"))</f>
        <v/>
      </c>
      <c r="BD318" s="217" t="str">
        <f t="shared" si="71"/>
        <v/>
      </c>
      <c r="BE318" s="217" t="str">
        <f t="shared" si="72"/>
        <v/>
      </c>
      <c r="BF318" s="217" t="str">
        <f>IF(C318="","",IF(AND(フラグ管理用!AJ318="予算区分_地単_通常",フラグ管理用!AE318&gt;4),"error",IF(AND(フラグ管理用!AJ318="予算区分_地単_協力金等",フラグ管理用!AE318&gt;9),"error",IF(AND(フラグ管理用!AJ318="予算区分_補助",フラグ管理用!AE318&lt;9),"error",""))))</f>
        <v/>
      </c>
      <c r="BG318" s="258" t="str">
        <f>フラグ管理用!AN318</f>
        <v/>
      </c>
    </row>
    <row r="319" spans="1:59" x14ac:dyDescent="0.15">
      <c r="A319" s="84">
        <v>301</v>
      </c>
      <c r="B319" s="87"/>
      <c r="C319" s="61"/>
      <c r="D319" s="61"/>
      <c r="E319" s="63"/>
      <c r="F319" s="62"/>
      <c r="G319" s="150" t="str">
        <f>IF(C319="補",VLOOKUP(F319,'事業名一覧 '!$A$3:$C$54,3,FALSE),"")</f>
        <v/>
      </c>
      <c r="H319" s="158"/>
      <c r="I319" s="63"/>
      <c r="J319" s="63"/>
      <c r="K319" s="63"/>
      <c r="L319" s="62"/>
      <c r="M319" s="103" t="str">
        <f t="shared" si="73"/>
        <v/>
      </c>
      <c r="N319" s="103" t="str">
        <f t="shared" si="74"/>
        <v/>
      </c>
      <c r="O319" s="65"/>
      <c r="P319" s="65"/>
      <c r="Q319" s="65"/>
      <c r="R319" s="65"/>
      <c r="S319" s="65"/>
      <c r="T319" s="62"/>
      <c r="U319" s="63"/>
      <c r="V319" s="63"/>
      <c r="W319" s="63"/>
      <c r="X319" s="61"/>
      <c r="Y319" s="61"/>
      <c r="Z319" s="61"/>
      <c r="AA319" s="241"/>
      <c r="AB319" s="241"/>
      <c r="AC319" s="62"/>
      <c r="AD319" s="62"/>
      <c r="AE319" s="169"/>
      <c r="AF319" s="294"/>
      <c r="AG319" s="236"/>
      <c r="AH319" s="246" t="str">
        <f t="shared" si="75"/>
        <v/>
      </c>
      <c r="AI319" s="251" t="str">
        <f t="shared" si="76"/>
        <v/>
      </c>
      <c r="AJ319" s="217" t="str">
        <f>IF(C319="","",IF(AND(フラグ管理用!C319=1,フラグ管理用!E319=1),"",IF(AND(フラグ管理用!C319=2,フラグ管理用!D319=1,フラグ管理用!E319=1),"",IF(AND(フラグ管理用!C319=2,フラグ管理用!D319=2),"","error"))))</f>
        <v/>
      </c>
      <c r="AK319" s="257" t="str">
        <f t="shared" si="65"/>
        <v/>
      </c>
      <c r="AL319" s="257" t="str">
        <f t="shared" si="66"/>
        <v/>
      </c>
      <c r="AM319" s="257" t="str">
        <f>IF(C319="","",IF(PRODUCT(フラグ管理用!H319:J319)=0,"error",""))</f>
        <v/>
      </c>
      <c r="AN319" s="257" t="str">
        <f t="shared" si="77"/>
        <v/>
      </c>
      <c r="AO319" s="257" t="str">
        <f>IF(C319="","",IF(AND(フラグ管理用!E319=1,フラグ管理用!K319=1),"",IF(AND(フラグ管理用!E319=2,フラグ管理用!K319&gt;1),"","error")))</f>
        <v/>
      </c>
      <c r="AP319" s="257" t="str">
        <f>IF(C319="","",IF(AND(フラグ管理用!K319=10,ISBLANK(L319)=FALSE),"",IF(AND(フラグ管理用!K319&lt;10,ISBLANK(L319)=TRUE),"","error")))</f>
        <v/>
      </c>
      <c r="AQ319" s="217" t="str">
        <f t="shared" si="67"/>
        <v/>
      </c>
      <c r="AR319" s="217" t="str">
        <f t="shared" si="78"/>
        <v/>
      </c>
      <c r="AS319" s="217" t="str">
        <f>IF(C319="","",IF(AND(フラグ管理用!D319=2,フラグ管理用!E319=1),IF(Q319&lt;&gt;0,"error",""),""))</f>
        <v/>
      </c>
      <c r="AT319" s="217" t="str">
        <f>IF(C319="","",IF(フラグ管理用!E319=2,IF(OR(O319&lt;&gt;0,P319&lt;&gt;0),"error",""),""))</f>
        <v/>
      </c>
      <c r="AU319" s="217" t="str">
        <f t="shared" si="79"/>
        <v/>
      </c>
      <c r="AV319" s="217" t="str">
        <f t="shared" si="80"/>
        <v/>
      </c>
      <c r="AW319" s="217" t="str">
        <f t="shared" si="68"/>
        <v/>
      </c>
      <c r="AX319" s="217" t="str">
        <f>IF(C319="","",IF(フラグ管理用!X319=2,IF(AND(フラグ管理用!C319=2,フラグ管理用!U319=1),"","error"),""))</f>
        <v/>
      </c>
      <c r="AY319" s="217" t="str">
        <f t="shared" si="69"/>
        <v/>
      </c>
      <c r="AZ319" s="217" t="str">
        <f>IF(C319="","",IF(フラグ管理用!Y319=30,"error",IF(AND(フラグ管理用!AH319="事業始期_通常",フラグ管理用!Y319&lt;18),"error",IF(AND(フラグ管理用!AH319="事業始期_補助",フラグ管理用!Y319&lt;15),"error",""))))</f>
        <v/>
      </c>
      <c r="BA319" s="217" t="str">
        <f t="shared" si="70"/>
        <v/>
      </c>
      <c r="BB319" s="217" t="str">
        <f>IF(C319="","",IF(AND(フラグ管理用!AI319="事業終期_通常",OR(フラグ管理用!Z319&lt;18,フラグ管理用!Z319&gt;29)),"error",IF(AND(フラグ管理用!AI319="事業終期_基金",フラグ管理用!Z319&lt;18),"error","")))</f>
        <v/>
      </c>
      <c r="BC319" s="217" t="str">
        <f>IF(C319="","",IF(VLOOKUP(Y319,―!$X$2:$Y$31,2,FALSE)&lt;=VLOOKUP(Z319,―!$X$2:$Y$31,2,FALSE),"","error"))</f>
        <v/>
      </c>
      <c r="BD319" s="217" t="str">
        <f t="shared" si="71"/>
        <v/>
      </c>
      <c r="BE319" s="217" t="str">
        <f t="shared" si="72"/>
        <v/>
      </c>
      <c r="BF319" s="217" t="str">
        <f>IF(C319="","",IF(AND(フラグ管理用!AJ319="予算区分_地単_通常",フラグ管理用!AE319&gt;4),"error",IF(AND(フラグ管理用!AJ319="予算区分_地単_協力金等",フラグ管理用!AE319&gt;9),"error",IF(AND(フラグ管理用!AJ319="予算区分_補助",フラグ管理用!AE319&lt;9),"error",""))))</f>
        <v/>
      </c>
      <c r="BG319" s="258" t="str">
        <f>フラグ管理用!AN319</f>
        <v/>
      </c>
    </row>
    <row r="320" spans="1:59" x14ac:dyDescent="0.15">
      <c r="A320" s="84">
        <v>302</v>
      </c>
      <c r="B320" s="87"/>
      <c r="C320" s="61"/>
      <c r="D320" s="61"/>
      <c r="E320" s="63"/>
      <c r="F320" s="62"/>
      <c r="G320" s="150" t="str">
        <f>IF(C320="補",VLOOKUP(F320,'事業名一覧 '!$A$3:$C$54,3,FALSE),"")</f>
        <v/>
      </c>
      <c r="H320" s="158"/>
      <c r="I320" s="63"/>
      <c r="J320" s="63"/>
      <c r="K320" s="63"/>
      <c r="L320" s="62"/>
      <c r="M320" s="103" t="str">
        <f t="shared" si="73"/>
        <v/>
      </c>
      <c r="N320" s="103" t="str">
        <f t="shared" si="74"/>
        <v/>
      </c>
      <c r="O320" s="65"/>
      <c r="P320" s="65"/>
      <c r="Q320" s="65"/>
      <c r="R320" s="65"/>
      <c r="S320" s="65"/>
      <c r="T320" s="62"/>
      <c r="U320" s="63"/>
      <c r="V320" s="63"/>
      <c r="W320" s="63"/>
      <c r="X320" s="61"/>
      <c r="Y320" s="61"/>
      <c r="Z320" s="61"/>
      <c r="AA320" s="241"/>
      <c r="AB320" s="241"/>
      <c r="AC320" s="62"/>
      <c r="AD320" s="62"/>
      <c r="AE320" s="169"/>
      <c r="AF320" s="294"/>
      <c r="AG320" s="236"/>
      <c r="AH320" s="246" t="str">
        <f t="shared" si="75"/>
        <v/>
      </c>
      <c r="AI320" s="251" t="str">
        <f t="shared" si="76"/>
        <v/>
      </c>
      <c r="AJ320" s="217" t="str">
        <f>IF(C320="","",IF(AND(フラグ管理用!C320=1,フラグ管理用!E320=1),"",IF(AND(フラグ管理用!C320=2,フラグ管理用!D320=1,フラグ管理用!E320=1),"",IF(AND(フラグ管理用!C320=2,フラグ管理用!D320=2),"","error"))))</f>
        <v/>
      </c>
      <c r="AK320" s="257" t="str">
        <f t="shared" si="65"/>
        <v/>
      </c>
      <c r="AL320" s="257" t="str">
        <f t="shared" si="66"/>
        <v/>
      </c>
      <c r="AM320" s="257" t="str">
        <f>IF(C320="","",IF(PRODUCT(フラグ管理用!H320:J320)=0,"error",""))</f>
        <v/>
      </c>
      <c r="AN320" s="257" t="str">
        <f t="shared" si="77"/>
        <v/>
      </c>
      <c r="AO320" s="257" t="str">
        <f>IF(C320="","",IF(AND(フラグ管理用!E320=1,フラグ管理用!K320=1),"",IF(AND(フラグ管理用!E320=2,フラグ管理用!K320&gt;1),"","error")))</f>
        <v/>
      </c>
      <c r="AP320" s="257" t="str">
        <f>IF(C320="","",IF(AND(フラグ管理用!K320=10,ISBLANK(L320)=FALSE),"",IF(AND(フラグ管理用!K320&lt;10,ISBLANK(L320)=TRUE),"","error")))</f>
        <v/>
      </c>
      <c r="AQ320" s="217" t="str">
        <f t="shared" si="67"/>
        <v/>
      </c>
      <c r="AR320" s="217" t="str">
        <f t="shared" si="78"/>
        <v/>
      </c>
      <c r="AS320" s="217" t="str">
        <f>IF(C320="","",IF(AND(フラグ管理用!D320=2,フラグ管理用!E320=1),IF(Q320&lt;&gt;0,"error",""),""))</f>
        <v/>
      </c>
      <c r="AT320" s="217" t="str">
        <f>IF(C320="","",IF(フラグ管理用!E320=2,IF(OR(O320&lt;&gt;0,P320&lt;&gt;0),"error",""),""))</f>
        <v/>
      </c>
      <c r="AU320" s="217" t="str">
        <f t="shared" si="79"/>
        <v/>
      </c>
      <c r="AV320" s="217" t="str">
        <f t="shared" si="80"/>
        <v/>
      </c>
      <c r="AW320" s="217" t="str">
        <f t="shared" si="68"/>
        <v/>
      </c>
      <c r="AX320" s="217" t="str">
        <f>IF(C320="","",IF(フラグ管理用!X320=2,IF(AND(フラグ管理用!C320=2,フラグ管理用!U320=1),"","error"),""))</f>
        <v/>
      </c>
      <c r="AY320" s="217" t="str">
        <f t="shared" si="69"/>
        <v/>
      </c>
      <c r="AZ320" s="217" t="str">
        <f>IF(C320="","",IF(フラグ管理用!Y320=30,"error",IF(AND(フラグ管理用!AH320="事業始期_通常",フラグ管理用!Y320&lt;18),"error",IF(AND(フラグ管理用!AH320="事業始期_補助",フラグ管理用!Y320&lt;15),"error",""))))</f>
        <v/>
      </c>
      <c r="BA320" s="217" t="str">
        <f t="shared" si="70"/>
        <v/>
      </c>
      <c r="BB320" s="217" t="str">
        <f>IF(C320="","",IF(AND(フラグ管理用!AI320="事業終期_通常",OR(フラグ管理用!Z320&lt;18,フラグ管理用!Z320&gt;29)),"error",IF(AND(フラグ管理用!AI320="事業終期_基金",フラグ管理用!Z320&lt;18),"error","")))</f>
        <v/>
      </c>
      <c r="BC320" s="217" t="str">
        <f>IF(C320="","",IF(VLOOKUP(Y320,―!$X$2:$Y$31,2,FALSE)&lt;=VLOOKUP(Z320,―!$X$2:$Y$31,2,FALSE),"","error"))</f>
        <v/>
      </c>
      <c r="BD320" s="217" t="str">
        <f t="shared" si="71"/>
        <v/>
      </c>
      <c r="BE320" s="217" t="str">
        <f t="shared" si="72"/>
        <v/>
      </c>
      <c r="BF320" s="217" t="str">
        <f>IF(C320="","",IF(AND(フラグ管理用!AJ320="予算区分_地単_通常",フラグ管理用!AE320&gt;4),"error",IF(AND(フラグ管理用!AJ320="予算区分_地単_協力金等",フラグ管理用!AE320&gt;9),"error",IF(AND(フラグ管理用!AJ320="予算区分_補助",フラグ管理用!AE320&lt;9),"error",""))))</f>
        <v/>
      </c>
      <c r="BG320" s="258" t="str">
        <f>フラグ管理用!AN320</f>
        <v/>
      </c>
    </row>
    <row r="321" spans="1:59" x14ac:dyDescent="0.15">
      <c r="A321" s="84">
        <v>303</v>
      </c>
      <c r="B321" s="87"/>
      <c r="C321" s="61"/>
      <c r="D321" s="61"/>
      <c r="E321" s="63"/>
      <c r="F321" s="62"/>
      <c r="G321" s="150" t="str">
        <f>IF(C321="補",VLOOKUP(F321,'事業名一覧 '!$A$3:$C$54,3,FALSE),"")</f>
        <v/>
      </c>
      <c r="H321" s="158"/>
      <c r="I321" s="63"/>
      <c r="J321" s="63"/>
      <c r="K321" s="63"/>
      <c r="L321" s="62"/>
      <c r="M321" s="103" t="str">
        <f t="shared" si="73"/>
        <v/>
      </c>
      <c r="N321" s="103" t="str">
        <f t="shared" si="74"/>
        <v/>
      </c>
      <c r="O321" s="65"/>
      <c r="P321" s="65"/>
      <c r="Q321" s="65"/>
      <c r="R321" s="65"/>
      <c r="S321" s="65"/>
      <c r="T321" s="62"/>
      <c r="U321" s="63"/>
      <c r="V321" s="63"/>
      <c r="W321" s="63"/>
      <c r="X321" s="61"/>
      <c r="Y321" s="61"/>
      <c r="Z321" s="61"/>
      <c r="AA321" s="241"/>
      <c r="AB321" s="241"/>
      <c r="AC321" s="62"/>
      <c r="AD321" s="62"/>
      <c r="AE321" s="169"/>
      <c r="AF321" s="294"/>
      <c r="AG321" s="236"/>
      <c r="AH321" s="246" t="str">
        <f t="shared" si="75"/>
        <v/>
      </c>
      <c r="AI321" s="251" t="str">
        <f t="shared" si="76"/>
        <v/>
      </c>
      <c r="AJ321" s="217" t="str">
        <f>IF(C321="","",IF(AND(フラグ管理用!C321=1,フラグ管理用!E321=1),"",IF(AND(フラグ管理用!C321=2,フラグ管理用!D321=1,フラグ管理用!E321=1),"",IF(AND(フラグ管理用!C321=2,フラグ管理用!D321=2),"","error"))))</f>
        <v/>
      </c>
      <c r="AK321" s="257" t="str">
        <f t="shared" si="65"/>
        <v/>
      </c>
      <c r="AL321" s="257" t="str">
        <f t="shared" si="66"/>
        <v/>
      </c>
      <c r="AM321" s="257" t="str">
        <f>IF(C321="","",IF(PRODUCT(フラグ管理用!H321:J321)=0,"error",""))</f>
        <v/>
      </c>
      <c r="AN321" s="257" t="str">
        <f t="shared" si="77"/>
        <v/>
      </c>
      <c r="AO321" s="257" t="str">
        <f>IF(C321="","",IF(AND(フラグ管理用!E321=1,フラグ管理用!K321=1),"",IF(AND(フラグ管理用!E321=2,フラグ管理用!K321&gt;1),"","error")))</f>
        <v/>
      </c>
      <c r="AP321" s="257" t="str">
        <f>IF(C321="","",IF(AND(フラグ管理用!K321=10,ISBLANK(L321)=FALSE),"",IF(AND(フラグ管理用!K321&lt;10,ISBLANK(L321)=TRUE),"","error")))</f>
        <v/>
      </c>
      <c r="AQ321" s="217" t="str">
        <f t="shared" si="67"/>
        <v/>
      </c>
      <c r="AR321" s="217" t="str">
        <f t="shared" si="78"/>
        <v/>
      </c>
      <c r="AS321" s="217" t="str">
        <f>IF(C321="","",IF(AND(フラグ管理用!D321=2,フラグ管理用!E321=1),IF(Q321&lt;&gt;0,"error",""),""))</f>
        <v/>
      </c>
      <c r="AT321" s="217" t="str">
        <f>IF(C321="","",IF(フラグ管理用!E321=2,IF(OR(O321&lt;&gt;0,P321&lt;&gt;0),"error",""),""))</f>
        <v/>
      </c>
      <c r="AU321" s="217" t="str">
        <f t="shared" si="79"/>
        <v/>
      </c>
      <c r="AV321" s="217" t="str">
        <f t="shared" si="80"/>
        <v/>
      </c>
      <c r="AW321" s="217" t="str">
        <f t="shared" si="68"/>
        <v/>
      </c>
      <c r="AX321" s="217" t="str">
        <f>IF(C321="","",IF(フラグ管理用!X321=2,IF(AND(フラグ管理用!C321=2,フラグ管理用!U321=1),"","error"),""))</f>
        <v/>
      </c>
      <c r="AY321" s="217" t="str">
        <f t="shared" si="69"/>
        <v/>
      </c>
      <c r="AZ321" s="217" t="str">
        <f>IF(C321="","",IF(フラグ管理用!Y321=30,"error",IF(AND(フラグ管理用!AH321="事業始期_通常",フラグ管理用!Y321&lt;18),"error",IF(AND(フラグ管理用!AH321="事業始期_補助",フラグ管理用!Y321&lt;15),"error",""))))</f>
        <v/>
      </c>
      <c r="BA321" s="217" t="str">
        <f t="shared" si="70"/>
        <v/>
      </c>
      <c r="BB321" s="217" t="str">
        <f>IF(C321="","",IF(AND(フラグ管理用!AI321="事業終期_通常",OR(フラグ管理用!Z321&lt;18,フラグ管理用!Z321&gt;29)),"error",IF(AND(フラグ管理用!AI321="事業終期_基金",フラグ管理用!Z321&lt;18),"error","")))</f>
        <v/>
      </c>
      <c r="BC321" s="217" t="str">
        <f>IF(C321="","",IF(VLOOKUP(Y321,―!$X$2:$Y$31,2,FALSE)&lt;=VLOOKUP(Z321,―!$X$2:$Y$31,2,FALSE),"","error"))</f>
        <v/>
      </c>
      <c r="BD321" s="217" t="str">
        <f t="shared" si="71"/>
        <v/>
      </c>
      <c r="BE321" s="217" t="str">
        <f t="shared" si="72"/>
        <v/>
      </c>
      <c r="BF321" s="217" t="str">
        <f>IF(C321="","",IF(AND(フラグ管理用!AJ321="予算区分_地単_通常",フラグ管理用!AE321&gt;4),"error",IF(AND(フラグ管理用!AJ321="予算区分_地単_協力金等",フラグ管理用!AE321&gt;9),"error",IF(AND(フラグ管理用!AJ321="予算区分_補助",フラグ管理用!AE321&lt;9),"error",""))))</f>
        <v/>
      </c>
      <c r="BG321" s="258" t="str">
        <f>フラグ管理用!AN321</f>
        <v/>
      </c>
    </row>
    <row r="322" spans="1:59" x14ac:dyDescent="0.15">
      <c r="A322" s="84">
        <v>304</v>
      </c>
      <c r="B322" s="87"/>
      <c r="C322" s="61"/>
      <c r="D322" s="61"/>
      <c r="E322" s="63"/>
      <c r="F322" s="62"/>
      <c r="G322" s="150" t="str">
        <f>IF(C322="補",VLOOKUP(F322,'事業名一覧 '!$A$3:$C$54,3,FALSE),"")</f>
        <v/>
      </c>
      <c r="H322" s="158"/>
      <c r="I322" s="63"/>
      <c r="J322" s="63"/>
      <c r="K322" s="63"/>
      <c r="L322" s="62"/>
      <c r="M322" s="103" t="str">
        <f t="shared" si="73"/>
        <v/>
      </c>
      <c r="N322" s="103" t="str">
        <f t="shared" si="74"/>
        <v/>
      </c>
      <c r="O322" s="65"/>
      <c r="P322" s="65"/>
      <c r="Q322" s="65"/>
      <c r="R322" s="65"/>
      <c r="S322" s="65"/>
      <c r="T322" s="62"/>
      <c r="U322" s="63"/>
      <c r="V322" s="63"/>
      <c r="W322" s="63"/>
      <c r="X322" s="61"/>
      <c r="Y322" s="61"/>
      <c r="Z322" s="61"/>
      <c r="AA322" s="241"/>
      <c r="AB322" s="241"/>
      <c r="AC322" s="62"/>
      <c r="AD322" s="62"/>
      <c r="AE322" s="169"/>
      <c r="AF322" s="294"/>
      <c r="AG322" s="236"/>
      <c r="AH322" s="246" t="str">
        <f t="shared" si="75"/>
        <v/>
      </c>
      <c r="AI322" s="251" t="str">
        <f t="shared" si="76"/>
        <v/>
      </c>
      <c r="AJ322" s="217" t="str">
        <f>IF(C322="","",IF(AND(フラグ管理用!C322=1,フラグ管理用!E322=1),"",IF(AND(フラグ管理用!C322=2,フラグ管理用!D322=1,フラグ管理用!E322=1),"",IF(AND(フラグ管理用!C322=2,フラグ管理用!D322=2),"","error"))))</f>
        <v/>
      </c>
      <c r="AK322" s="257" t="str">
        <f t="shared" si="65"/>
        <v/>
      </c>
      <c r="AL322" s="257" t="str">
        <f t="shared" si="66"/>
        <v/>
      </c>
      <c r="AM322" s="257" t="str">
        <f>IF(C322="","",IF(PRODUCT(フラグ管理用!H322:J322)=0,"error",""))</f>
        <v/>
      </c>
      <c r="AN322" s="257" t="str">
        <f t="shared" si="77"/>
        <v/>
      </c>
      <c r="AO322" s="257" t="str">
        <f>IF(C322="","",IF(AND(フラグ管理用!E322=1,フラグ管理用!K322=1),"",IF(AND(フラグ管理用!E322=2,フラグ管理用!K322&gt;1),"","error")))</f>
        <v/>
      </c>
      <c r="AP322" s="257" t="str">
        <f>IF(C322="","",IF(AND(フラグ管理用!K322=10,ISBLANK(L322)=FALSE),"",IF(AND(フラグ管理用!K322&lt;10,ISBLANK(L322)=TRUE),"","error")))</f>
        <v/>
      </c>
      <c r="AQ322" s="217" t="str">
        <f t="shared" si="67"/>
        <v/>
      </c>
      <c r="AR322" s="217" t="str">
        <f t="shared" si="78"/>
        <v/>
      </c>
      <c r="AS322" s="217" t="str">
        <f>IF(C322="","",IF(AND(フラグ管理用!D322=2,フラグ管理用!E322=1),IF(Q322&lt;&gt;0,"error",""),""))</f>
        <v/>
      </c>
      <c r="AT322" s="217" t="str">
        <f>IF(C322="","",IF(フラグ管理用!E322=2,IF(OR(O322&lt;&gt;0,P322&lt;&gt;0),"error",""),""))</f>
        <v/>
      </c>
      <c r="AU322" s="217" t="str">
        <f t="shared" si="79"/>
        <v/>
      </c>
      <c r="AV322" s="217" t="str">
        <f t="shared" si="80"/>
        <v/>
      </c>
      <c r="AW322" s="217" t="str">
        <f t="shared" si="68"/>
        <v/>
      </c>
      <c r="AX322" s="217" t="str">
        <f>IF(C322="","",IF(フラグ管理用!X322=2,IF(AND(フラグ管理用!C322=2,フラグ管理用!U322=1),"","error"),""))</f>
        <v/>
      </c>
      <c r="AY322" s="217" t="str">
        <f t="shared" si="69"/>
        <v/>
      </c>
      <c r="AZ322" s="217" t="str">
        <f>IF(C322="","",IF(フラグ管理用!Y322=30,"error",IF(AND(フラグ管理用!AH322="事業始期_通常",フラグ管理用!Y322&lt;18),"error",IF(AND(フラグ管理用!AH322="事業始期_補助",フラグ管理用!Y322&lt;15),"error",""))))</f>
        <v/>
      </c>
      <c r="BA322" s="217" t="str">
        <f t="shared" si="70"/>
        <v/>
      </c>
      <c r="BB322" s="217" t="str">
        <f>IF(C322="","",IF(AND(フラグ管理用!AI322="事業終期_通常",OR(フラグ管理用!Z322&lt;18,フラグ管理用!Z322&gt;29)),"error",IF(AND(フラグ管理用!AI322="事業終期_基金",フラグ管理用!Z322&lt;18),"error","")))</f>
        <v/>
      </c>
      <c r="BC322" s="217" t="str">
        <f>IF(C322="","",IF(VLOOKUP(Y322,―!$X$2:$Y$31,2,FALSE)&lt;=VLOOKUP(Z322,―!$X$2:$Y$31,2,FALSE),"","error"))</f>
        <v/>
      </c>
      <c r="BD322" s="217" t="str">
        <f t="shared" si="71"/>
        <v/>
      </c>
      <c r="BE322" s="217" t="str">
        <f t="shared" si="72"/>
        <v/>
      </c>
      <c r="BF322" s="217" t="str">
        <f>IF(C322="","",IF(AND(フラグ管理用!AJ322="予算区分_地単_通常",フラグ管理用!AE322&gt;4),"error",IF(AND(フラグ管理用!AJ322="予算区分_地単_協力金等",フラグ管理用!AE322&gt;9),"error",IF(AND(フラグ管理用!AJ322="予算区分_補助",フラグ管理用!AE322&lt;9),"error",""))))</f>
        <v/>
      </c>
      <c r="BG322" s="258" t="str">
        <f>フラグ管理用!AN322</f>
        <v/>
      </c>
    </row>
    <row r="323" spans="1:59" x14ac:dyDescent="0.15">
      <c r="A323" s="84">
        <v>305</v>
      </c>
      <c r="B323" s="87"/>
      <c r="C323" s="61"/>
      <c r="D323" s="61"/>
      <c r="E323" s="63"/>
      <c r="F323" s="62"/>
      <c r="G323" s="150" t="str">
        <f>IF(C323="補",VLOOKUP(F323,'事業名一覧 '!$A$3:$C$54,3,FALSE),"")</f>
        <v/>
      </c>
      <c r="H323" s="158"/>
      <c r="I323" s="63"/>
      <c r="J323" s="63"/>
      <c r="K323" s="63"/>
      <c r="L323" s="62"/>
      <c r="M323" s="103" t="str">
        <f t="shared" si="73"/>
        <v/>
      </c>
      <c r="N323" s="103" t="str">
        <f t="shared" si="74"/>
        <v/>
      </c>
      <c r="O323" s="65"/>
      <c r="P323" s="65"/>
      <c r="Q323" s="65"/>
      <c r="R323" s="65"/>
      <c r="S323" s="65"/>
      <c r="T323" s="62"/>
      <c r="U323" s="63"/>
      <c r="V323" s="63"/>
      <c r="W323" s="63"/>
      <c r="X323" s="61"/>
      <c r="Y323" s="61"/>
      <c r="Z323" s="61"/>
      <c r="AA323" s="241"/>
      <c r="AB323" s="241"/>
      <c r="AC323" s="62"/>
      <c r="AD323" s="62"/>
      <c r="AE323" s="169"/>
      <c r="AF323" s="294"/>
      <c r="AG323" s="236"/>
      <c r="AH323" s="246" t="str">
        <f t="shared" si="75"/>
        <v/>
      </c>
      <c r="AI323" s="251" t="str">
        <f t="shared" si="76"/>
        <v/>
      </c>
      <c r="AJ323" s="217" t="str">
        <f>IF(C323="","",IF(AND(フラグ管理用!C323=1,フラグ管理用!E323=1),"",IF(AND(フラグ管理用!C323=2,フラグ管理用!D323=1,フラグ管理用!E323=1),"",IF(AND(フラグ管理用!C323=2,フラグ管理用!D323=2),"","error"))))</f>
        <v/>
      </c>
      <c r="AK323" s="257" t="str">
        <f t="shared" si="65"/>
        <v/>
      </c>
      <c r="AL323" s="257" t="str">
        <f t="shared" si="66"/>
        <v/>
      </c>
      <c r="AM323" s="257" t="str">
        <f>IF(C323="","",IF(PRODUCT(フラグ管理用!H323:J323)=0,"error",""))</f>
        <v/>
      </c>
      <c r="AN323" s="257" t="str">
        <f t="shared" si="77"/>
        <v/>
      </c>
      <c r="AO323" s="257" t="str">
        <f>IF(C323="","",IF(AND(フラグ管理用!E323=1,フラグ管理用!K323=1),"",IF(AND(フラグ管理用!E323=2,フラグ管理用!K323&gt;1),"","error")))</f>
        <v/>
      </c>
      <c r="AP323" s="257" t="str">
        <f>IF(C323="","",IF(AND(フラグ管理用!K323=10,ISBLANK(L323)=FALSE),"",IF(AND(フラグ管理用!K323&lt;10,ISBLANK(L323)=TRUE),"","error")))</f>
        <v/>
      </c>
      <c r="AQ323" s="217" t="str">
        <f t="shared" si="67"/>
        <v/>
      </c>
      <c r="AR323" s="217" t="str">
        <f t="shared" si="78"/>
        <v/>
      </c>
      <c r="AS323" s="217" t="str">
        <f>IF(C323="","",IF(AND(フラグ管理用!D323=2,フラグ管理用!E323=1),IF(Q323&lt;&gt;0,"error",""),""))</f>
        <v/>
      </c>
      <c r="AT323" s="217" t="str">
        <f>IF(C323="","",IF(フラグ管理用!E323=2,IF(OR(O323&lt;&gt;0,P323&lt;&gt;0),"error",""),""))</f>
        <v/>
      </c>
      <c r="AU323" s="217" t="str">
        <f t="shared" si="79"/>
        <v/>
      </c>
      <c r="AV323" s="217" t="str">
        <f t="shared" si="80"/>
        <v/>
      </c>
      <c r="AW323" s="217" t="str">
        <f t="shared" si="68"/>
        <v/>
      </c>
      <c r="AX323" s="217" t="str">
        <f>IF(C323="","",IF(フラグ管理用!X323=2,IF(AND(フラグ管理用!C323=2,フラグ管理用!U323=1),"","error"),""))</f>
        <v/>
      </c>
      <c r="AY323" s="217" t="str">
        <f t="shared" si="69"/>
        <v/>
      </c>
      <c r="AZ323" s="217" t="str">
        <f>IF(C323="","",IF(フラグ管理用!Y323=30,"error",IF(AND(フラグ管理用!AH323="事業始期_通常",フラグ管理用!Y323&lt;18),"error",IF(AND(フラグ管理用!AH323="事業始期_補助",フラグ管理用!Y323&lt;15),"error",""))))</f>
        <v/>
      </c>
      <c r="BA323" s="217" t="str">
        <f t="shared" si="70"/>
        <v/>
      </c>
      <c r="BB323" s="217" t="str">
        <f>IF(C323="","",IF(AND(フラグ管理用!AI323="事業終期_通常",OR(フラグ管理用!Z323&lt;18,フラグ管理用!Z323&gt;29)),"error",IF(AND(フラグ管理用!AI323="事業終期_基金",フラグ管理用!Z323&lt;18),"error","")))</f>
        <v/>
      </c>
      <c r="BC323" s="217" t="str">
        <f>IF(C323="","",IF(VLOOKUP(Y323,―!$X$2:$Y$31,2,FALSE)&lt;=VLOOKUP(Z323,―!$X$2:$Y$31,2,FALSE),"","error"))</f>
        <v/>
      </c>
      <c r="BD323" s="217" t="str">
        <f t="shared" si="71"/>
        <v/>
      </c>
      <c r="BE323" s="217" t="str">
        <f t="shared" si="72"/>
        <v/>
      </c>
      <c r="BF323" s="217" t="str">
        <f>IF(C323="","",IF(AND(フラグ管理用!AJ323="予算区分_地単_通常",フラグ管理用!AE323&gt;4),"error",IF(AND(フラグ管理用!AJ323="予算区分_地単_協力金等",フラグ管理用!AE323&gt;9),"error",IF(AND(フラグ管理用!AJ323="予算区分_補助",フラグ管理用!AE323&lt;9),"error",""))))</f>
        <v/>
      </c>
      <c r="BG323" s="258" t="str">
        <f>フラグ管理用!AN323</f>
        <v/>
      </c>
    </row>
    <row r="324" spans="1:59" x14ac:dyDescent="0.15">
      <c r="A324" s="84">
        <v>306</v>
      </c>
      <c r="B324" s="87"/>
      <c r="C324" s="61"/>
      <c r="D324" s="61"/>
      <c r="E324" s="63"/>
      <c r="F324" s="62"/>
      <c r="G324" s="150" t="str">
        <f>IF(C324="補",VLOOKUP(F324,'事業名一覧 '!$A$3:$C$54,3,FALSE),"")</f>
        <v/>
      </c>
      <c r="H324" s="158"/>
      <c r="I324" s="63"/>
      <c r="J324" s="63"/>
      <c r="K324" s="63"/>
      <c r="L324" s="62"/>
      <c r="M324" s="103" t="str">
        <f t="shared" si="73"/>
        <v/>
      </c>
      <c r="N324" s="103" t="str">
        <f t="shared" si="74"/>
        <v/>
      </c>
      <c r="O324" s="65"/>
      <c r="P324" s="65"/>
      <c r="Q324" s="65"/>
      <c r="R324" s="65"/>
      <c r="S324" s="65"/>
      <c r="T324" s="62"/>
      <c r="U324" s="63"/>
      <c r="V324" s="63"/>
      <c r="W324" s="63"/>
      <c r="X324" s="61"/>
      <c r="Y324" s="61"/>
      <c r="Z324" s="61"/>
      <c r="AA324" s="241"/>
      <c r="AB324" s="241"/>
      <c r="AC324" s="62"/>
      <c r="AD324" s="62"/>
      <c r="AE324" s="169"/>
      <c r="AF324" s="294"/>
      <c r="AG324" s="236"/>
      <c r="AH324" s="246" t="str">
        <f t="shared" si="75"/>
        <v/>
      </c>
      <c r="AI324" s="251" t="str">
        <f t="shared" si="76"/>
        <v/>
      </c>
      <c r="AJ324" s="217" t="str">
        <f>IF(C324="","",IF(AND(フラグ管理用!C324=1,フラグ管理用!E324=1),"",IF(AND(フラグ管理用!C324=2,フラグ管理用!D324=1,フラグ管理用!E324=1),"",IF(AND(フラグ管理用!C324=2,フラグ管理用!D324=2),"","error"))))</f>
        <v/>
      </c>
      <c r="AK324" s="257" t="str">
        <f t="shared" si="65"/>
        <v/>
      </c>
      <c r="AL324" s="257" t="str">
        <f t="shared" si="66"/>
        <v/>
      </c>
      <c r="AM324" s="257" t="str">
        <f>IF(C324="","",IF(PRODUCT(フラグ管理用!H324:J324)=0,"error",""))</f>
        <v/>
      </c>
      <c r="AN324" s="257" t="str">
        <f t="shared" si="77"/>
        <v/>
      </c>
      <c r="AO324" s="257" t="str">
        <f>IF(C324="","",IF(AND(フラグ管理用!E324=1,フラグ管理用!K324=1),"",IF(AND(フラグ管理用!E324=2,フラグ管理用!K324&gt;1),"","error")))</f>
        <v/>
      </c>
      <c r="AP324" s="257" t="str">
        <f>IF(C324="","",IF(AND(フラグ管理用!K324=10,ISBLANK(L324)=FALSE),"",IF(AND(フラグ管理用!K324&lt;10,ISBLANK(L324)=TRUE),"","error")))</f>
        <v/>
      </c>
      <c r="AQ324" s="217" t="str">
        <f t="shared" si="67"/>
        <v/>
      </c>
      <c r="AR324" s="217" t="str">
        <f t="shared" si="78"/>
        <v/>
      </c>
      <c r="AS324" s="217" t="str">
        <f>IF(C324="","",IF(AND(フラグ管理用!D324=2,フラグ管理用!E324=1),IF(Q324&lt;&gt;0,"error",""),""))</f>
        <v/>
      </c>
      <c r="AT324" s="217" t="str">
        <f>IF(C324="","",IF(フラグ管理用!E324=2,IF(OR(O324&lt;&gt;0,P324&lt;&gt;0),"error",""),""))</f>
        <v/>
      </c>
      <c r="AU324" s="217" t="str">
        <f t="shared" si="79"/>
        <v/>
      </c>
      <c r="AV324" s="217" t="str">
        <f t="shared" si="80"/>
        <v/>
      </c>
      <c r="AW324" s="217" t="str">
        <f t="shared" si="68"/>
        <v/>
      </c>
      <c r="AX324" s="217" t="str">
        <f>IF(C324="","",IF(フラグ管理用!X324=2,IF(AND(フラグ管理用!C324=2,フラグ管理用!U324=1),"","error"),""))</f>
        <v/>
      </c>
      <c r="AY324" s="217" t="str">
        <f t="shared" si="69"/>
        <v/>
      </c>
      <c r="AZ324" s="217" t="str">
        <f>IF(C324="","",IF(フラグ管理用!Y324=30,"error",IF(AND(フラグ管理用!AH324="事業始期_通常",フラグ管理用!Y324&lt;18),"error",IF(AND(フラグ管理用!AH324="事業始期_補助",フラグ管理用!Y324&lt;15),"error",""))))</f>
        <v/>
      </c>
      <c r="BA324" s="217" t="str">
        <f t="shared" si="70"/>
        <v/>
      </c>
      <c r="BB324" s="217" t="str">
        <f>IF(C324="","",IF(AND(フラグ管理用!AI324="事業終期_通常",OR(フラグ管理用!Z324&lt;18,フラグ管理用!Z324&gt;29)),"error",IF(AND(フラグ管理用!AI324="事業終期_基金",フラグ管理用!Z324&lt;18),"error","")))</f>
        <v/>
      </c>
      <c r="BC324" s="217" t="str">
        <f>IF(C324="","",IF(VLOOKUP(Y324,―!$X$2:$Y$31,2,FALSE)&lt;=VLOOKUP(Z324,―!$X$2:$Y$31,2,FALSE),"","error"))</f>
        <v/>
      </c>
      <c r="BD324" s="217" t="str">
        <f t="shared" si="71"/>
        <v/>
      </c>
      <c r="BE324" s="217" t="str">
        <f t="shared" si="72"/>
        <v/>
      </c>
      <c r="BF324" s="217" t="str">
        <f>IF(C324="","",IF(AND(フラグ管理用!AJ324="予算区分_地単_通常",フラグ管理用!AE324&gt;4),"error",IF(AND(フラグ管理用!AJ324="予算区分_地単_協力金等",フラグ管理用!AE324&gt;9),"error",IF(AND(フラグ管理用!AJ324="予算区分_補助",フラグ管理用!AE324&lt;9),"error",""))))</f>
        <v/>
      </c>
      <c r="BG324" s="258" t="str">
        <f>フラグ管理用!AN324</f>
        <v/>
      </c>
    </row>
    <row r="325" spans="1:59" x14ac:dyDescent="0.15">
      <c r="A325" s="84">
        <v>307</v>
      </c>
      <c r="B325" s="87"/>
      <c r="C325" s="61"/>
      <c r="D325" s="61"/>
      <c r="E325" s="63"/>
      <c r="F325" s="62"/>
      <c r="G325" s="150" t="str">
        <f>IF(C325="補",VLOOKUP(F325,'事業名一覧 '!$A$3:$C$54,3,FALSE),"")</f>
        <v/>
      </c>
      <c r="H325" s="158"/>
      <c r="I325" s="63"/>
      <c r="J325" s="63"/>
      <c r="K325" s="63"/>
      <c r="L325" s="62"/>
      <c r="M325" s="103" t="str">
        <f t="shared" si="73"/>
        <v/>
      </c>
      <c r="N325" s="103" t="str">
        <f t="shared" si="74"/>
        <v/>
      </c>
      <c r="O325" s="65"/>
      <c r="P325" s="65"/>
      <c r="Q325" s="65"/>
      <c r="R325" s="65"/>
      <c r="S325" s="65"/>
      <c r="T325" s="62"/>
      <c r="U325" s="63"/>
      <c r="V325" s="63"/>
      <c r="W325" s="63"/>
      <c r="X325" s="61"/>
      <c r="Y325" s="61"/>
      <c r="Z325" s="61"/>
      <c r="AA325" s="241"/>
      <c r="AB325" s="241"/>
      <c r="AC325" s="62"/>
      <c r="AD325" s="62"/>
      <c r="AE325" s="169"/>
      <c r="AF325" s="294"/>
      <c r="AG325" s="236"/>
      <c r="AH325" s="246" t="str">
        <f t="shared" si="75"/>
        <v/>
      </c>
      <c r="AI325" s="251" t="str">
        <f t="shared" si="76"/>
        <v/>
      </c>
      <c r="AJ325" s="217" t="str">
        <f>IF(C325="","",IF(AND(フラグ管理用!C325=1,フラグ管理用!E325=1),"",IF(AND(フラグ管理用!C325=2,フラグ管理用!D325=1,フラグ管理用!E325=1),"",IF(AND(フラグ管理用!C325=2,フラグ管理用!D325=2),"","error"))))</f>
        <v/>
      </c>
      <c r="AK325" s="257" t="str">
        <f t="shared" si="65"/>
        <v/>
      </c>
      <c r="AL325" s="257" t="str">
        <f t="shared" si="66"/>
        <v/>
      </c>
      <c r="AM325" s="257" t="str">
        <f>IF(C325="","",IF(PRODUCT(フラグ管理用!H325:J325)=0,"error",""))</f>
        <v/>
      </c>
      <c r="AN325" s="257" t="str">
        <f t="shared" si="77"/>
        <v/>
      </c>
      <c r="AO325" s="257" t="str">
        <f>IF(C325="","",IF(AND(フラグ管理用!E325=1,フラグ管理用!K325=1),"",IF(AND(フラグ管理用!E325=2,フラグ管理用!K325&gt;1),"","error")))</f>
        <v/>
      </c>
      <c r="AP325" s="257" t="str">
        <f>IF(C325="","",IF(AND(フラグ管理用!K325=10,ISBLANK(L325)=FALSE),"",IF(AND(フラグ管理用!K325&lt;10,ISBLANK(L325)=TRUE),"","error")))</f>
        <v/>
      </c>
      <c r="AQ325" s="217" t="str">
        <f t="shared" si="67"/>
        <v/>
      </c>
      <c r="AR325" s="217" t="str">
        <f t="shared" si="78"/>
        <v/>
      </c>
      <c r="AS325" s="217" t="str">
        <f>IF(C325="","",IF(AND(フラグ管理用!D325=2,フラグ管理用!E325=1),IF(Q325&lt;&gt;0,"error",""),""))</f>
        <v/>
      </c>
      <c r="AT325" s="217" t="str">
        <f>IF(C325="","",IF(フラグ管理用!E325=2,IF(OR(O325&lt;&gt;0,P325&lt;&gt;0),"error",""),""))</f>
        <v/>
      </c>
      <c r="AU325" s="217" t="str">
        <f t="shared" si="79"/>
        <v/>
      </c>
      <c r="AV325" s="217" t="str">
        <f t="shared" si="80"/>
        <v/>
      </c>
      <c r="AW325" s="217" t="str">
        <f t="shared" si="68"/>
        <v/>
      </c>
      <c r="AX325" s="217" t="str">
        <f>IF(C325="","",IF(フラグ管理用!X325=2,IF(AND(フラグ管理用!C325=2,フラグ管理用!U325=1),"","error"),""))</f>
        <v/>
      </c>
      <c r="AY325" s="217" t="str">
        <f t="shared" si="69"/>
        <v/>
      </c>
      <c r="AZ325" s="217" t="str">
        <f>IF(C325="","",IF(フラグ管理用!Y325=30,"error",IF(AND(フラグ管理用!AH325="事業始期_通常",フラグ管理用!Y325&lt;18),"error",IF(AND(フラグ管理用!AH325="事業始期_補助",フラグ管理用!Y325&lt;15),"error",""))))</f>
        <v/>
      </c>
      <c r="BA325" s="217" t="str">
        <f t="shared" si="70"/>
        <v/>
      </c>
      <c r="BB325" s="217" t="str">
        <f>IF(C325="","",IF(AND(フラグ管理用!AI325="事業終期_通常",OR(フラグ管理用!Z325&lt;18,フラグ管理用!Z325&gt;29)),"error",IF(AND(フラグ管理用!AI325="事業終期_基金",フラグ管理用!Z325&lt;18),"error","")))</f>
        <v/>
      </c>
      <c r="BC325" s="217" t="str">
        <f>IF(C325="","",IF(VLOOKUP(Y325,―!$X$2:$Y$31,2,FALSE)&lt;=VLOOKUP(Z325,―!$X$2:$Y$31,2,FALSE),"","error"))</f>
        <v/>
      </c>
      <c r="BD325" s="217" t="str">
        <f t="shared" si="71"/>
        <v/>
      </c>
      <c r="BE325" s="217" t="str">
        <f t="shared" si="72"/>
        <v/>
      </c>
      <c r="BF325" s="217" t="str">
        <f>IF(C325="","",IF(AND(フラグ管理用!AJ325="予算区分_地単_通常",フラグ管理用!AE325&gt;4),"error",IF(AND(フラグ管理用!AJ325="予算区分_地単_協力金等",フラグ管理用!AE325&gt;9),"error",IF(AND(フラグ管理用!AJ325="予算区分_補助",フラグ管理用!AE325&lt;9),"error",""))))</f>
        <v/>
      </c>
      <c r="BG325" s="258" t="str">
        <f>フラグ管理用!AN325</f>
        <v/>
      </c>
    </row>
    <row r="326" spans="1:59" x14ac:dyDescent="0.15">
      <c r="A326" s="84">
        <v>308</v>
      </c>
      <c r="B326" s="87"/>
      <c r="C326" s="61"/>
      <c r="D326" s="61"/>
      <c r="E326" s="63"/>
      <c r="F326" s="62"/>
      <c r="G326" s="150" t="str">
        <f>IF(C326="補",VLOOKUP(F326,'事業名一覧 '!$A$3:$C$54,3,FALSE),"")</f>
        <v/>
      </c>
      <c r="H326" s="158"/>
      <c r="I326" s="63"/>
      <c r="J326" s="63"/>
      <c r="K326" s="63"/>
      <c r="L326" s="62"/>
      <c r="M326" s="103" t="str">
        <f t="shared" si="73"/>
        <v/>
      </c>
      <c r="N326" s="103" t="str">
        <f t="shared" si="74"/>
        <v/>
      </c>
      <c r="O326" s="65"/>
      <c r="P326" s="65"/>
      <c r="Q326" s="65"/>
      <c r="R326" s="65"/>
      <c r="S326" s="65"/>
      <c r="T326" s="62"/>
      <c r="U326" s="63"/>
      <c r="V326" s="63"/>
      <c r="W326" s="63"/>
      <c r="X326" s="61"/>
      <c r="Y326" s="61"/>
      <c r="Z326" s="61"/>
      <c r="AA326" s="241"/>
      <c r="AB326" s="241"/>
      <c r="AC326" s="62"/>
      <c r="AD326" s="62"/>
      <c r="AE326" s="169"/>
      <c r="AF326" s="294"/>
      <c r="AG326" s="236"/>
      <c r="AH326" s="246" t="str">
        <f t="shared" si="75"/>
        <v/>
      </c>
      <c r="AI326" s="251" t="str">
        <f t="shared" si="76"/>
        <v/>
      </c>
      <c r="AJ326" s="217" t="str">
        <f>IF(C326="","",IF(AND(フラグ管理用!C326=1,フラグ管理用!E326=1),"",IF(AND(フラグ管理用!C326=2,フラグ管理用!D326=1,フラグ管理用!E326=1),"",IF(AND(フラグ管理用!C326=2,フラグ管理用!D326=2),"","error"))))</f>
        <v/>
      </c>
      <c r="AK326" s="257" t="str">
        <f t="shared" si="65"/>
        <v/>
      </c>
      <c r="AL326" s="257" t="str">
        <f t="shared" si="66"/>
        <v/>
      </c>
      <c r="AM326" s="257" t="str">
        <f>IF(C326="","",IF(PRODUCT(フラグ管理用!H326:J326)=0,"error",""))</f>
        <v/>
      </c>
      <c r="AN326" s="257" t="str">
        <f t="shared" si="77"/>
        <v/>
      </c>
      <c r="AO326" s="257" t="str">
        <f>IF(C326="","",IF(AND(フラグ管理用!E326=1,フラグ管理用!K326=1),"",IF(AND(フラグ管理用!E326=2,フラグ管理用!K326&gt;1),"","error")))</f>
        <v/>
      </c>
      <c r="AP326" s="257" t="str">
        <f>IF(C326="","",IF(AND(フラグ管理用!K326=10,ISBLANK(L326)=FALSE),"",IF(AND(フラグ管理用!K326&lt;10,ISBLANK(L326)=TRUE),"","error")))</f>
        <v/>
      </c>
      <c r="AQ326" s="217" t="str">
        <f t="shared" si="67"/>
        <v/>
      </c>
      <c r="AR326" s="217" t="str">
        <f t="shared" si="78"/>
        <v/>
      </c>
      <c r="AS326" s="217" t="str">
        <f>IF(C326="","",IF(AND(フラグ管理用!D326=2,フラグ管理用!E326=1),IF(Q326&lt;&gt;0,"error",""),""))</f>
        <v/>
      </c>
      <c r="AT326" s="217" t="str">
        <f>IF(C326="","",IF(フラグ管理用!E326=2,IF(OR(O326&lt;&gt;0,P326&lt;&gt;0),"error",""),""))</f>
        <v/>
      </c>
      <c r="AU326" s="217" t="str">
        <f t="shared" si="79"/>
        <v/>
      </c>
      <c r="AV326" s="217" t="str">
        <f t="shared" si="80"/>
        <v/>
      </c>
      <c r="AW326" s="217" t="str">
        <f t="shared" si="68"/>
        <v/>
      </c>
      <c r="AX326" s="217" t="str">
        <f>IF(C326="","",IF(フラグ管理用!X326=2,IF(AND(フラグ管理用!C326=2,フラグ管理用!U326=1),"","error"),""))</f>
        <v/>
      </c>
      <c r="AY326" s="217" t="str">
        <f t="shared" si="69"/>
        <v/>
      </c>
      <c r="AZ326" s="217" t="str">
        <f>IF(C326="","",IF(フラグ管理用!Y326=30,"error",IF(AND(フラグ管理用!AH326="事業始期_通常",フラグ管理用!Y326&lt;18),"error",IF(AND(フラグ管理用!AH326="事業始期_補助",フラグ管理用!Y326&lt;15),"error",""))))</f>
        <v/>
      </c>
      <c r="BA326" s="217" t="str">
        <f t="shared" si="70"/>
        <v/>
      </c>
      <c r="BB326" s="217" t="str">
        <f>IF(C326="","",IF(AND(フラグ管理用!AI326="事業終期_通常",OR(フラグ管理用!Z326&lt;18,フラグ管理用!Z326&gt;29)),"error",IF(AND(フラグ管理用!AI326="事業終期_基金",フラグ管理用!Z326&lt;18),"error","")))</f>
        <v/>
      </c>
      <c r="BC326" s="217" t="str">
        <f>IF(C326="","",IF(VLOOKUP(Y326,―!$X$2:$Y$31,2,FALSE)&lt;=VLOOKUP(Z326,―!$X$2:$Y$31,2,FALSE),"","error"))</f>
        <v/>
      </c>
      <c r="BD326" s="217" t="str">
        <f t="shared" si="71"/>
        <v/>
      </c>
      <c r="BE326" s="217" t="str">
        <f t="shared" si="72"/>
        <v/>
      </c>
      <c r="BF326" s="217" t="str">
        <f>IF(C326="","",IF(AND(フラグ管理用!AJ326="予算区分_地単_通常",フラグ管理用!AE326&gt;4),"error",IF(AND(フラグ管理用!AJ326="予算区分_地単_協力金等",フラグ管理用!AE326&gt;9),"error",IF(AND(フラグ管理用!AJ326="予算区分_補助",フラグ管理用!AE326&lt;9),"error",""))))</f>
        <v/>
      </c>
      <c r="BG326" s="258" t="str">
        <f>フラグ管理用!AN326</f>
        <v/>
      </c>
    </row>
    <row r="327" spans="1:59" x14ac:dyDescent="0.15">
      <c r="A327" s="84">
        <v>309</v>
      </c>
      <c r="B327" s="87"/>
      <c r="C327" s="61"/>
      <c r="D327" s="61"/>
      <c r="E327" s="63"/>
      <c r="F327" s="62"/>
      <c r="G327" s="150" t="str">
        <f>IF(C327="補",VLOOKUP(F327,'事業名一覧 '!$A$3:$C$54,3,FALSE),"")</f>
        <v/>
      </c>
      <c r="H327" s="158"/>
      <c r="I327" s="63"/>
      <c r="J327" s="63"/>
      <c r="K327" s="63"/>
      <c r="L327" s="62"/>
      <c r="M327" s="103" t="str">
        <f t="shared" si="73"/>
        <v/>
      </c>
      <c r="N327" s="103" t="str">
        <f t="shared" si="74"/>
        <v/>
      </c>
      <c r="O327" s="65"/>
      <c r="P327" s="65"/>
      <c r="Q327" s="65"/>
      <c r="R327" s="65"/>
      <c r="S327" s="65"/>
      <c r="T327" s="62"/>
      <c r="U327" s="63"/>
      <c r="V327" s="63"/>
      <c r="W327" s="63"/>
      <c r="X327" s="61"/>
      <c r="Y327" s="61"/>
      <c r="Z327" s="61"/>
      <c r="AA327" s="241"/>
      <c r="AB327" s="241"/>
      <c r="AC327" s="62"/>
      <c r="AD327" s="62"/>
      <c r="AE327" s="169"/>
      <c r="AF327" s="294"/>
      <c r="AG327" s="236"/>
      <c r="AH327" s="246" t="str">
        <f t="shared" si="75"/>
        <v/>
      </c>
      <c r="AI327" s="251" t="str">
        <f t="shared" si="76"/>
        <v/>
      </c>
      <c r="AJ327" s="217" t="str">
        <f>IF(C327="","",IF(AND(フラグ管理用!C327=1,フラグ管理用!E327=1),"",IF(AND(フラグ管理用!C327=2,フラグ管理用!D327=1,フラグ管理用!E327=1),"",IF(AND(フラグ管理用!C327=2,フラグ管理用!D327=2),"","error"))))</f>
        <v/>
      </c>
      <c r="AK327" s="257" t="str">
        <f t="shared" si="65"/>
        <v/>
      </c>
      <c r="AL327" s="257" t="str">
        <f t="shared" si="66"/>
        <v/>
      </c>
      <c r="AM327" s="257" t="str">
        <f>IF(C327="","",IF(PRODUCT(フラグ管理用!H327:J327)=0,"error",""))</f>
        <v/>
      </c>
      <c r="AN327" s="257" t="str">
        <f t="shared" si="77"/>
        <v/>
      </c>
      <c r="AO327" s="257" t="str">
        <f>IF(C327="","",IF(AND(フラグ管理用!E327=1,フラグ管理用!K327=1),"",IF(AND(フラグ管理用!E327=2,フラグ管理用!K327&gt;1),"","error")))</f>
        <v/>
      </c>
      <c r="AP327" s="257" t="str">
        <f>IF(C327="","",IF(AND(フラグ管理用!K327=10,ISBLANK(L327)=FALSE),"",IF(AND(フラグ管理用!K327&lt;10,ISBLANK(L327)=TRUE),"","error")))</f>
        <v/>
      </c>
      <c r="AQ327" s="217" t="str">
        <f t="shared" si="67"/>
        <v/>
      </c>
      <c r="AR327" s="217" t="str">
        <f t="shared" si="78"/>
        <v/>
      </c>
      <c r="AS327" s="217" t="str">
        <f>IF(C327="","",IF(AND(フラグ管理用!D327=2,フラグ管理用!E327=1),IF(Q327&lt;&gt;0,"error",""),""))</f>
        <v/>
      </c>
      <c r="AT327" s="217" t="str">
        <f>IF(C327="","",IF(フラグ管理用!E327=2,IF(OR(O327&lt;&gt;0,P327&lt;&gt;0),"error",""),""))</f>
        <v/>
      </c>
      <c r="AU327" s="217" t="str">
        <f t="shared" si="79"/>
        <v/>
      </c>
      <c r="AV327" s="217" t="str">
        <f t="shared" si="80"/>
        <v/>
      </c>
      <c r="AW327" s="217" t="str">
        <f t="shared" si="68"/>
        <v/>
      </c>
      <c r="AX327" s="217" t="str">
        <f>IF(C327="","",IF(フラグ管理用!X327=2,IF(AND(フラグ管理用!C327=2,フラグ管理用!U327=1),"","error"),""))</f>
        <v/>
      </c>
      <c r="AY327" s="217" t="str">
        <f t="shared" si="69"/>
        <v/>
      </c>
      <c r="AZ327" s="217" t="str">
        <f>IF(C327="","",IF(フラグ管理用!Y327=30,"error",IF(AND(フラグ管理用!AH327="事業始期_通常",フラグ管理用!Y327&lt;18),"error",IF(AND(フラグ管理用!AH327="事業始期_補助",フラグ管理用!Y327&lt;15),"error",""))))</f>
        <v/>
      </c>
      <c r="BA327" s="217" t="str">
        <f t="shared" si="70"/>
        <v/>
      </c>
      <c r="BB327" s="217" t="str">
        <f>IF(C327="","",IF(AND(フラグ管理用!AI327="事業終期_通常",OR(フラグ管理用!Z327&lt;18,フラグ管理用!Z327&gt;29)),"error",IF(AND(フラグ管理用!AI327="事業終期_基金",フラグ管理用!Z327&lt;18),"error","")))</f>
        <v/>
      </c>
      <c r="BC327" s="217" t="str">
        <f>IF(C327="","",IF(VLOOKUP(Y327,―!$X$2:$Y$31,2,FALSE)&lt;=VLOOKUP(Z327,―!$X$2:$Y$31,2,FALSE),"","error"))</f>
        <v/>
      </c>
      <c r="BD327" s="217" t="str">
        <f t="shared" si="71"/>
        <v/>
      </c>
      <c r="BE327" s="217" t="str">
        <f t="shared" si="72"/>
        <v/>
      </c>
      <c r="BF327" s="217" t="str">
        <f>IF(C327="","",IF(AND(フラグ管理用!AJ327="予算区分_地単_通常",フラグ管理用!AE327&gt;4),"error",IF(AND(フラグ管理用!AJ327="予算区分_地単_協力金等",フラグ管理用!AE327&gt;9),"error",IF(AND(フラグ管理用!AJ327="予算区分_補助",フラグ管理用!AE327&lt;9),"error",""))))</f>
        <v/>
      </c>
      <c r="BG327" s="258" t="str">
        <f>フラグ管理用!AN327</f>
        <v/>
      </c>
    </row>
    <row r="328" spans="1:59" x14ac:dyDescent="0.15">
      <c r="A328" s="84">
        <v>310</v>
      </c>
      <c r="B328" s="87"/>
      <c r="C328" s="61"/>
      <c r="D328" s="61"/>
      <c r="E328" s="63"/>
      <c r="F328" s="62"/>
      <c r="G328" s="150" t="str">
        <f>IF(C328="補",VLOOKUP(F328,'事業名一覧 '!$A$3:$C$54,3,FALSE),"")</f>
        <v/>
      </c>
      <c r="H328" s="158"/>
      <c r="I328" s="63"/>
      <c r="J328" s="63"/>
      <c r="K328" s="63"/>
      <c r="L328" s="62"/>
      <c r="M328" s="103" t="str">
        <f t="shared" si="73"/>
        <v/>
      </c>
      <c r="N328" s="103" t="str">
        <f t="shared" si="74"/>
        <v/>
      </c>
      <c r="O328" s="65"/>
      <c r="P328" s="65"/>
      <c r="Q328" s="65"/>
      <c r="R328" s="65"/>
      <c r="S328" s="65"/>
      <c r="T328" s="62"/>
      <c r="U328" s="63"/>
      <c r="V328" s="63"/>
      <c r="W328" s="63"/>
      <c r="X328" s="61"/>
      <c r="Y328" s="61"/>
      <c r="Z328" s="61"/>
      <c r="AA328" s="241"/>
      <c r="AB328" s="241"/>
      <c r="AC328" s="62"/>
      <c r="AD328" s="62"/>
      <c r="AE328" s="169"/>
      <c r="AF328" s="294"/>
      <c r="AG328" s="236"/>
      <c r="AH328" s="246" t="str">
        <f t="shared" si="75"/>
        <v/>
      </c>
      <c r="AI328" s="251" t="str">
        <f t="shared" si="76"/>
        <v/>
      </c>
      <c r="AJ328" s="217" t="str">
        <f>IF(C328="","",IF(AND(フラグ管理用!C328=1,フラグ管理用!E328=1),"",IF(AND(フラグ管理用!C328=2,フラグ管理用!D328=1,フラグ管理用!E328=1),"",IF(AND(フラグ管理用!C328=2,フラグ管理用!D328=2),"","error"))))</f>
        <v/>
      </c>
      <c r="AK328" s="257" t="str">
        <f t="shared" si="65"/>
        <v/>
      </c>
      <c r="AL328" s="257" t="str">
        <f t="shared" si="66"/>
        <v/>
      </c>
      <c r="AM328" s="257" t="str">
        <f>IF(C328="","",IF(PRODUCT(フラグ管理用!H328:J328)=0,"error",""))</f>
        <v/>
      </c>
      <c r="AN328" s="257" t="str">
        <f t="shared" si="77"/>
        <v/>
      </c>
      <c r="AO328" s="257" t="str">
        <f>IF(C328="","",IF(AND(フラグ管理用!E328=1,フラグ管理用!K328=1),"",IF(AND(フラグ管理用!E328=2,フラグ管理用!K328&gt;1),"","error")))</f>
        <v/>
      </c>
      <c r="AP328" s="257" t="str">
        <f>IF(C328="","",IF(AND(フラグ管理用!K328=10,ISBLANK(L328)=FALSE),"",IF(AND(フラグ管理用!K328&lt;10,ISBLANK(L328)=TRUE),"","error")))</f>
        <v/>
      </c>
      <c r="AQ328" s="217" t="str">
        <f t="shared" si="67"/>
        <v/>
      </c>
      <c r="AR328" s="217" t="str">
        <f t="shared" si="78"/>
        <v/>
      </c>
      <c r="AS328" s="217" t="str">
        <f>IF(C328="","",IF(AND(フラグ管理用!D328=2,フラグ管理用!E328=1),IF(Q328&lt;&gt;0,"error",""),""))</f>
        <v/>
      </c>
      <c r="AT328" s="217" t="str">
        <f>IF(C328="","",IF(フラグ管理用!E328=2,IF(OR(O328&lt;&gt;0,P328&lt;&gt;0),"error",""),""))</f>
        <v/>
      </c>
      <c r="AU328" s="217" t="str">
        <f t="shared" si="79"/>
        <v/>
      </c>
      <c r="AV328" s="217" t="str">
        <f t="shared" si="80"/>
        <v/>
      </c>
      <c r="AW328" s="217" t="str">
        <f t="shared" si="68"/>
        <v/>
      </c>
      <c r="AX328" s="217" t="str">
        <f>IF(C328="","",IF(フラグ管理用!X328=2,IF(AND(フラグ管理用!C328=2,フラグ管理用!U328=1),"","error"),""))</f>
        <v/>
      </c>
      <c r="AY328" s="217" t="str">
        <f t="shared" si="69"/>
        <v/>
      </c>
      <c r="AZ328" s="217" t="str">
        <f>IF(C328="","",IF(フラグ管理用!Y328=30,"error",IF(AND(フラグ管理用!AH328="事業始期_通常",フラグ管理用!Y328&lt;18),"error",IF(AND(フラグ管理用!AH328="事業始期_補助",フラグ管理用!Y328&lt;15),"error",""))))</f>
        <v/>
      </c>
      <c r="BA328" s="217" t="str">
        <f t="shared" si="70"/>
        <v/>
      </c>
      <c r="BB328" s="217" t="str">
        <f>IF(C328="","",IF(AND(フラグ管理用!AI328="事業終期_通常",OR(フラグ管理用!Z328&lt;18,フラグ管理用!Z328&gt;29)),"error",IF(AND(フラグ管理用!AI328="事業終期_基金",フラグ管理用!Z328&lt;18),"error","")))</f>
        <v/>
      </c>
      <c r="BC328" s="217" t="str">
        <f>IF(C328="","",IF(VLOOKUP(Y328,―!$X$2:$Y$31,2,FALSE)&lt;=VLOOKUP(Z328,―!$X$2:$Y$31,2,FALSE),"","error"))</f>
        <v/>
      </c>
      <c r="BD328" s="217" t="str">
        <f t="shared" si="71"/>
        <v/>
      </c>
      <c r="BE328" s="217" t="str">
        <f t="shared" si="72"/>
        <v/>
      </c>
      <c r="BF328" s="217" t="str">
        <f>IF(C328="","",IF(AND(フラグ管理用!AJ328="予算区分_地単_通常",フラグ管理用!AE328&gt;4),"error",IF(AND(フラグ管理用!AJ328="予算区分_地単_協力金等",フラグ管理用!AE328&gt;9),"error",IF(AND(フラグ管理用!AJ328="予算区分_補助",フラグ管理用!AE328&lt;9),"error",""))))</f>
        <v/>
      </c>
      <c r="BG328" s="258" t="str">
        <f>フラグ管理用!AN328</f>
        <v/>
      </c>
    </row>
    <row r="329" spans="1:59" x14ac:dyDescent="0.15">
      <c r="A329" s="84">
        <v>311</v>
      </c>
      <c r="B329" s="87"/>
      <c r="C329" s="61"/>
      <c r="D329" s="61"/>
      <c r="E329" s="63"/>
      <c r="F329" s="62"/>
      <c r="G329" s="150" t="str">
        <f>IF(C329="補",VLOOKUP(F329,'事業名一覧 '!$A$3:$C$54,3,FALSE),"")</f>
        <v/>
      </c>
      <c r="H329" s="158"/>
      <c r="I329" s="63"/>
      <c r="J329" s="63"/>
      <c r="K329" s="63"/>
      <c r="L329" s="62"/>
      <c r="M329" s="103" t="str">
        <f t="shared" si="73"/>
        <v/>
      </c>
      <c r="N329" s="103" t="str">
        <f t="shared" si="74"/>
        <v/>
      </c>
      <c r="O329" s="65"/>
      <c r="P329" s="65"/>
      <c r="Q329" s="65"/>
      <c r="R329" s="65"/>
      <c r="S329" s="65"/>
      <c r="T329" s="62"/>
      <c r="U329" s="63"/>
      <c r="V329" s="63"/>
      <c r="W329" s="63"/>
      <c r="X329" s="61"/>
      <c r="Y329" s="61"/>
      <c r="Z329" s="61"/>
      <c r="AA329" s="241"/>
      <c r="AB329" s="241"/>
      <c r="AC329" s="62"/>
      <c r="AD329" s="62"/>
      <c r="AE329" s="169"/>
      <c r="AF329" s="294"/>
      <c r="AG329" s="236"/>
      <c r="AH329" s="246" t="str">
        <f t="shared" si="75"/>
        <v/>
      </c>
      <c r="AI329" s="251" t="str">
        <f t="shared" si="76"/>
        <v/>
      </c>
      <c r="AJ329" s="217" t="str">
        <f>IF(C329="","",IF(AND(フラグ管理用!C329=1,フラグ管理用!E329=1),"",IF(AND(フラグ管理用!C329=2,フラグ管理用!D329=1,フラグ管理用!E329=1),"",IF(AND(フラグ管理用!C329=2,フラグ管理用!D329=2),"","error"))))</f>
        <v/>
      </c>
      <c r="AK329" s="257" t="str">
        <f t="shared" si="65"/>
        <v/>
      </c>
      <c r="AL329" s="257" t="str">
        <f t="shared" si="66"/>
        <v/>
      </c>
      <c r="AM329" s="257" t="str">
        <f>IF(C329="","",IF(PRODUCT(フラグ管理用!H329:J329)=0,"error",""))</f>
        <v/>
      </c>
      <c r="AN329" s="257" t="str">
        <f t="shared" si="77"/>
        <v/>
      </c>
      <c r="AO329" s="257" t="str">
        <f>IF(C329="","",IF(AND(フラグ管理用!E329=1,フラグ管理用!K329=1),"",IF(AND(フラグ管理用!E329=2,フラグ管理用!K329&gt;1),"","error")))</f>
        <v/>
      </c>
      <c r="AP329" s="257" t="str">
        <f>IF(C329="","",IF(AND(フラグ管理用!K329=10,ISBLANK(L329)=FALSE),"",IF(AND(フラグ管理用!K329&lt;10,ISBLANK(L329)=TRUE),"","error")))</f>
        <v/>
      </c>
      <c r="AQ329" s="217" t="str">
        <f t="shared" si="67"/>
        <v/>
      </c>
      <c r="AR329" s="217" t="str">
        <f t="shared" si="78"/>
        <v/>
      </c>
      <c r="AS329" s="217" t="str">
        <f>IF(C329="","",IF(AND(フラグ管理用!D329=2,フラグ管理用!E329=1),IF(Q329&lt;&gt;0,"error",""),""))</f>
        <v/>
      </c>
      <c r="AT329" s="217" t="str">
        <f>IF(C329="","",IF(フラグ管理用!E329=2,IF(OR(O329&lt;&gt;0,P329&lt;&gt;0),"error",""),""))</f>
        <v/>
      </c>
      <c r="AU329" s="217" t="str">
        <f t="shared" si="79"/>
        <v/>
      </c>
      <c r="AV329" s="217" t="str">
        <f t="shared" si="80"/>
        <v/>
      </c>
      <c r="AW329" s="217" t="str">
        <f t="shared" si="68"/>
        <v/>
      </c>
      <c r="AX329" s="217" t="str">
        <f>IF(C329="","",IF(フラグ管理用!X329=2,IF(AND(フラグ管理用!C329=2,フラグ管理用!U329=1),"","error"),""))</f>
        <v/>
      </c>
      <c r="AY329" s="217" t="str">
        <f t="shared" si="69"/>
        <v/>
      </c>
      <c r="AZ329" s="217" t="str">
        <f>IF(C329="","",IF(フラグ管理用!Y329=30,"error",IF(AND(フラグ管理用!AH329="事業始期_通常",フラグ管理用!Y329&lt;18),"error",IF(AND(フラグ管理用!AH329="事業始期_補助",フラグ管理用!Y329&lt;15),"error",""))))</f>
        <v/>
      </c>
      <c r="BA329" s="217" t="str">
        <f t="shared" si="70"/>
        <v/>
      </c>
      <c r="BB329" s="217" t="str">
        <f>IF(C329="","",IF(AND(フラグ管理用!AI329="事業終期_通常",OR(フラグ管理用!Z329&lt;18,フラグ管理用!Z329&gt;29)),"error",IF(AND(フラグ管理用!AI329="事業終期_基金",フラグ管理用!Z329&lt;18),"error","")))</f>
        <v/>
      </c>
      <c r="BC329" s="217" t="str">
        <f>IF(C329="","",IF(VLOOKUP(Y329,―!$X$2:$Y$31,2,FALSE)&lt;=VLOOKUP(Z329,―!$X$2:$Y$31,2,FALSE),"","error"))</f>
        <v/>
      </c>
      <c r="BD329" s="217" t="str">
        <f t="shared" si="71"/>
        <v/>
      </c>
      <c r="BE329" s="217" t="str">
        <f t="shared" si="72"/>
        <v/>
      </c>
      <c r="BF329" s="217" t="str">
        <f>IF(C329="","",IF(AND(フラグ管理用!AJ329="予算区分_地単_通常",フラグ管理用!AE329&gt;4),"error",IF(AND(フラグ管理用!AJ329="予算区分_地単_協力金等",フラグ管理用!AE329&gt;9),"error",IF(AND(フラグ管理用!AJ329="予算区分_補助",フラグ管理用!AE329&lt;9),"error",""))))</f>
        <v/>
      </c>
      <c r="BG329" s="258" t="str">
        <f>フラグ管理用!AN329</f>
        <v/>
      </c>
    </row>
    <row r="330" spans="1:59" x14ac:dyDescent="0.15">
      <c r="A330" s="84">
        <v>312</v>
      </c>
      <c r="B330" s="87"/>
      <c r="C330" s="61"/>
      <c r="D330" s="61"/>
      <c r="E330" s="63"/>
      <c r="F330" s="62"/>
      <c r="G330" s="150" t="str">
        <f>IF(C330="補",VLOOKUP(F330,'事業名一覧 '!$A$3:$C$54,3,FALSE),"")</f>
        <v/>
      </c>
      <c r="H330" s="158"/>
      <c r="I330" s="63"/>
      <c r="J330" s="63"/>
      <c r="K330" s="63"/>
      <c r="L330" s="62"/>
      <c r="M330" s="103" t="str">
        <f t="shared" si="73"/>
        <v/>
      </c>
      <c r="N330" s="103" t="str">
        <f t="shared" si="74"/>
        <v/>
      </c>
      <c r="O330" s="65"/>
      <c r="P330" s="65"/>
      <c r="Q330" s="65"/>
      <c r="R330" s="65"/>
      <c r="S330" s="65"/>
      <c r="T330" s="62"/>
      <c r="U330" s="63"/>
      <c r="V330" s="63"/>
      <c r="W330" s="63"/>
      <c r="X330" s="61"/>
      <c r="Y330" s="61"/>
      <c r="Z330" s="61"/>
      <c r="AA330" s="241"/>
      <c r="AB330" s="241"/>
      <c r="AC330" s="62"/>
      <c r="AD330" s="62"/>
      <c r="AE330" s="169"/>
      <c r="AF330" s="294"/>
      <c r="AG330" s="236"/>
      <c r="AH330" s="246" t="str">
        <f t="shared" si="75"/>
        <v/>
      </c>
      <c r="AI330" s="251" t="str">
        <f t="shared" si="76"/>
        <v/>
      </c>
      <c r="AJ330" s="217" t="str">
        <f>IF(C330="","",IF(AND(フラグ管理用!C330=1,フラグ管理用!E330=1),"",IF(AND(フラグ管理用!C330=2,フラグ管理用!D330=1,フラグ管理用!E330=1),"",IF(AND(フラグ管理用!C330=2,フラグ管理用!D330=2),"","error"))))</f>
        <v/>
      </c>
      <c r="AK330" s="257" t="str">
        <f t="shared" si="65"/>
        <v/>
      </c>
      <c r="AL330" s="257" t="str">
        <f t="shared" si="66"/>
        <v/>
      </c>
      <c r="AM330" s="257" t="str">
        <f>IF(C330="","",IF(PRODUCT(フラグ管理用!H330:J330)=0,"error",""))</f>
        <v/>
      </c>
      <c r="AN330" s="257" t="str">
        <f t="shared" si="77"/>
        <v/>
      </c>
      <c r="AO330" s="257" t="str">
        <f>IF(C330="","",IF(AND(フラグ管理用!E330=1,フラグ管理用!K330=1),"",IF(AND(フラグ管理用!E330=2,フラグ管理用!K330&gt;1),"","error")))</f>
        <v/>
      </c>
      <c r="AP330" s="257" t="str">
        <f>IF(C330="","",IF(AND(フラグ管理用!K330=10,ISBLANK(L330)=FALSE),"",IF(AND(フラグ管理用!K330&lt;10,ISBLANK(L330)=TRUE),"","error")))</f>
        <v/>
      </c>
      <c r="AQ330" s="217" t="str">
        <f t="shared" si="67"/>
        <v/>
      </c>
      <c r="AR330" s="217" t="str">
        <f t="shared" si="78"/>
        <v/>
      </c>
      <c r="AS330" s="217" t="str">
        <f>IF(C330="","",IF(AND(フラグ管理用!D330=2,フラグ管理用!E330=1),IF(Q330&lt;&gt;0,"error",""),""))</f>
        <v/>
      </c>
      <c r="AT330" s="217" t="str">
        <f>IF(C330="","",IF(フラグ管理用!E330=2,IF(OR(O330&lt;&gt;0,P330&lt;&gt;0),"error",""),""))</f>
        <v/>
      </c>
      <c r="AU330" s="217" t="str">
        <f t="shared" si="79"/>
        <v/>
      </c>
      <c r="AV330" s="217" t="str">
        <f t="shared" si="80"/>
        <v/>
      </c>
      <c r="AW330" s="217" t="str">
        <f t="shared" si="68"/>
        <v/>
      </c>
      <c r="AX330" s="217" t="str">
        <f>IF(C330="","",IF(フラグ管理用!X330=2,IF(AND(フラグ管理用!C330=2,フラグ管理用!U330=1),"","error"),""))</f>
        <v/>
      </c>
      <c r="AY330" s="217" t="str">
        <f t="shared" si="69"/>
        <v/>
      </c>
      <c r="AZ330" s="217" t="str">
        <f>IF(C330="","",IF(フラグ管理用!Y330=30,"error",IF(AND(フラグ管理用!AH330="事業始期_通常",フラグ管理用!Y330&lt;18),"error",IF(AND(フラグ管理用!AH330="事業始期_補助",フラグ管理用!Y330&lt;15),"error",""))))</f>
        <v/>
      </c>
      <c r="BA330" s="217" t="str">
        <f t="shared" si="70"/>
        <v/>
      </c>
      <c r="BB330" s="217" t="str">
        <f>IF(C330="","",IF(AND(フラグ管理用!AI330="事業終期_通常",OR(フラグ管理用!Z330&lt;18,フラグ管理用!Z330&gt;29)),"error",IF(AND(フラグ管理用!AI330="事業終期_基金",フラグ管理用!Z330&lt;18),"error","")))</f>
        <v/>
      </c>
      <c r="BC330" s="217" t="str">
        <f>IF(C330="","",IF(VLOOKUP(Y330,―!$X$2:$Y$31,2,FALSE)&lt;=VLOOKUP(Z330,―!$X$2:$Y$31,2,FALSE),"","error"))</f>
        <v/>
      </c>
      <c r="BD330" s="217" t="str">
        <f t="shared" si="71"/>
        <v/>
      </c>
      <c r="BE330" s="217" t="str">
        <f t="shared" si="72"/>
        <v/>
      </c>
      <c r="BF330" s="217" t="str">
        <f>IF(C330="","",IF(AND(フラグ管理用!AJ330="予算区分_地単_通常",フラグ管理用!AE330&gt;4),"error",IF(AND(フラグ管理用!AJ330="予算区分_地単_協力金等",フラグ管理用!AE330&gt;9),"error",IF(AND(フラグ管理用!AJ330="予算区分_補助",フラグ管理用!AE330&lt;9),"error",""))))</f>
        <v/>
      </c>
      <c r="BG330" s="258" t="str">
        <f>フラグ管理用!AN330</f>
        <v/>
      </c>
    </row>
    <row r="331" spans="1:59" x14ac:dyDescent="0.15">
      <c r="A331" s="84">
        <v>313</v>
      </c>
      <c r="B331" s="87"/>
      <c r="C331" s="61"/>
      <c r="D331" s="61"/>
      <c r="E331" s="63"/>
      <c r="F331" s="62"/>
      <c r="G331" s="150" t="str">
        <f>IF(C331="補",VLOOKUP(F331,'事業名一覧 '!$A$3:$C$54,3,FALSE),"")</f>
        <v/>
      </c>
      <c r="H331" s="158"/>
      <c r="I331" s="63"/>
      <c r="J331" s="63"/>
      <c r="K331" s="63"/>
      <c r="L331" s="62"/>
      <c r="M331" s="103" t="str">
        <f t="shared" si="73"/>
        <v/>
      </c>
      <c r="N331" s="103" t="str">
        <f t="shared" si="74"/>
        <v/>
      </c>
      <c r="O331" s="65"/>
      <c r="P331" s="65"/>
      <c r="Q331" s="65"/>
      <c r="R331" s="65"/>
      <c r="S331" s="65"/>
      <c r="T331" s="62"/>
      <c r="U331" s="63"/>
      <c r="V331" s="63"/>
      <c r="W331" s="63"/>
      <c r="X331" s="61"/>
      <c r="Y331" s="61"/>
      <c r="Z331" s="61"/>
      <c r="AA331" s="241"/>
      <c r="AB331" s="241"/>
      <c r="AC331" s="62"/>
      <c r="AD331" s="62"/>
      <c r="AE331" s="169"/>
      <c r="AF331" s="294"/>
      <c r="AG331" s="236"/>
      <c r="AH331" s="246" t="str">
        <f t="shared" si="75"/>
        <v/>
      </c>
      <c r="AI331" s="251" t="str">
        <f t="shared" si="76"/>
        <v/>
      </c>
      <c r="AJ331" s="217" t="str">
        <f>IF(C331="","",IF(AND(フラグ管理用!C331=1,フラグ管理用!E331=1),"",IF(AND(フラグ管理用!C331=2,フラグ管理用!D331=1,フラグ管理用!E331=1),"",IF(AND(フラグ管理用!C331=2,フラグ管理用!D331=2),"","error"))))</f>
        <v/>
      </c>
      <c r="AK331" s="257" t="str">
        <f t="shared" si="65"/>
        <v/>
      </c>
      <c r="AL331" s="257" t="str">
        <f t="shared" si="66"/>
        <v/>
      </c>
      <c r="AM331" s="257" t="str">
        <f>IF(C331="","",IF(PRODUCT(フラグ管理用!H331:J331)=0,"error",""))</f>
        <v/>
      </c>
      <c r="AN331" s="257" t="str">
        <f t="shared" si="77"/>
        <v/>
      </c>
      <c r="AO331" s="257" t="str">
        <f>IF(C331="","",IF(AND(フラグ管理用!E331=1,フラグ管理用!K331=1),"",IF(AND(フラグ管理用!E331=2,フラグ管理用!K331&gt;1),"","error")))</f>
        <v/>
      </c>
      <c r="AP331" s="257" t="str">
        <f>IF(C331="","",IF(AND(フラグ管理用!K331=10,ISBLANK(L331)=FALSE),"",IF(AND(フラグ管理用!K331&lt;10,ISBLANK(L331)=TRUE),"","error")))</f>
        <v/>
      </c>
      <c r="AQ331" s="217" t="str">
        <f t="shared" si="67"/>
        <v/>
      </c>
      <c r="AR331" s="217" t="str">
        <f t="shared" si="78"/>
        <v/>
      </c>
      <c r="AS331" s="217" t="str">
        <f>IF(C331="","",IF(AND(フラグ管理用!D331=2,フラグ管理用!E331=1),IF(Q331&lt;&gt;0,"error",""),""))</f>
        <v/>
      </c>
      <c r="AT331" s="217" t="str">
        <f>IF(C331="","",IF(フラグ管理用!E331=2,IF(OR(O331&lt;&gt;0,P331&lt;&gt;0),"error",""),""))</f>
        <v/>
      </c>
      <c r="AU331" s="217" t="str">
        <f t="shared" si="79"/>
        <v/>
      </c>
      <c r="AV331" s="217" t="str">
        <f t="shared" si="80"/>
        <v/>
      </c>
      <c r="AW331" s="217" t="str">
        <f t="shared" si="68"/>
        <v/>
      </c>
      <c r="AX331" s="217" t="str">
        <f>IF(C331="","",IF(フラグ管理用!X331=2,IF(AND(フラグ管理用!C331=2,フラグ管理用!U331=1),"","error"),""))</f>
        <v/>
      </c>
      <c r="AY331" s="217" t="str">
        <f t="shared" si="69"/>
        <v/>
      </c>
      <c r="AZ331" s="217" t="str">
        <f>IF(C331="","",IF(フラグ管理用!Y331=30,"error",IF(AND(フラグ管理用!AH331="事業始期_通常",フラグ管理用!Y331&lt;18),"error",IF(AND(フラグ管理用!AH331="事業始期_補助",フラグ管理用!Y331&lt;15),"error",""))))</f>
        <v/>
      </c>
      <c r="BA331" s="217" t="str">
        <f t="shared" si="70"/>
        <v/>
      </c>
      <c r="BB331" s="217" t="str">
        <f>IF(C331="","",IF(AND(フラグ管理用!AI331="事業終期_通常",OR(フラグ管理用!Z331&lt;18,フラグ管理用!Z331&gt;29)),"error",IF(AND(フラグ管理用!AI331="事業終期_基金",フラグ管理用!Z331&lt;18),"error","")))</f>
        <v/>
      </c>
      <c r="BC331" s="217" t="str">
        <f>IF(C331="","",IF(VLOOKUP(Y331,―!$X$2:$Y$31,2,FALSE)&lt;=VLOOKUP(Z331,―!$X$2:$Y$31,2,FALSE),"","error"))</f>
        <v/>
      </c>
      <c r="BD331" s="217" t="str">
        <f t="shared" si="71"/>
        <v/>
      </c>
      <c r="BE331" s="217" t="str">
        <f t="shared" si="72"/>
        <v/>
      </c>
      <c r="BF331" s="217" t="str">
        <f>IF(C331="","",IF(AND(フラグ管理用!AJ331="予算区分_地単_通常",フラグ管理用!AE331&gt;4),"error",IF(AND(フラグ管理用!AJ331="予算区分_地単_協力金等",フラグ管理用!AE331&gt;9),"error",IF(AND(フラグ管理用!AJ331="予算区分_補助",フラグ管理用!AE331&lt;9),"error",""))))</f>
        <v/>
      </c>
      <c r="BG331" s="258" t="str">
        <f>フラグ管理用!AN331</f>
        <v/>
      </c>
    </row>
    <row r="332" spans="1:59" x14ac:dyDescent="0.15">
      <c r="A332" s="84">
        <v>314</v>
      </c>
      <c r="B332" s="87"/>
      <c r="C332" s="61"/>
      <c r="D332" s="61"/>
      <c r="E332" s="63"/>
      <c r="F332" s="62"/>
      <c r="G332" s="150" t="str">
        <f>IF(C332="補",VLOOKUP(F332,'事業名一覧 '!$A$3:$C$54,3,FALSE),"")</f>
        <v/>
      </c>
      <c r="H332" s="158"/>
      <c r="I332" s="63"/>
      <c r="J332" s="63"/>
      <c r="K332" s="63"/>
      <c r="L332" s="62"/>
      <c r="M332" s="103" t="str">
        <f t="shared" si="73"/>
        <v/>
      </c>
      <c r="N332" s="103" t="str">
        <f t="shared" si="74"/>
        <v/>
      </c>
      <c r="O332" s="65"/>
      <c r="P332" s="65"/>
      <c r="Q332" s="65"/>
      <c r="R332" s="65"/>
      <c r="S332" s="65"/>
      <c r="T332" s="62"/>
      <c r="U332" s="63"/>
      <c r="V332" s="63"/>
      <c r="W332" s="63"/>
      <c r="X332" s="61"/>
      <c r="Y332" s="61"/>
      <c r="Z332" s="61"/>
      <c r="AA332" s="241"/>
      <c r="AB332" s="241"/>
      <c r="AC332" s="62"/>
      <c r="AD332" s="62"/>
      <c r="AE332" s="169"/>
      <c r="AF332" s="294"/>
      <c r="AG332" s="236"/>
      <c r="AH332" s="246" t="str">
        <f t="shared" si="75"/>
        <v/>
      </c>
      <c r="AI332" s="251" t="str">
        <f t="shared" si="76"/>
        <v/>
      </c>
      <c r="AJ332" s="217" t="str">
        <f>IF(C332="","",IF(AND(フラグ管理用!C332=1,フラグ管理用!E332=1),"",IF(AND(フラグ管理用!C332=2,フラグ管理用!D332=1,フラグ管理用!E332=1),"",IF(AND(フラグ管理用!C332=2,フラグ管理用!D332=2),"","error"))))</f>
        <v/>
      </c>
      <c r="AK332" s="257" t="str">
        <f t="shared" si="65"/>
        <v/>
      </c>
      <c r="AL332" s="257" t="str">
        <f t="shared" si="66"/>
        <v/>
      </c>
      <c r="AM332" s="257" t="str">
        <f>IF(C332="","",IF(PRODUCT(フラグ管理用!H332:J332)=0,"error",""))</f>
        <v/>
      </c>
      <c r="AN332" s="257" t="str">
        <f t="shared" si="77"/>
        <v/>
      </c>
      <c r="AO332" s="257" t="str">
        <f>IF(C332="","",IF(AND(フラグ管理用!E332=1,フラグ管理用!K332=1),"",IF(AND(フラグ管理用!E332=2,フラグ管理用!K332&gt;1),"","error")))</f>
        <v/>
      </c>
      <c r="AP332" s="257" t="str">
        <f>IF(C332="","",IF(AND(フラグ管理用!K332=10,ISBLANK(L332)=FALSE),"",IF(AND(フラグ管理用!K332&lt;10,ISBLANK(L332)=TRUE),"","error")))</f>
        <v/>
      </c>
      <c r="AQ332" s="217" t="str">
        <f t="shared" si="67"/>
        <v/>
      </c>
      <c r="AR332" s="217" t="str">
        <f t="shared" si="78"/>
        <v/>
      </c>
      <c r="AS332" s="217" t="str">
        <f>IF(C332="","",IF(AND(フラグ管理用!D332=2,フラグ管理用!E332=1),IF(Q332&lt;&gt;0,"error",""),""))</f>
        <v/>
      </c>
      <c r="AT332" s="217" t="str">
        <f>IF(C332="","",IF(フラグ管理用!E332=2,IF(OR(O332&lt;&gt;0,P332&lt;&gt;0),"error",""),""))</f>
        <v/>
      </c>
      <c r="AU332" s="217" t="str">
        <f t="shared" si="79"/>
        <v/>
      </c>
      <c r="AV332" s="217" t="str">
        <f t="shared" si="80"/>
        <v/>
      </c>
      <c r="AW332" s="217" t="str">
        <f t="shared" si="68"/>
        <v/>
      </c>
      <c r="AX332" s="217" t="str">
        <f>IF(C332="","",IF(フラグ管理用!X332=2,IF(AND(フラグ管理用!C332=2,フラグ管理用!U332=1),"","error"),""))</f>
        <v/>
      </c>
      <c r="AY332" s="217" t="str">
        <f t="shared" si="69"/>
        <v/>
      </c>
      <c r="AZ332" s="217" t="str">
        <f>IF(C332="","",IF(フラグ管理用!Y332=30,"error",IF(AND(フラグ管理用!AH332="事業始期_通常",フラグ管理用!Y332&lt;18),"error",IF(AND(フラグ管理用!AH332="事業始期_補助",フラグ管理用!Y332&lt;15),"error",""))))</f>
        <v/>
      </c>
      <c r="BA332" s="217" t="str">
        <f t="shared" si="70"/>
        <v/>
      </c>
      <c r="BB332" s="217" t="str">
        <f>IF(C332="","",IF(AND(フラグ管理用!AI332="事業終期_通常",OR(フラグ管理用!Z332&lt;18,フラグ管理用!Z332&gt;29)),"error",IF(AND(フラグ管理用!AI332="事業終期_基金",フラグ管理用!Z332&lt;18),"error","")))</f>
        <v/>
      </c>
      <c r="BC332" s="217" t="str">
        <f>IF(C332="","",IF(VLOOKUP(Y332,―!$X$2:$Y$31,2,FALSE)&lt;=VLOOKUP(Z332,―!$X$2:$Y$31,2,FALSE),"","error"))</f>
        <v/>
      </c>
      <c r="BD332" s="217" t="str">
        <f t="shared" si="71"/>
        <v/>
      </c>
      <c r="BE332" s="217" t="str">
        <f t="shared" si="72"/>
        <v/>
      </c>
      <c r="BF332" s="217" t="str">
        <f>IF(C332="","",IF(AND(フラグ管理用!AJ332="予算区分_地単_通常",フラグ管理用!AE332&gt;4),"error",IF(AND(フラグ管理用!AJ332="予算区分_地単_協力金等",フラグ管理用!AE332&gt;9),"error",IF(AND(フラグ管理用!AJ332="予算区分_補助",フラグ管理用!AE332&lt;9),"error",""))))</f>
        <v/>
      </c>
      <c r="BG332" s="258" t="str">
        <f>フラグ管理用!AN332</f>
        <v/>
      </c>
    </row>
    <row r="333" spans="1:59" x14ac:dyDescent="0.15">
      <c r="A333" s="84">
        <v>315</v>
      </c>
      <c r="B333" s="87"/>
      <c r="C333" s="61"/>
      <c r="D333" s="61"/>
      <c r="E333" s="63"/>
      <c r="F333" s="62"/>
      <c r="G333" s="150" t="str">
        <f>IF(C333="補",VLOOKUP(F333,'事業名一覧 '!$A$3:$C$54,3,FALSE),"")</f>
        <v/>
      </c>
      <c r="H333" s="158"/>
      <c r="I333" s="63"/>
      <c r="J333" s="63"/>
      <c r="K333" s="63"/>
      <c r="L333" s="62"/>
      <c r="M333" s="103" t="str">
        <f t="shared" si="73"/>
        <v/>
      </c>
      <c r="N333" s="103" t="str">
        <f t="shared" si="74"/>
        <v/>
      </c>
      <c r="O333" s="65"/>
      <c r="P333" s="65"/>
      <c r="Q333" s="65"/>
      <c r="R333" s="65"/>
      <c r="S333" s="65"/>
      <c r="T333" s="62"/>
      <c r="U333" s="63"/>
      <c r="V333" s="63"/>
      <c r="W333" s="63"/>
      <c r="X333" s="61"/>
      <c r="Y333" s="61"/>
      <c r="Z333" s="61"/>
      <c r="AA333" s="241"/>
      <c r="AB333" s="241"/>
      <c r="AC333" s="62"/>
      <c r="AD333" s="62"/>
      <c r="AE333" s="169"/>
      <c r="AF333" s="294"/>
      <c r="AG333" s="236"/>
      <c r="AH333" s="246" t="str">
        <f t="shared" si="75"/>
        <v/>
      </c>
      <c r="AI333" s="251" t="str">
        <f t="shared" si="76"/>
        <v/>
      </c>
      <c r="AJ333" s="217" t="str">
        <f>IF(C333="","",IF(AND(フラグ管理用!C333=1,フラグ管理用!E333=1),"",IF(AND(フラグ管理用!C333=2,フラグ管理用!D333=1,フラグ管理用!E333=1),"",IF(AND(フラグ管理用!C333=2,フラグ管理用!D333=2),"","error"))))</f>
        <v/>
      </c>
      <c r="AK333" s="257" t="str">
        <f t="shared" si="65"/>
        <v/>
      </c>
      <c r="AL333" s="257" t="str">
        <f t="shared" si="66"/>
        <v/>
      </c>
      <c r="AM333" s="257" t="str">
        <f>IF(C333="","",IF(PRODUCT(フラグ管理用!H333:J333)=0,"error",""))</f>
        <v/>
      </c>
      <c r="AN333" s="257" t="str">
        <f t="shared" si="77"/>
        <v/>
      </c>
      <c r="AO333" s="257" t="str">
        <f>IF(C333="","",IF(AND(フラグ管理用!E333=1,フラグ管理用!K333=1),"",IF(AND(フラグ管理用!E333=2,フラグ管理用!K333&gt;1),"","error")))</f>
        <v/>
      </c>
      <c r="AP333" s="257" t="str">
        <f>IF(C333="","",IF(AND(フラグ管理用!K333=10,ISBLANK(L333)=FALSE),"",IF(AND(フラグ管理用!K333&lt;10,ISBLANK(L333)=TRUE),"","error")))</f>
        <v/>
      </c>
      <c r="AQ333" s="217" t="str">
        <f t="shared" si="67"/>
        <v/>
      </c>
      <c r="AR333" s="217" t="str">
        <f t="shared" si="78"/>
        <v/>
      </c>
      <c r="AS333" s="217" t="str">
        <f>IF(C333="","",IF(AND(フラグ管理用!D333=2,フラグ管理用!E333=1),IF(Q333&lt;&gt;0,"error",""),""))</f>
        <v/>
      </c>
      <c r="AT333" s="217" t="str">
        <f>IF(C333="","",IF(フラグ管理用!E333=2,IF(OR(O333&lt;&gt;0,P333&lt;&gt;0),"error",""),""))</f>
        <v/>
      </c>
      <c r="AU333" s="217" t="str">
        <f t="shared" si="79"/>
        <v/>
      </c>
      <c r="AV333" s="217" t="str">
        <f t="shared" si="80"/>
        <v/>
      </c>
      <c r="AW333" s="217" t="str">
        <f t="shared" si="68"/>
        <v/>
      </c>
      <c r="AX333" s="217" t="str">
        <f>IF(C333="","",IF(フラグ管理用!X333=2,IF(AND(フラグ管理用!C333=2,フラグ管理用!U333=1),"","error"),""))</f>
        <v/>
      </c>
      <c r="AY333" s="217" t="str">
        <f t="shared" si="69"/>
        <v/>
      </c>
      <c r="AZ333" s="217" t="str">
        <f>IF(C333="","",IF(フラグ管理用!Y333=30,"error",IF(AND(フラグ管理用!AH333="事業始期_通常",フラグ管理用!Y333&lt;18),"error",IF(AND(フラグ管理用!AH333="事業始期_補助",フラグ管理用!Y333&lt;15),"error",""))))</f>
        <v/>
      </c>
      <c r="BA333" s="217" t="str">
        <f t="shared" si="70"/>
        <v/>
      </c>
      <c r="BB333" s="217" t="str">
        <f>IF(C333="","",IF(AND(フラグ管理用!AI333="事業終期_通常",OR(フラグ管理用!Z333&lt;18,フラグ管理用!Z333&gt;29)),"error",IF(AND(フラグ管理用!AI333="事業終期_基金",フラグ管理用!Z333&lt;18),"error","")))</f>
        <v/>
      </c>
      <c r="BC333" s="217" t="str">
        <f>IF(C333="","",IF(VLOOKUP(Y333,―!$X$2:$Y$31,2,FALSE)&lt;=VLOOKUP(Z333,―!$X$2:$Y$31,2,FALSE),"","error"))</f>
        <v/>
      </c>
      <c r="BD333" s="217" t="str">
        <f t="shared" si="71"/>
        <v/>
      </c>
      <c r="BE333" s="217" t="str">
        <f t="shared" si="72"/>
        <v/>
      </c>
      <c r="BF333" s="217" t="str">
        <f>IF(C333="","",IF(AND(フラグ管理用!AJ333="予算区分_地単_通常",フラグ管理用!AE333&gt;4),"error",IF(AND(フラグ管理用!AJ333="予算区分_地単_協力金等",フラグ管理用!AE333&gt;9),"error",IF(AND(フラグ管理用!AJ333="予算区分_補助",フラグ管理用!AE333&lt;9),"error",""))))</f>
        <v/>
      </c>
      <c r="BG333" s="258" t="str">
        <f>フラグ管理用!AN333</f>
        <v/>
      </c>
    </row>
    <row r="334" spans="1:59" x14ac:dyDescent="0.15">
      <c r="A334" s="84">
        <v>316</v>
      </c>
      <c r="B334" s="87"/>
      <c r="C334" s="61"/>
      <c r="D334" s="61"/>
      <c r="E334" s="63"/>
      <c r="F334" s="62"/>
      <c r="G334" s="150" t="str">
        <f>IF(C334="補",VLOOKUP(F334,'事業名一覧 '!$A$3:$C$54,3,FALSE),"")</f>
        <v/>
      </c>
      <c r="H334" s="158"/>
      <c r="I334" s="63"/>
      <c r="J334" s="63"/>
      <c r="K334" s="63"/>
      <c r="L334" s="62"/>
      <c r="M334" s="103" t="str">
        <f t="shared" si="73"/>
        <v/>
      </c>
      <c r="N334" s="103" t="str">
        <f t="shared" si="74"/>
        <v/>
      </c>
      <c r="O334" s="65"/>
      <c r="P334" s="65"/>
      <c r="Q334" s="65"/>
      <c r="R334" s="65"/>
      <c r="S334" s="65"/>
      <c r="T334" s="62"/>
      <c r="U334" s="63"/>
      <c r="V334" s="63"/>
      <c r="W334" s="63"/>
      <c r="X334" s="61"/>
      <c r="Y334" s="61"/>
      <c r="Z334" s="61"/>
      <c r="AA334" s="241"/>
      <c r="AB334" s="241"/>
      <c r="AC334" s="62"/>
      <c r="AD334" s="62"/>
      <c r="AE334" s="169"/>
      <c r="AF334" s="294"/>
      <c r="AG334" s="236"/>
      <c r="AH334" s="246" t="str">
        <f t="shared" si="75"/>
        <v/>
      </c>
      <c r="AI334" s="251" t="str">
        <f t="shared" si="76"/>
        <v/>
      </c>
      <c r="AJ334" s="217" t="str">
        <f>IF(C334="","",IF(AND(フラグ管理用!C334=1,フラグ管理用!E334=1),"",IF(AND(フラグ管理用!C334=2,フラグ管理用!D334=1,フラグ管理用!E334=1),"",IF(AND(フラグ管理用!C334=2,フラグ管理用!D334=2),"","error"))))</f>
        <v/>
      </c>
      <c r="AK334" s="257" t="str">
        <f t="shared" si="65"/>
        <v/>
      </c>
      <c r="AL334" s="257" t="str">
        <f t="shared" si="66"/>
        <v/>
      </c>
      <c r="AM334" s="257" t="str">
        <f>IF(C334="","",IF(PRODUCT(フラグ管理用!H334:J334)=0,"error",""))</f>
        <v/>
      </c>
      <c r="AN334" s="257" t="str">
        <f t="shared" si="77"/>
        <v/>
      </c>
      <c r="AO334" s="257" t="str">
        <f>IF(C334="","",IF(AND(フラグ管理用!E334=1,フラグ管理用!K334=1),"",IF(AND(フラグ管理用!E334=2,フラグ管理用!K334&gt;1),"","error")))</f>
        <v/>
      </c>
      <c r="AP334" s="257" t="str">
        <f>IF(C334="","",IF(AND(フラグ管理用!K334=10,ISBLANK(L334)=FALSE),"",IF(AND(フラグ管理用!K334&lt;10,ISBLANK(L334)=TRUE),"","error")))</f>
        <v/>
      </c>
      <c r="AQ334" s="217" t="str">
        <f t="shared" si="67"/>
        <v/>
      </c>
      <c r="AR334" s="217" t="str">
        <f t="shared" si="78"/>
        <v/>
      </c>
      <c r="AS334" s="217" t="str">
        <f>IF(C334="","",IF(AND(フラグ管理用!D334=2,フラグ管理用!E334=1),IF(Q334&lt;&gt;0,"error",""),""))</f>
        <v/>
      </c>
      <c r="AT334" s="217" t="str">
        <f>IF(C334="","",IF(フラグ管理用!E334=2,IF(OR(O334&lt;&gt;0,P334&lt;&gt;0),"error",""),""))</f>
        <v/>
      </c>
      <c r="AU334" s="217" t="str">
        <f t="shared" si="79"/>
        <v/>
      </c>
      <c r="AV334" s="217" t="str">
        <f t="shared" si="80"/>
        <v/>
      </c>
      <c r="AW334" s="217" t="str">
        <f t="shared" si="68"/>
        <v/>
      </c>
      <c r="AX334" s="217" t="str">
        <f>IF(C334="","",IF(フラグ管理用!X334=2,IF(AND(フラグ管理用!C334=2,フラグ管理用!U334=1),"","error"),""))</f>
        <v/>
      </c>
      <c r="AY334" s="217" t="str">
        <f t="shared" si="69"/>
        <v/>
      </c>
      <c r="AZ334" s="217" t="str">
        <f>IF(C334="","",IF(フラグ管理用!Y334=30,"error",IF(AND(フラグ管理用!AH334="事業始期_通常",フラグ管理用!Y334&lt;18),"error",IF(AND(フラグ管理用!AH334="事業始期_補助",フラグ管理用!Y334&lt;15),"error",""))))</f>
        <v/>
      </c>
      <c r="BA334" s="217" t="str">
        <f t="shared" si="70"/>
        <v/>
      </c>
      <c r="BB334" s="217" t="str">
        <f>IF(C334="","",IF(AND(フラグ管理用!AI334="事業終期_通常",OR(フラグ管理用!Z334&lt;18,フラグ管理用!Z334&gt;29)),"error",IF(AND(フラグ管理用!AI334="事業終期_基金",フラグ管理用!Z334&lt;18),"error","")))</f>
        <v/>
      </c>
      <c r="BC334" s="217" t="str">
        <f>IF(C334="","",IF(VLOOKUP(Y334,―!$X$2:$Y$31,2,FALSE)&lt;=VLOOKUP(Z334,―!$X$2:$Y$31,2,FALSE),"","error"))</f>
        <v/>
      </c>
      <c r="BD334" s="217" t="str">
        <f t="shared" si="71"/>
        <v/>
      </c>
      <c r="BE334" s="217" t="str">
        <f t="shared" si="72"/>
        <v/>
      </c>
      <c r="BF334" s="217" t="str">
        <f>IF(C334="","",IF(AND(フラグ管理用!AJ334="予算区分_地単_通常",フラグ管理用!AE334&gt;4),"error",IF(AND(フラグ管理用!AJ334="予算区分_地単_協力金等",フラグ管理用!AE334&gt;9),"error",IF(AND(フラグ管理用!AJ334="予算区分_補助",フラグ管理用!AE334&lt;9),"error",""))))</f>
        <v/>
      </c>
      <c r="BG334" s="258" t="str">
        <f>フラグ管理用!AN334</f>
        <v/>
      </c>
    </row>
    <row r="335" spans="1:59" x14ac:dyDescent="0.15">
      <c r="A335" s="84">
        <v>317</v>
      </c>
      <c r="B335" s="87"/>
      <c r="C335" s="61"/>
      <c r="D335" s="61"/>
      <c r="E335" s="63"/>
      <c r="F335" s="62"/>
      <c r="G335" s="150" t="str">
        <f>IF(C335="補",VLOOKUP(F335,'事業名一覧 '!$A$3:$C$54,3,FALSE),"")</f>
        <v/>
      </c>
      <c r="H335" s="158"/>
      <c r="I335" s="63"/>
      <c r="J335" s="63"/>
      <c r="K335" s="63"/>
      <c r="L335" s="62"/>
      <c r="M335" s="103" t="str">
        <f t="shared" si="73"/>
        <v/>
      </c>
      <c r="N335" s="103" t="str">
        <f t="shared" si="74"/>
        <v/>
      </c>
      <c r="O335" s="65"/>
      <c r="P335" s="65"/>
      <c r="Q335" s="65"/>
      <c r="R335" s="65"/>
      <c r="S335" s="65"/>
      <c r="T335" s="62"/>
      <c r="U335" s="63"/>
      <c r="V335" s="63"/>
      <c r="W335" s="63"/>
      <c r="X335" s="61"/>
      <c r="Y335" s="61"/>
      <c r="Z335" s="61"/>
      <c r="AA335" s="241"/>
      <c r="AB335" s="241"/>
      <c r="AC335" s="62"/>
      <c r="AD335" s="62"/>
      <c r="AE335" s="169"/>
      <c r="AF335" s="294"/>
      <c r="AG335" s="236"/>
      <c r="AH335" s="246" t="str">
        <f t="shared" si="75"/>
        <v/>
      </c>
      <c r="AI335" s="251" t="str">
        <f t="shared" si="76"/>
        <v/>
      </c>
      <c r="AJ335" s="217" t="str">
        <f>IF(C335="","",IF(AND(フラグ管理用!C335=1,フラグ管理用!E335=1),"",IF(AND(フラグ管理用!C335=2,フラグ管理用!D335=1,フラグ管理用!E335=1),"",IF(AND(フラグ管理用!C335=2,フラグ管理用!D335=2),"","error"))))</f>
        <v/>
      </c>
      <c r="AK335" s="257" t="str">
        <f t="shared" si="65"/>
        <v/>
      </c>
      <c r="AL335" s="257" t="str">
        <f t="shared" si="66"/>
        <v/>
      </c>
      <c r="AM335" s="257" t="str">
        <f>IF(C335="","",IF(PRODUCT(フラグ管理用!H335:J335)=0,"error",""))</f>
        <v/>
      </c>
      <c r="AN335" s="257" t="str">
        <f t="shared" si="77"/>
        <v/>
      </c>
      <c r="AO335" s="257" t="str">
        <f>IF(C335="","",IF(AND(フラグ管理用!E335=1,フラグ管理用!K335=1),"",IF(AND(フラグ管理用!E335=2,フラグ管理用!K335&gt;1),"","error")))</f>
        <v/>
      </c>
      <c r="AP335" s="257" t="str">
        <f>IF(C335="","",IF(AND(フラグ管理用!K335=10,ISBLANK(L335)=FALSE),"",IF(AND(フラグ管理用!K335&lt;10,ISBLANK(L335)=TRUE),"","error")))</f>
        <v/>
      </c>
      <c r="AQ335" s="217" t="str">
        <f t="shared" si="67"/>
        <v/>
      </c>
      <c r="AR335" s="217" t="str">
        <f t="shared" si="78"/>
        <v/>
      </c>
      <c r="AS335" s="217" t="str">
        <f>IF(C335="","",IF(AND(フラグ管理用!D335=2,フラグ管理用!E335=1),IF(Q335&lt;&gt;0,"error",""),""))</f>
        <v/>
      </c>
      <c r="AT335" s="217" t="str">
        <f>IF(C335="","",IF(フラグ管理用!E335=2,IF(OR(O335&lt;&gt;0,P335&lt;&gt;0),"error",""),""))</f>
        <v/>
      </c>
      <c r="AU335" s="217" t="str">
        <f t="shared" si="79"/>
        <v/>
      </c>
      <c r="AV335" s="217" t="str">
        <f t="shared" si="80"/>
        <v/>
      </c>
      <c r="AW335" s="217" t="str">
        <f t="shared" si="68"/>
        <v/>
      </c>
      <c r="AX335" s="217" t="str">
        <f>IF(C335="","",IF(フラグ管理用!X335=2,IF(AND(フラグ管理用!C335=2,フラグ管理用!U335=1),"","error"),""))</f>
        <v/>
      </c>
      <c r="AY335" s="217" t="str">
        <f t="shared" si="69"/>
        <v/>
      </c>
      <c r="AZ335" s="217" t="str">
        <f>IF(C335="","",IF(フラグ管理用!Y335=30,"error",IF(AND(フラグ管理用!AH335="事業始期_通常",フラグ管理用!Y335&lt;18),"error",IF(AND(フラグ管理用!AH335="事業始期_補助",フラグ管理用!Y335&lt;15),"error",""))))</f>
        <v/>
      </c>
      <c r="BA335" s="217" t="str">
        <f t="shared" si="70"/>
        <v/>
      </c>
      <c r="BB335" s="217" t="str">
        <f>IF(C335="","",IF(AND(フラグ管理用!AI335="事業終期_通常",OR(フラグ管理用!Z335&lt;18,フラグ管理用!Z335&gt;29)),"error",IF(AND(フラグ管理用!AI335="事業終期_基金",フラグ管理用!Z335&lt;18),"error","")))</f>
        <v/>
      </c>
      <c r="BC335" s="217" t="str">
        <f>IF(C335="","",IF(VLOOKUP(Y335,―!$X$2:$Y$31,2,FALSE)&lt;=VLOOKUP(Z335,―!$X$2:$Y$31,2,FALSE),"","error"))</f>
        <v/>
      </c>
      <c r="BD335" s="217" t="str">
        <f t="shared" si="71"/>
        <v/>
      </c>
      <c r="BE335" s="217" t="str">
        <f t="shared" si="72"/>
        <v/>
      </c>
      <c r="BF335" s="217" t="str">
        <f>IF(C335="","",IF(AND(フラグ管理用!AJ335="予算区分_地単_通常",フラグ管理用!AE335&gt;4),"error",IF(AND(フラグ管理用!AJ335="予算区分_地単_協力金等",フラグ管理用!AE335&gt;9),"error",IF(AND(フラグ管理用!AJ335="予算区分_補助",フラグ管理用!AE335&lt;9),"error",""))))</f>
        <v/>
      </c>
      <c r="BG335" s="258" t="str">
        <f>フラグ管理用!AN335</f>
        <v/>
      </c>
    </row>
    <row r="336" spans="1:59" x14ac:dyDescent="0.15">
      <c r="A336" s="84">
        <v>318</v>
      </c>
      <c r="B336" s="87"/>
      <c r="C336" s="61"/>
      <c r="D336" s="61"/>
      <c r="E336" s="63"/>
      <c r="F336" s="62"/>
      <c r="G336" s="150" t="str">
        <f>IF(C336="補",VLOOKUP(F336,'事業名一覧 '!$A$3:$C$54,3,FALSE),"")</f>
        <v/>
      </c>
      <c r="H336" s="158"/>
      <c r="I336" s="63"/>
      <c r="J336" s="63"/>
      <c r="K336" s="63"/>
      <c r="L336" s="62"/>
      <c r="M336" s="103" t="str">
        <f t="shared" si="73"/>
        <v/>
      </c>
      <c r="N336" s="103" t="str">
        <f t="shared" si="74"/>
        <v/>
      </c>
      <c r="O336" s="65"/>
      <c r="P336" s="65"/>
      <c r="Q336" s="65"/>
      <c r="R336" s="65"/>
      <c r="S336" s="65"/>
      <c r="T336" s="62"/>
      <c r="U336" s="63"/>
      <c r="V336" s="63"/>
      <c r="W336" s="63"/>
      <c r="X336" s="61"/>
      <c r="Y336" s="61"/>
      <c r="Z336" s="61"/>
      <c r="AA336" s="241"/>
      <c r="AB336" s="241"/>
      <c r="AC336" s="62"/>
      <c r="AD336" s="62"/>
      <c r="AE336" s="169"/>
      <c r="AF336" s="294"/>
      <c r="AG336" s="236"/>
      <c r="AH336" s="246" t="str">
        <f t="shared" si="75"/>
        <v/>
      </c>
      <c r="AI336" s="251" t="str">
        <f t="shared" si="76"/>
        <v/>
      </c>
      <c r="AJ336" s="217" t="str">
        <f>IF(C336="","",IF(AND(フラグ管理用!C336=1,フラグ管理用!E336=1),"",IF(AND(フラグ管理用!C336=2,フラグ管理用!D336=1,フラグ管理用!E336=1),"",IF(AND(フラグ管理用!C336=2,フラグ管理用!D336=2),"","error"))))</f>
        <v/>
      </c>
      <c r="AK336" s="257" t="str">
        <f t="shared" si="65"/>
        <v/>
      </c>
      <c r="AL336" s="257" t="str">
        <f t="shared" si="66"/>
        <v/>
      </c>
      <c r="AM336" s="257" t="str">
        <f>IF(C336="","",IF(PRODUCT(フラグ管理用!H336:J336)=0,"error",""))</f>
        <v/>
      </c>
      <c r="AN336" s="257" t="str">
        <f t="shared" si="77"/>
        <v/>
      </c>
      <c r="AO336" s="257" t="str">
        <f>IF(C336="","",IF(AND(フラグ管理用!E336=1,フラグ管理用!K336=1),"",IF(AND(フラグ管理用!E336=2,フラグ管理用!K336&gt;1),"","error")))</f>
        <v/>
      </c>
      <c r="AP336" s="257" t="str">
        <f>IF(C336="","",IF(AND(フラグ管理用!K336=10,ISBLANK(L336)=FALSE),"",IF(AND(フラグ管理用!K336&lt;10,ISBLANK(L336)=TRUE),"","error")))</f>
        <v/>
      </c>
      <c r="AQ336" s="217" t="str">
        <f t="shared" si="67"/>
        <v/>
      </c>
      <c r="AR336" s="217" t="str">
        <f t="shared" si="78"/>
        <v/>
      </c>
      <c r="AS336" s="217" t="str">
        <f>IF(C336="","",IF(AND(フラグ管理用!D336=2,フラグ管理用!E336=1),IF(Q336&lt;&gt;0,"error",""),""))</f>
        <v/>
      </c>
      <c r="AT336" s="217" t="str">
        <f>IF(C336="","",IF(フラグ管理用!E336=2,IF(OR(O336&lt;&gt;0,P336&lt;&gt;0),"error",""),""))</f>
        <v/>
      </c>
      <c r="AU336" s="217" t="str">
        <f t="shared" si="79"/>
        <v/>
      </c>
      <c r="AV336" s="217" t="str">
        <f t="shared" si="80"/>
        <v/>
      </c>
      <c r="AW336" s="217" t="str">
        <f t="shared" si="68"/>
        <v/>
      </c>
      <c r="AX336" s="217" t="str">
        <f>IF(C336="","",IF(フラグ管理用!X336=2,IF(AND(フラグ管理用!C336=2,フラグ管理用!U336=1),"","error"),""))</f>
        <v/>
      </c>
      <c r="AY336" s="217" t="str">
        <f t="shared" si="69"/>
        <v/>
      </c>
      <c r="AZ336" s="217" t="str">
        <f>IF(C336="","",IF(フラグ管理用!Y336=30,"error",IF(AND(フラグ管理用!AH336="事業始期_通常",フラグ管理用!Y336&lt;18),"error",IF(AND(フラグ管理用!AH336="事業始期_補助",フラグ管理用!Y336&lt;15),"error",""))))</f>
        <v/>
      </c>
      <c r="BA336" s="217" t="str">
        <f t="shared" si="70"/>
        <v/>
      </c>
      <c r="BB336" s="217" t="str">
        <f>IF(C336="","",IF(AND(フラグ管理用!AI336="事業終期_通常",OR(フラグ管理用!Z336&lt;18,フラグ管理用!Z336&gt;29)),"error",IF(AND(フラグ管理用!AI336="事業終期_基金",フラグ管理用!Z336&lt;18),"error","")))</f>
        <v/>
      </c>
      <c r="BC336" s="217" t="str">
        <f>IF(C336="","",IF(VLOOKUP(Y336,―!$X$2:$Y$31,2,FALSE)&lt;=VLOOKUP(Z336,―!$X$2:$Y$31,2,FALSE),"","error"))</f>
        <v/>
      </c>
      <c r="BD336" s="217" t="str">
        <f t="shared" si="71"/>
        <v/>
      </c>
      <c r="BE336" s="217" t="str">
        <f t="shared" si="72"/>
        <v/>
      </c>
      <c r="BF336" s="217" t="str">
        <f>IF(C336="","",IF(AND(フラグ管理用!AJ336="予算区分_地単_通常",フラグ管理用!AE336&gt;4),"error",IF(AND(フラグ管理用!AJ336="予算区分_地単_協力金等",フラグ管理用!AE336&gt;9),"error",IF(AND(フラグ管理用!AJ336="予算区分_補助",フラグ管理用!AE336&lt;9),"error",""))))</f>
        <v/>
      </c>
      <c r="BG336" s="258" t="str">
        <f>フラグ管理用!AN336</f>
        <v/>
      </c>
    </row>
    <row r="337" spans="1:59" x14ac:dyDescent="0.15">
      <c r="A337" s="84">
        <v>319</v>
      </c>
      <c r="B337" s="87"/>
      <c r="C337" s="61"/>
      <c r="D337" s="61"/>
      <c r="E337" s="63"/>
      <c r="F337" s="62"/>
      <c r="G337" s="150" t="str">
        <f>IF(C337="補",VLOOKUP(F337,'事業名一覧 '!$A$3:$C$54,3,FALSE),"")</f>
        <v/>
      </c>
      <c r="H337" s="158"/>
      <c r="I337" s="63"/>
      <c r="J337" s="63"/>
      <c r="K337" s="63"/>
      <c r="L337" s="62"/>
      <c r="M337" s="103" t="str">
        <f t="shared" si="73"/>
        <v/>
      </c>
      <c r="N337" s="103" t="str">
        <f t="shared" si="74"/>
        <v/>
      </c>
      <c r="O337" s="65"/>
      <c r="P337" s="65"/>
      <c r="Q337" s="65"/>
      <c r="R337" s="65"/>
      <c r="S337" s="65"/>
      <c r="T337" s="62"/>
      <c r="U337" s="63"/>
      <c r="V337" s="63"/>
      <c r="W337" s="63"/>
      <c r="X337" s="61"/>
      <c r="Y337" s="61"/>
      <c r="Z337" s="61"/>
      <c r="AA337" s="241"/>
      <c r="AB337" s="241"/>
      <c r="AC337" s="62"/>
      <c r="AD337" s="62"/>
      <c r="AE337" s="169"/>
      <c r="AF337" s="294"/>
      <c r="AG337" s="236"/>
      <c r="AH337" s="246" t="str">
        <f t="shared" si="75"/>
        <v/>
      </c>
      <c r="AI337" s="251" t="str">
        <f t="shared" si="76"/>
        <v/>
      </c>
      <c r="AJ337" s="217" t="str">
        <f>IF(C337="","",IF(AND(フラグ管理用!C337=1,フラグ管理用!E337=1),"",IF(AND(フラグ管理用!C337=2,フラグ管理用!D337=1,フラグ管理用!E337=1),"",IF(AND(フラグ管理用!C337=2,フラグ管理用!D337=2),"","error"))))</f>
        <v/>
      </c>
      <c r="AK337" s="257" t="str">
        <f t="shared" si="65"/>
        <v/>
      </c>
      <c r="AL337" s="257" t="str">
        <f t="shared" si="66"/>
        <v/>
      </c>
      <c r="AM337" s="257" t="str">
        <f>IF(C337="","",IF(PRODUCT(フラグ管理用!H337:J337)=0,"error",""))</f>
        <v/>
      </c>
      <c r="AN337" s="257" t="str">
        <f t="shared" si="77"/>
        <v/>
      </c>
      <c r="AO337" s="257" t="str">
        <f>IF(C337="","",IF(AND(フラグ管理用!E337=1,フラグ管理用!K337=1),"",IF(AND(フラグ管理用!E337=2,フラグ管理用!K337&gt;1),"","error")))</f>
        <v/>
      </c>
      <c r="AP337" s="257" t="str">
        <f>IF(C337="","",IF(AND(フラグ管理用!K337=10,ISBLANK(L337)=FALSE),"",IF(AND(フラグ管理用!K337&lt;10,ISBLANK(L337)=TRUE),"","error")))</f>
        <v/>
      </c>
      <c r="AQ337" s="217" t="str">
        <f t="shared" si="67"/>
        <v/>
      </c>
      <c r="AR337" s="217" t="str">
        <f t="shared" si="78"/>
        <v/>
      </c>
      <c r="AS337" s="217" t="str">
        <f>IF(C337="","",IF(AND(フラグ管理用!D337=2,フラグ管理用!E337=1),IF(Q337&lt;&gt;0,"error",""),""))</f>
        <v/>
      </c>
      <c r="AT337" s="217" t="str">
        <f>IF(C337="","",IF(フラグ管理用!E337=2,IF(OR(O337&lt;&gt;0,P337&lt;&gt;0),"error",""),""))</f>
        <v/>
      </c>
      <c r="AU337" s="217" t="str">
        <f t="shared" si="79"/>
        <v/>
      </c>
      <c r="AV337" s="217" t="str">
        <f t="shared" si="80"/>
        <v/>
      </c>
      <c r="AW337" s="217" t="str">
        <f t="shared" si="68"/>
        <v/>
      </c>
      <c r="AX337" s="217" t="str">
        <f>IF(C337="","",IF(フラグ管理用!X337=2,IF(AND(フラグ管理用!C337=2,フラグ管理用!U337=1),"","error"),""))</f>
        <v/>
      </c>
      <c r="AY337" s="217" t="str">
        <f t="shared" si="69"/>
        <v/>
      </c>
      <c r="AZ337" s="217" t="str">
        <f>IF(C337="","",IF(フラグ管理用!Y337=30,"error",IF(AND(フラグ管理用!AH337="事業始期_通常",フラグ管理用!Y337&lt;18),"error",IF(AND(フラグ管理用!AH337="事業始期_補助",フラグ管理用!Y337&lt;15),"error",""))))</f>
        <v/>
      </c>
      <c r="BA337" s="217" t="str">
        <f t="shared" si="70"/>
        <v/>
      </c>
      <c r="BB337" s="217" t="str">
        <f>IF(C337="","",IF(AND(フラグ管理用!AI337="事業終期_通常",OR(フラグ管理用!Z337&lt;18,フラグ管理用!Z337&gt;29)),"error",IF(AND(フラグ管理用!AI337="事業終期_基金",フラグ管理用!Z337&lt;18),"error","")))</f>
        <v/>
      </c>
      <c r="BC337" s="217" t="str">
        <f>IF(C337="","",IF(VLOOKUP(Y337,―!$X$2:$Y$31,2,FALSE)&lt;=VLOOKUP(Z337,―!$X$2:$Y$31,2,FALSE),"","error"))</f>
        <v/>
      </c>
      <c r="BD337" s="217" t="str">
        <f t="shared" si="71"/>
        <v/>
      </c>
      <c r="BE337" s="217" t="str">
        <f t="shared" si="72"/>
        <v/>
      </c>
      <c r="BF337" s="217" t="str">
        <f>IF(C337="","",IF(AND(フラグ管理用!AJ337="予算区分_地単_通常",フラグ管理用!AE337&gt;4),"error",IF(AND(フラグ管理用!AJ337="予算区分_地単_協力金等",フラグ管理用!AE337&gt;9),"error",IF(AND(フラグ管理用!AJ337="予算区分_補助",フラグ管理用!AE337&lt;9),"error",""))))</f>
        <v/>
      </c>
      <c r="BG337" s="258" t="str">
        <f>フラグ管理用!AN337</f>
        <v/>
      </c>
    </row>
    <row r="338" spans="1:59" x14ac:dyDescent="0.15">
      <c r="A338" s="84">
        <v>320</v>
      </c>
      <c r="B338" s="87"/>
      <c r="C338" s="61"/>
      <c r="D338" s="61"/>
      <c r="E338" s="63"/>
      <c r="F338" s="62"/>
      <c r="G338" s="150" t="str">
        <f>IF(C338="補",VLOOKUP(F338,'事業名一覧 '!$A$3:$C$54,3,FALSE),"")</f>
        <v/>
      </c>
      <c r="H338" s="158"/>
      <c r="I338" s="63"/>
      <c r="J338" s="63"/>
      <c r="K338" s="63"/>
      <c r="L338" s="62"/>
      <c r="M338" s="103" t="str">
        <f t="shared" si="73"/>
        <v/>
      </c>
      <c r="N338" s="103" t="str">
        <f t="shared" si="74"/>
        <v/>
      </c>
      <c r="O338" s="65"/>
      <c r="P338" s="65"/>
      <c r="Q338" s="65"/>
      <c r="R338" s="65"/>
      <c r="S338" s="65"/>
      <c r="T338" s="62"/>
      <c r="U338" s="63"/>
      <c r="V338" s="63"/>
      <c r="W338" s="63"/>
      <c r="X338" s="61"/>
      <c r="Y338" s="61"/>
      <c r="Z338" s="61"/>
      <c r="AA338" s="241"/>
      <c r="AB338" s="241"/>
      <c r="AC338" s="62"/>
      <c r="AD338" s="62"/>
      <c r="AE338" s="169"/>
      <c r="AF338" s="294"/>
      <c r="AG338" s="236"/>
      <c r="AH338" s="246" t="str">
        <f t="shared" si="75"/>
        <v/>
      </c>
      <c r="AI338" s="251" t="str">
        <f t="shared" si="76"/>
        <v/>
      </c>
      <c r="AJ338" s="217" t="str">
        <f>IF(C338="","",IF(AND(フラグ管理用!C338=1,フラグ管理用!E338=1),"",IF(AND(フラグ管理用!C338=2,フラグ管理用!D338=1,フラグ管理用!E338=1),"",IF(AND(フラグ管理用!C338=2,フラグ管理用!D338=2),"","error"))))</f>
        <v/>
      </c>
      <c r="AK338" s="257" t="str">
        <f t="shared" si="65"/>
        <v/>
      </c>
      <c r="AL338" s="257" t="str">
        <f t="shared" si="66"/>
        <v/>
      </c>
      <c r="AM338" s="257" t="str">
        <f>IF(C338="","",IF(PRODUCT(フラグ管理用!H338:J338)=0,"error",""))</f>
        <v/>
      </c>
      <c r="AN338" s="257" t="str">
        <f t="shared" si="77"/>
        <v/>
      </c>
      <c r="AO338" s="257" t="str">
        <f>IF(C338="","",IF(AND(フラグ管理用!E338=1,フラグ管理用!K338=1),"",IF(AND(フラグ管理用!E338=2,フラグ管理用!K338&gt;1),"","error")))</f>
        <v/>
      </c>
      <c r="AP338" s="257" t="str">
        <f>IF(C338="","",IF(AND(フラグ管理用!K338=10,ISBLANK(L338)=FALSE),"",IF(AND(フラグ管理用!K338&lt;10,ISBLANK(L338)=TRUE),"","error")))</f>
        <v/>
      </c>
      <c r="AQ338" s="217" t="str">
        <f t="shared" si="67"/>
        <v/>
      </c>
      <c r="AR338" s="217" t="str">
        <f t="shared" si="78"/>
        <v/>
      </c>
      <c r="AS338" s="217" t="str">
        <f>IF(C338="","",IF(AND(フラグ管理用!D338=2,フラグ管理用!E338=1),IF(Q338&lt;&gt;0,"error",""),""))</f>
        <v/>
      </c>
      <c r="AT338" s="217" t="str">
        <f>IF(C338="","",IF(フラグ管理用!E338=2,IF(OR(O338&lt;&gt;0,P338&lt;&gt;0),"error",""),""))</f>
        <v/>
      </c>
      <c r="AU338" s="217" t="str">
        <f t="shared" si="79"/>
        <v/>
      </c>
      <c r="AV338" s="217" t="str">
        <f t="shared" si="80"/>
        <v/>
      </c>
      <c r="AW338" s="217" t="str">
        <f t="shared" si="68"/>
        <v/>
      </c>
      <c r="AX338" s="217" t="str">
        <f>IF(C338="","",IF(フラグ管理用!X338=2,IF(AND(フラグ管理用!C338=2,フラグ管理用!U338=1),"","error"),""))</f>
        <v/>
      </c>
      <c r="AY338" s="217" t="str">
        <f t="shared" si="69"/>
        <v/>
      </c>
      <c r="AZ338" s="217" t="str">
        <f>IF(C338="","",IF(フラグ管理用!Y338=30,"error",IF(AND(フラグ管理用!AH338="事業始期_通常",フラグ管理用!Y338&lt;18),"error",IF(AND(フラグ管理用!AH338="事業始期_補助",フラグ管理用!Y338&lt;15),"error",""))))</f>
        <v/>
      </c>
      <c r="BA338" s="217" t="str">
        <f t="shared" si="70"/>
        <v/>
      </c>
      <c r="BB338" s="217" t="str">
        <f>IF(C338="","",IF(AND(フラグ管理用!AI338="事業終期_通常",OR(フラグ管理用!Z338&lt;18,フラグ管理用!Z338&gt;29)),"error",IF(AND(フラグ管理用!AI338="事業終期_基金",フラグ管理用!Z338&lt;18),"error","")))</f>
        <v/>
      </c>
      <c r="BC338" s="217" t="str">
        <f>IF(C338="","",IF(VLOOKUP(Y338,―!$X$2:$Y$31,2,FALSE)&lt;=VLOOKUP(Z338,―!$X$2:$Y$31,2,FALSE),"","error"))</f>
        <v/>
      </c>
      <c r="BD338" s="217" t="str">
        <f t="shared" si="71"/>
        <v/>
      </c>
      <c r="BE338" s="217" t="str">
        <f t="shared" si="72"/>
        <v/>
      </c>
      <c r="BF338" s="217" t="str">
        <f>IF(C338="","",IF(AND(フラグ管理用!AJ338="予算区分_地単_通常",フラグ管理用!AE338&gt;4),"error",IF(AND(フラグ管理用!AJ338="予算区分_地単_協力金等",フラグ管理用!AE338&gt;9),"error",IF(AND(フラグ管理用!AJ338="予算区分_補助",フラグ管理用!AE338&lt;9),"error",""))))</f>
        <v/>
      </c>
      <c r="BG338" s="258" t="str">
        <f>フラグ管理用!AN338</f>
        <v/>
      </c>
    </row>
    <row r="339" spans="1:59" x14ac:dyDescent="0.15">
      <c r="A339" s="84">
        <v>321</v>
      </c>
      <c r="B339" s="87"/>
      <c r="C339" s="61"/>
      <c r="D339" s="61"/>
      <c r="E339" s="63"/>
      <c r="F339" s="62"/>
      <c r="G339" s="150" t="str">
        <f>IF(C339="補",VLOOKUP(F339,'事業名一覧 '!$A$3:$C$54,3,FALSE),"")</f>
        <v/>
      </c>
      <c r="H339" s="158"/>
      <c r="I339" s="63"/>
      <c r="J339" s="63"/>
      <c r="K339" s="63"/>
      <c r="L339" s="62"/>
      <c r="M339" s="103" t="str">
        <f t="shared" si="73"/>
        <v/>
      </c>
      <c r="N339" s="103" t="str">
        <f t="shared" si="74"/>
        <v/>
      </c>
      <c r="O339" s="65"/>
      <c r="P339" s="65"/>
      <c r="Q339" s="65"/>
      <c r="R339" s="65"/>
      <c r="S339" s="65"/>
      <c r="T339" s="62"/>
      <c r="U339" s="63"/>
      <c r="V339" s="63"/>
      <c r="W339" s="63"/>
      <c r="X339" s="61"/>
      <c r="Y339" s="61"/>
      <c r="Z339" s="61"/>
      <c r="AA339" s="241"/>
      <c r="AB339" s="241"/>
      <c r="AC339" s="62"/>
      <c r="AD339" s="62"/>
      <c r="AE339" s="169"/>
      <c r="AF339" s="294"/>
      <c r="AG339" s="236"/>
      <c r="AH339" s="246" t="str">
        <f t="shared" si="75"/>
        <v/>
      </c>
      <c r="AI339" s="251" t="str">
        <f t="shared" si="76"/>
        <v/>
      </c>
      <c r="AJ339" s="217" t="str">
        <f>IF(C339="","",IF(AND(フラグ管理用!C339=1,フラグ管理用!E339=1),"",IF(AND(フラグ管理用!C339=2,フラグ管理用!D339=1,フラグ管理用!E339=1),"",IF(AND(フラグ管理用!C339=2,フラグ管理用!D339=2),"","error"))))</f>
        <v/>
      </c>
      <c r="AK339" s="257" t="str">
        <f t="shared" ref="AK339:AK402" si="81">IF(C339="","",IF(ISERROR(G339)=TRUE,"error",""))</f>
        <v/>
      </c>
      <c r="AL339" s="257" t="str">
        <f t="shared" ref="AL339:AL402" si="82">IF(C339="","",IF(OR(H339="",I339="",J339=""),"error",""))</f>
        <v/>
      </c>
      <c r="AM339" s="257" t="str">
        <f>IF(C339="","",IF(PRODUCT(フラグ管理用!H339:J339)=0,"error",""))</f>
        <v/>
      </c>
      <c r="AN339" s="257" t="str">
        <f t="shared" si="77"/>
        <v/>
      </c>
      <c r="AO339" s="257" t="str">
        <f>IF(C339="","",IF(AND(フラグ管理用!E339=1,フラグ管理用!K339=1),"",IF(AND(フラグ管理用!E339=2,フラグ管理用!K339&gt;1),"","error")))</f>
        <v/>
      </c>
      <c r="AP339" s="257" t="str">
        <f>IF(C339="","",IF(AND(フラグ管理用!K339=10,ISBLANK(L339)=FALSE),"",IF(AND(フラグ管理用!K339&lt;10,ISBLANK(L339)=TRUE),"","error")))</f>
        <v/>
      </c>
      <c r="AQ339" s="217" t="str">
        <f t="shared" ref="AQ339:AQ402" si="83">IF(C339="","",IF(C339="単",IF(R339&lt;&gt;0,"error",""),""))</f>
        <v/>
      </c>
      <c r="AR339" s="217" t="str">
        <f t="shared" si="78"/>
        <v/>
      </c>
      <c r="AS339" s="217" t="str">
        <f>IF(C339="","",IF(AND(フラグ管理用!D339=2,フラグ管理用!E339=1),IF(Q339&lt;&gt;0,"error",""),""))</f>
        <v/>
      </c>
      <c r="AT339" s="217" t="str">
        <f>IF(C339="","",IF(フラグ管理用!E339=2,IF(OR(O339&lt;&gt;0,P339&lt;&gt;0),"error",""),""))</f>
        <v/>
      </c>
      <c r="AU339" s="217" t="str">
        <f t="shared" si="79"/>
        <v/>
      </c>
      <c r="AV339" s="217" t="str">
        <f t="shared" si="80"/>
        <v/>
      </c>
      <c r="AW339" s="217" t="str">
        <f t="shared" ref="AW339:AW402" si="84">IF(C339="","",IF(OR(U339="",V339="",W339="",X339=""),"error",""))</f>
        <v/>
      </c>
      <c r="AX339" s="217" t="str">
        <f>IF(C339="","",IF(フラグ管理用!X339=2,IF(AND(フラグ管理用!C339=2,フラグ管理用!U339=1),"","error"),""))</f>
        <v/>
      </c>
      <c r="AY339" s="217" t="str">
        <f t="shared" ref="AY339:AY402" si="85">IF(C339="","",IF(Y339="","error",""))</f>
        <v/>
      </c>
      <c r="AZ339" s="217" t="str">
        <f>IF(C339="","",IF(フラグ管理用!Y339=30,"error",IF(AND(フラグ管理用!AH339="事業始期_通常",フラグ管理用!Y339&lt;18),"error",IF(AND(フラグ管理用!AH339="事業始期_補助",フラグ管理用!Y339&lt;15),"error",""))))</f>
        <v/>
      </c>
      <c r="BA339" s="217" t="str">
        <f t="shared" ref="BA339:BA402" si="86">IF(C339="","",IF(Z339="","error",""))</f>
        <v/>
      </c>
      <c r="BB339" s="217" t="str">
        <f>IF(C339="","",IF(AND(フラグ管理用!AI339="事業終期_通常",OR(フラグ管理用!Z339&lt;18,フラグ管理用!Z339&gt;29)),"error",IF(AND(フラグ管理用!AI339="事業終期_基金",フラグ管理用!Z339&lt;18),"error","")))</f>
        <v/>
      </c>
      <c r="BC339" s="217" t="str">
        <f>IF(C339="","",IF(VLOOKUP(Y339,―!$X$2:$Y$31,2,FALSE)&lt;=VLOOKUP(Z339,―!$X$2:$Y$31,2,FALSE),"","error"))</f>
        <v/>
      </c>
      <c r="BD339" s="217" t="str">
        <f t="shared" ref="BD339:BD402" si="87">IF(C339="","",IF(OR(AA339="",AB339=""),"error",""))</f>
        <v/>
      </c>
      <c r="BE339" s="217" t="str">
        <f t="shared" ref="BE339:BE402" si="88">IF(C339="","",IF(AE339="","error",""))</f>
        <v/>
      </c>
      <c r="BF339" s="217" t="str">
        <f>IF(C339="","",IF(AND(フラグ管理用!AJ339="予算区分_地単_通常",フラグ管理用!AE339&gt;4),"error",IF(AND(フラグ管理用!AJ339="予算区分_地単_協力金等",フラグ管理用!AE339&gt;9),"error",IF(AND(フラグ管理用!AJ339="予算区分_補助",フラグ管理用!AE339&lt;9),"error",""))))</f>
        <v/>
      </c>
      <c r="BG339" s="258" t="str">
        <f>フラグ管理用!AN339</f>
        <v/>
      </c>
    </row>
    <row r="340" spans="1:59" x14ac:dyDescent="0.15">
      <c r="A340" s="84">
        <v>322</v>
      </c>
      <c r="B340" s="87"/>
      <c r="C340" s="61"/>
      <c r="D340" s="61"/>
      <c r="E340" s="63"/>
      <c r="F340" s="62"/>
      <c r="G340" s="150" t="str">
        <f>IF(C340="補",VLOOKUP(F340,'事業名一覧 '!$A$3:$C$54,3,FALSE),"")</f>
        <v/>
      </c>
      <c r="H340" s="158"/>
      <c r="I340" s="63"/>
      <c r="J340" s="63"/>
      <c r="K340" s="63"/>
      <c r="L340" s="62"/>
      <c r="M340" s="103" t="str">
        <f t="shared" ref="M340:M403" si="89">IF(C340="","",SUM(N340,R340,S340))</f>
        <v/>
      </c>
      <c r="N340" s="103" t="str">
        <f t="shared" ref="N340:N403" si="90">IF(C340="","",SUM(O340:Q340))</f>
        <v/>
      </c>
      <c r="O340" s="65"/>
      <c r="P340" s="65"/>
      <c r="Q340" s="65"/>
      <c r="R340" s="65"/>
      <c r="S340" s="65"/>
      <c r="T340" s="62"/>
      <c r="U340" s="63"/>
      <c r="V340" s="63"/>
      <c r="W340" s="63"/>
      <c r="X340" s="61"/>
      <c r="Y340" s="61"/>
      <c r="Z340" s="61"/>
      <c r="AA340" s="241"/>
      <c r="AB340" s="241"/>
      <c r="AC340" s="62"/>
      <c r="AD340" s="62"/>
      <c r="AE340" s="169"/>
      <c r="AF340" s="294"/>
      <c r="AG340" s="236"/>
      <c r="AH340" s="246" t="str">
        <f t="shared" ref="AH340:AH403" si="91">IF(C340="","",IF(D340="","error",""))</f>
        <v/>
      </c>
      <c r="AI340" s="251" t="str">
        <f t="shared" ref="AI340:AI403" si="92">IF(C340="","",IF(E340="","error",""))</f>
        <v/>
      </c>
      <c r="AJ340" s="217" t="str">
        <f>IF(C340="","",IF(AND(フラグ管理用!C340=1,フラグ管理用!E340=1),"",IF(AND(フラグ管理用!C340=2,フラグ管理用!D340=1,フラグ管理用!E340=1),"",IF(AND(フラグ管理用!C340=2,フラグ管理用!D340=2),"","error"))))</f>
        <v/>
      </c>
      <c r="AK340" s="257" t="str">
        <f t="shared" si="81"/>
        <v/>
      </c>
      <c r="AL340" s="257" t="str">
        <f t="shared" si="82"/>
        <v/>
      </c>
      <c r="AM340" s="257" t="str">
        <f>IF(C340="","",IF(PRODUCT(フラグ管理用!H340:J340)=0,"error",""))</f>
        <v/>
      </c>
      <c r="AN340" s="257" t="str">
        <f t="shared" ref="AN340:AN403" si="93">IF(C340="","",IF(K340="","error",""))</f>
        <v/>
      </c>
      <c r="AO340" s="257" t="str">
        <f>IF(C340="","",IF(AND(フラグ管理用!E340=1,フラグ管理用!K340=1),"",IF(AND(フラグ管理用!E340=2,フラグ管理用!K340&gt;1),"","error")))</f>
        <v/>
      </c>
      <c r="AP340" s="257" t="str">
        <f>IF(C340="","",IF(AND(フラグ管理用!K340=10,ISBLANK(L340)=FALSE),"",IF(AND(フラグ管理用!K340&lt;10,ISBLANK(L340)=TRUE),"","error")))</f>
        <v/>
      </c>
      <c r="AQ340" s="217" t="str">
        <f t="shared" si="83"/>
        <v/>
      </c>
      <c r="AR340" s="217" t="str">
        <f t="shared" ref="AR340:AR403" si="94">IF(C340="","",IF(D340="－",IF(OR(P340&lt;&gt;0,Q340&lt;&gt;0),"error",""),""))</f>
        <v/>
      </c>
      <c r="AS340" s="217" t="str">
        <f>IF(C340="","",IF(AND(フラグ管理用!D340=2,フラグ管理用!E340=1),IF(Q340&lt;&gt;0,"error",""),""))</f>
        <v/>
      </c>
      <c r="AT340" s="217" t="str">
        <f>IF(C340="","",IF(フラグ管理用!E340=2,IF(OR(O340&lt;&gt;0,P340&lt;&gt;0),"error",""),""))</f>
        <v/>
      </c>
      <c r="AU340" s="217" t="str">
        <f t="shared" ref="AU340:AU403" si="95">IF(C340="","",IF(OR(AND(O340&lt;&gt;0,P340&lt;&gt;0),AND(O340&lt;&gt;0,Q340&lt;&gt;0),AND(P340&lt;&gt;0,Q340&lt;&gt;0)),"error",""))</f>
        <v/>
      </c>
      <c r="AV340" s="217" t="str">
        <f t="shared" ref="AV340:AV403" si="96">IF(C340="","",IF(N340&gt;0,"","error"))</f>
        <v/>
      </c>
      <c r="AW340" s="217" t="str">
        <f t="shared" si="84"/>
        <v/>
      </c>
      <c r="AX340" s="217" t="str">
        <f>IF(C340="","",IF(フラグ管理用!X340=2,IF(AND(フラグ管理用!C340=2,フラグ管理用!U340=1),"","error"),""))</f>
        <v/>
      </c>
      <c r="AY340" s="217" t="str">
        <f t="shared" si="85"/>
        <v/>
      </c>
      <c r="AZ340" s="217" t="str">
        <f>IF(C340="","",IF(フラグ管理用!Y340=30,"error",IF(AND(フラグ管理用!AH340="事業始期_通常",フラグ管理用!Y340&lt;18),"error",IF(AND(フラグ管理用!AH340="事業始期_補助",フラグ管理用!Y340&lt;15),"error",""))))</f>
        <v/>
      </c>
      <c r="BA340" s="217" t="str">
        <f t="shared" si="86"/>
        <v/>
      </c>
      <c r="BB340" s="217" t="str">
        <f>IF(C340="","",IF(AND(フラグ管理用!AI340="事業終期_通常",OR(フラグ管理用!Z340&lt;18,フラグ管理用!Z340&gt;29)),"error",IF(AND(フラグ管理用!AI340="事業終期_基金",フラグ管理用!Z340&lt;18),"error","")))</f>
        <v/>
      </c>
      <c r="BC340" s="217" t="str">
        <f>IF(C340="","",IF(VLOOKUP(Y340,―!$X$2:$Y$31,2,FALSE)&lt;=VLOOKUP(Z340,―!$X$2:$Y$31,2,FALSE),"","error"))</f>
        <v/>
      </c>
      <c r="BD340" s="217" t="str">
        <f t="shared" si="87"/>
        <v/>
      </c>
      <c r="BE340" s="217" t="str">
        <f t="shared" si="88"/>
        <v/>
      </c>
      <c r="BF340" s="217" t="str">
        <f>IF(C340="","",IF(AND(フラグ管理用!AJ340="予算区分_地単_通常",フラグ管理用!AE340&gt;4),"error",IF(AND(フラグ管理用!AJ340="予算区分_地単_協力金等",フラグ管理用!AE340&gt;9),"error",IF(AND(フラグ管理用!AJ340="予算区分_補助",フラグ管理用!AE340&lt;9),"error",""))))</f>
        <v/>
      </c>
      <c r="BG340" s="258" t="str">
        <f>フラグ管理用!AN340</f>
        <v/>
      </c>
    </row>
    <row r="341" spans="1:59" x14ac:dyDescent="0.15">
      <c r="A341" s="84">
        <v>323</v>
      </c>
      <c r="B341" s="87"/>
      <c r="C341" s="61"/>
      <c r="D341" s="61"/>
      <c r="E341" s="63"/>
      <c r="F341" s="62"/>
      <c r="G341" s="150" t="str">
        <f>IF(C341="補",VLOOKUP(F341,'事業名一覧 '!$A$3:$C$54,3,FALSE),"")</f>
        <v/>
      </c>
      <c r="H341" s="158"/>
      <c r="I341" s="63"/>
      <c r="J341" s="63"/>
      <c r="K341" s="63"/>
      <c r="L341" s="62"/>
      <c r="M341" s="103" t="str">
        <f t="shared" si="89"/>
        <v/>
      </c>
      <c r="N341" s="103" t="str">
        <f t="shared" si="90"/>
        <v/>
      </c>
      <c r="O341" s="65"/>
      <c r="P341" s="65"/>
      <c r="Q341" s="65"/>
      <c r="R341" s="65"/>
      <c r="S341" s="65"/>
      <c r="T341" s="62"/>
      <c r="U341" s="63"/>
      <c r="V341" s="63"/>
      <c r="W341" s="63"/>
      <c r="X341" s="61"/>
      <c r="Y341" s="61"/>
      <c r="Z341" s="61"/>
      <c r="AA341" s="241"/>
      <c r="AB341" s="241"/>
      <c r="AC341" s="62"/>
      <c r="AD341" s="62"/>
      <c r="AE341" s="169"/>
      <c r="AF341" s="294"/>
      <c r="AG341" s="236"/>
      <c r="AH341" s="246" t="str">
        <f t="shared" si="91"/>
        <v/>
      </c>
      <c r="AI341" s="251" t="str">
        <f t="shared" si="92"/>
        <v/>
      </c>
      <c r="AJ341" s="217" t="str">
        <f>IF(C341="","",IF(AND(フラグ管理用!C341=1,フラグ管理用!E341=1),"",IF(AND(フラグ管理用!C341=2,フラグ管理用!D341=1,フラグ管理用!E341=1),"",IF(AND(フラグ管理用!C341=2,フラグ管理用!D341=2),"","error"))))</f>
        <v/>
      </c>
      <c r="AK341" s="257" t="str">
        <f t="shared" si="81"/>
        <v/>
      </c>
      <c r="AL341" s="257" t="str">
        <f t="shared" si="82"/>
        <v/>
      </c>
      <c r="AM341" s="257" t="str">
        <f>IF(C341="","",IF(PRODUCT(フラグ管理用!H341:J341)=0,"error",""))</f>
        <v/>
      </c>
      <c r="AN341" s="257" t="str">
        <f t="shared" si="93"/>
        <v/>
      </c>
      <c r="AO341" s="257" t="str">
        <f>IF(C341="","",IF(AND(フラグ管理用!E341=1,フラグ管理用!K341=1),"",IF(AND(フラグ管理用!E341=2,フラグ管理用!K341&gt;1),"","error")))</f>
        <v/>
      </c>
      <c r="AP341" s="257" t="str">
        <f>IF(C341="","",IF(AND(フラグ管理用!K341=10,ISBLANK(L341)=FALSE),"",IF(AND(フラグ管理用!K341&lt;10,ISBLANK(L341)=TRUE),"","error")))</f>
        <v/>
      </c>
      <c r="AQ341" s="217" t="str">
        <f t="shared" si="83"/>
        <v/>
      </c>
      <c r="AR341" s="217" t="str">
        <f t="shared" si="94"/>
        <v/>
      </c>
      <c r="AS341" s="217" t="str">
        <f>IF(C341="","",IF(AND(フラグ管理用!D341=2,フラグ管理用!E341=1),IF(Q341&lt;&gt;0,"error",""),""))</f>
        <v/>
      </c>
      <c r="AT341" s="217" t="str">
        <f>IF(C341="","",IF(フラグ管理用!E341=2,IF(OR(O341&lt;&gt;0,P341&lt;&gt;0),"error",""),""))</f>
        <v/>
      </c>
      <c r="AU341" s="217" t="str">
        <f t="shared" si="95"/>
        <v/>
      </c>
      <c r="AV341" s="217" t="str">
        <f t="shared" si="96"/>
        <v/>
      </c>
      <c r="AW341" s="217" t="str">
        <f t="shared" si="84"/>
        <v/>
      </c>
      <c r="AX341" s="217" t="str">
        <f>IF(C341="","",IF(フラグ管理用!X341=2,IF(AND(フラグ管理用!C341=2,フラグ管理用!U341=1),"","error"),""))</f>
        <v/>
      </c>
      <c r="AY341" s="217" t="str">
        <f t="shared" si="85"/>
        <v/>
      </c>
      <c r="AZ341" s="217" t="str">
        <f>IF(C341="","",IF(フラグ管理用!Y341=30,"error",IF(AND(フラグ管理用!AH341="事業始期_通常",フラグ管理用!Y341&lt;18),"error",IF(AND(フラグ管理用!AH341="事業始期_補助",フラグ管理用!Y341&lt;15),"error",""))))</f>
        <v/>
      </c>
      <c r="BA341" s="217" t="str">
        <f t="shared" si="86"/>
        <v/>
      </c>
      <c r="BB341" s="217" t="str">
        <f>IF(C341="","",IF(AND(フラグ管理用!AI341="事業終期_通常",OR(フラグ管理用!Z341&lt;18,フラグ管理用!Z341&gt;29)),"error",IF(AND(フラグ管理用!AI341="事業終期_基金",フラグ管理用!Z341&lt;18),"error","")))</f>
        <v/>
      </c>
      <c r="BC341" s="217" t="str">
        <f>IF(C341="","",IF(VLOOKUP(Y341,―!$X$2:$Y$31,2,FALSE)&lt;=VLOOKUP(Z341,―!$X$2:$Y$31,2,FALSE),"","error"))</f>
        <v/>
      </c>
      <c r="BD341" s="217" t="str">
        <f t="shared" si="87"/>
        <v/>
      </c>
      <c r="BE341" s="217" t="str">
        <f t="shared" si="88"/>
        <v/>
      </c>
      <c r="BF341" s="217" t="str">
        <f>IF(C341="","",IF(AND(フラグ管理用!AJ341="予算区分_地単_通常",フラグ管理用!AE341&gt;4),"error",IF(AND(フラグ管理用!AJ341="予算区分_地単_協力金等",フラグ管理用!AE341&gt;9),"error",IF(AND(フラグ管理用!AJ341="予算区分_補助",フラグ管理用!AE341&lt;9),"error",""))))</f>
        <v/>
      </c>
      <c r="BG341" s="258" t="str">
        <f>フラグ管理用!AN341</f>
        <v/>
      </c>
    </row>
    <row r="342" spans="1:59" x14ac:dyDescent="0.15">
      <c r="A342" s="84">
        <v>324</v>
      </c>
      <c r="B342" s="87"/>
      <c r="C342" s="61"/>
      <c r="D342" s="61"/>
      <c r="E342" s="63"/>
      <c r="F342" s="62"/>
      <c r="G342" s="150" t="str">
        <f>IF(C342="補",VLOOKUP(F342,'事業名一覧 '!$A$3:$C$54,3,FALSE),"")</f>
        <v/>
      </c>
      <c r="H342" s="158"/>
      <c r="I342" s="63"/>
      <c r="J342" s="63"/>
      <c r="K342" s="63"/>
      <c r="L342" s="62"/>
      <c r="M342" s="103" t="str">
        <f t="shared" si="89"/>
        <v/>
      </c>
      <c r="N342" s="103" t="str">
        <f t="shared" si="90"/>
        <v/>
      </c>
      <c r="O342" s="65"/>
      <c r="P342" s="65"/>
      <c r="Q342" s="65"/>
      <c r="R342" s="65"/>
      <c r="S342" s="65"/>
      <c r="T342" s="62"/>
      <c r="U342" s="63"/>
      <c r="V342" s="63"/>
      <c r="W342" s="63"/>
      <c r="X342" s="61"/>
      <c r="Y342" s="61"/>
      <c r="Z342" s="61"/>
      <c r="AA342" s="241"/>
      <c r="AB342" s="241"/>
      <c r="AC342" s="62"/>
      <c r="AD342" s="62"/>
      <c r="AE342" s="169"/>
      <c r="AF342" s="294"/>
      <c r="AG342" s="236"/>
      <c r="AH342" s="246" t="str">
        <f t="shared" si="91"/>
        <v/>
      </c>
      <c r="AI342" s="251" t="str">
        <f t="shared" si="92"/>
        <v/>
      </c>
      <c r="AJ342" s="217" t="str">
        <f>IF(C342="","",IF(AND(フラグ管理用!C342=1,フラグ管理用!E342=1),"",IF(AND(フラグ管理用!C342=2,フラグ管理用!D342=1,フラグ管理用!E342=1),"",IF(AND(フラグ管理用!C342=2,フラグ管理用!D342=2),"","error"))))</f>
        <v/>
      </c>
      <c r="AK342" s="257" t="str">
        <f t="shared" si="81"/>
        <v/>
      </c>
      <c r="AL342" s="257" t="str">
        <f t="shared" si="82"/>
        <v/>
      </c>
      <c r="AM342" s="257" t="str">
        <f>IF(C342="","",IF(PRODUCT(フラグ管理用!H342:J342)=0,"error",""))</f>
        <v/>
      </c>
      <c r="AN342" s="257" t="str">
        <f t="shared" si="93"/>
        <v/>
      </c>
      <c r="AO342" s="257" t="str">
        <f>IF(C342="","",IF(AND(フラグ管理用!E342=1,フラグ管理用!K342=1),"",IF(AND(フラグ管理用!E342=2,フラグ管理用!K342&gt;1),"","error")))</f>
        <v/>
      </c>
      <c r="AP342" s="257" t="str">
        <f>IF(C342="","",IF(AND(フラグ管理用!K342=10,ISBLANK(L342)=FALSE),"",IF(AND(フラグ管理用!K342&lt;10,ISBLANK(L342)=TRUE),"","error")))</f>
        <v/>
      </c>
      <c r="AQ342" s="217" t="str">
        <f t="shared" si="83"/>
        <v/>
      </c>
      <c r="AR342" s="217" t="str">
        <f t="shared" si="94"/>
        <v/>
      </c>
      <c r="AS342" s="217" t="str">
        <f>IF(C342="","",IF(AND(フラグ管理用!D342=2,フラグ管理用!E342=1),IF(Q342&lt;&gt;0,"error",""),""))</f>
        <v/>
      </c>
      <c r="AT342" s="217" t="str">
        <f>IF(C342="","",IF(フラグ管理用!E342=2,IF(OR(O342&lt;&gt;0,P342&lt;&gt;0),"error",""),""))</f>
        <v/>
      </c>
      <c r="AU342" s="217" t="str">
        <f t="shared" si="95"/>
        <v/>
      </c>
      <c r="AV342" s="217" t="str">
        <f t="shared" si="96"/>
        <v/>
      </c>
      <c r="AW342" s="217" t="str">
        <f t="shared" si="84"/>
        <v/>
      </c>
      <c r="AX342" s="217" t="str">
        <f>IF(C342="","",IF(フラグ管理用!X342=2,IF(AND(フラグ管理用!C342=2,フラグ管理用!U342=1),"","error"),""))</f>
        <v/>
      </c>
      <c r="AY342" s="217" t="str">
        <f t="shared" si="85"/>
        <v/>
      </c>
      <c r="AZ342" s="217" t="str">
        <f>IF(C342="","",IF(フラグ管理用!Y342=30,"error",IF(AND(フラグ管理用!AH342="事業始期_通常",フラグ管理用!Y342&lt;18),"error",IF(AND(フラグ管理用!AH342="事業始期_補助",フラグ管理用!Y342&lt;15),"error",""))))</f>
        <v/>
      </c>
      <c r="BA342" s="217" t="str">
        <f t="shared" si="86"/>
        <v/>
      </c>
      <c r="BB342" s="217" t="str">
        <f>IF(C342="","",IF(AND(フラグ管理用!AI342="事業終期_通常",OR(フラグ管理用!Z342&lt;18,フラグ管理用!Z342&gt;29)),"error",IF(AND(フラグ管理用!AI342="事業終期_基金",フラグ管理用!Z342&lt;18),"error","")))</f>
        <v/>
      </c>
      <c r="BC342" s="217" t="str">
        <f>IF(C342="","",IF(VLOOKUP(Y342,―!$X$2:$Y$31,2,FALSE)&lt;=VLOOKUP(Z342,―!$X$2:$Y$31,2,FALSE),"","error"))</f>
        <v/>
      </c>
      <c r="BD342" s="217" t="str">
        <f t="shared" si="87"/>
        <v/>
      </c>
      <c r="BE342" s="217" t="str">
        <f t="shared" si="88"/>
        <v/>
      </c>
      <c r="BF342" s="217" t="str">
        <f>IF(C342="","",IF(AND(フラグ管理用!AJ342="予算区分_地単_通常",フラグ管理用!AE342&gt;4),"error",IF(AND(フラグ管理用!AJ342="予算区分_地単_協力金等",フラグ管理用!AE342&gt;9),"error",IF(AND(フラグ管理用!AJ342="予算区分_補助",フラグ管理用!AE342&lt;9),"error",""))))</f>
        <v/>
      </c>
      <c r="BG342" s="258" t="str">
        <f>フラグ管理用!AN342</f>
        <v/>
      </c>
    </row>
    <row r="343" spans="1:59" x14ac:dyDescent="0.15">
      <c r="A343" s="84">
        <v>325</v>
      </c>
      <c r="B343" s="87"/>
      <c r="C343" s="61"/>
      <c r="D343" s="61"/>
      <c r="E343" s="63"/>
      <c r="F343" s="62"/>
      <c r="G343" s="150" t="str">
        <f>IF(C343="補",VLOOKUP(F343,'事業名一覧 '!$A$3:$C$54,3,FALSE),"")</f>
        <v/>
      </c>
      <c r="H343" s="158"/>
      <c r="I343" s="63"/>
      <c r="J343" s="63"/>
      <c r="K343" s="63"/>
      <c r="L343" s="62"/>
      <c r="M343" s="103" t="str">
        <f t="shared" si="89"/>
        <v/>
      </c>
      <c r="N343" s="103" t="str">
        <f t="shared" si="90"/>
        <v/>
      </c>
      <c r="O343" s="65"/>
      <c r="P343" s="65"/>
      <c r="Q343" s="65"/>
      <c r="R343" s="65"/>
      <c r="S343" s="65"/>
      <c r="T343" s="62"/>
      <c r="U343" s="63"/>
      <c r="V343" s="63"/>
      <c r="W343" s="63"/>
      <c r="X343" s="61"/>
      <c r="Y343" s="61"/>
      <c r="Z343" s="61"/>
      <c r="AA343" s="241"/>
      <c r="AB343" s="241"/>
      <c r="AC343" s="62"/>
      <c r="AD343" s="62"/>
      <c r="AE343" s="169"/>
      <c r="AF343" s="294"/>
      <c r="AG343" s="236"/>
      <c r="AH343" s="246" t="str">
        <f t="shared" si="91"/>
        <v/>
      </c>
      <c r="AI343" s="251" t="str">
        <f t="shared" si="92"/>
        <v/>
      </c>
      <c r="AJ343" s="217" t="str">
        <f>IF(C343="","",IF(AND(フラグ管理用!C343=1,フラグ管理用!E343=1),"",IF(AND(フラグ管理用!C343=2,フラグ管理用!D343=1,フラグ管理用!E343=1),"",IF(AND(フラグ管理用!C343=2,フラグ管理用!D343=2),"","error"))))</f>
        <v/>
      </c>
      <c r="AK343" s="257" t="str">
        <f t="shared" si="81"/>
        <v/>
      </c>
      <c r="AL343" s="257" t="str">
        <f t="shared" si="82"/>
        <v/>
      </c>
      <c r="AM343" s="257" t="str">
        <f>IF(C343="","",IF(PRODUCT(フラグ管理用!H343:J343)=0,"error",""))</f>
        <v/>
      </c>
      <c r="AN343" s="257" t="str">
        <f t="shared" si="93"/>
        <v/>
      </c>
      <c r="AO343" s="257" t="str">
        <f>IF(C343="","",IF(AND(フラグ管理用!E343=1,フラグ管理用!K343=1),"",IF(AND(フラグ管理用!E343=2,フラグ管理用!K343&gt;1),"","error")))</f>
        <v/>
      </c>
      <c r="AP343" s="257" t="str">
        <f>IF(C343="","",IF(AND(フラグ管理用!K343=10,ISBLANK(L343)=FALSE),"",IF(AND(フラグ管理用!K343&lt;10,ISBLANK(L343)=TRUE),"","error")))</f>
        <v/>
      </c>
      <c r="AQ343" s="217" t="str">
        <f t="shared" si="83"/>
        <v/>
      </c>
      <c r="AR343" s="217" t="str">
        <f t="shared" si="94"/>
        <v/>
      </c>
      <c r="AS343" s="217" t="str">
        <f>IF(C343="","",IF(AND(フラグ管理用!D343=2,フラグ管理用!E343=1),IF(Q343&lt;&gt;0,"error",""),""))</f>
        <v/>
      </c>
      <c r="AT343" s="217" t="str">
        <f>IF(C343="","",IF(フラグ管理用!E343=2,IF(OR(O343&lt;&gt;0,P343&lt;&gt;0),"error",""),""))</f>
        <v/>
      </c>
      <c r="AU343" s="217" t="str">
        <f t="shared" si="95"/>
        <v/>
      </c>
      <c r="AV343" s="217" t="str">
        <f t="shared" si="96"/>
        <v/>
      </c>
      <c r="AW343" s="217" t="str">
        <f t="shared" si="84"/>
        <v/>
      </c>
      <c r="AX343" s="217" t="str">
        <f>IF(C343="","",IF(フラグ管理用!X343=2,IF(AND(フラグ管理用!C343=2,フラグ管理用!U343=1),"","error"),""))</f>
        <v/>
      </c>
      <c r="AY343" s="217" t="str">
        <f t="shared" si="85"/>
        <v/>
      </c>
      <c r="AZ343" s="217" t="str">
        <f>IF(C343="","",IF(フラグ管理用!Y343=30,"error",IF(AND(フラグ管理用!AH343="事業始期_通常",フラグ管理用!Y343&lt;18),"error",IF(AND(フラグ管理用!AH343="事業始期_補助",フラグ管理用!Y343&lt;15),"error",""))))</f>
        <v/>
      </c>
      <c r="BA343" s="217" t="str">
        <f t="shared" si="86"/>
        <v/>
      </c>
      <c r="BB343" s="217" t="str">
        <f>IF(C343="","",IF(AND(フラグ管理用!AI343="事業終期_通常",OR(フラグ管理用!Z343&lt;18,フラグ管理用!Z343&gt;29)),"error",IF(AND(フラグ管理用!AI343="事業終期_基金",フラグ管理用!Z343&lt;18),"error","")))</f>
        <v/>
      </c>
      <c r="BC343" s="217" t="str">
        <f>IF(C343="","",IF(VLOOKUP(Y343,―!$X$2:$Y$31,2,FALSE)&lt;=VLOOKUP(Z343,―!$X$2:$Y$31,2,FALSE),"","error"))</f>
        <v/>
      </c>
      <c r="BD343" s="217" t="str">
        <f t="shared" si="87"/>
        <v/>
      </c>
      <c r="BE343" s="217" t="str">
        <f t="shared" si="88"/>
        <v/>
      </c>
      <c r="BF343" s="217" t="str">
        <f>IF(C343="","",IF(AND(フラグ管理用!AJ343="予算区分_地単_通常",フラグ管理用!AE343&gt;4),"error",IF(AND(フラグ管理用!AJ343="予算区分_地単_協力金等",フラグ管理用!AE343&gt;9),"error",IF(AND(フラグ管理用!AJ343="予算区分_補助",フラグ管理用!AE343&lt;9),"error",""))))</f>
        <v/>
      </c>
      <c r="BG343" s="258" t="str">
        <f>フラグ管理用!AN343</f>
        <v/>
      </c>
    </row>
    <row r="344" spans="1:59" x14ac:dyDescent="0.15">
      <c r="A344" s="84">
        <v>326</v>
      </c>
      <c r="B344" s="87"/>
      <c r="C344" s="61"/>
      <c r="D344" s="61"/>
      <c r="E344" s="63"/>
      <c r="F344" s="62"/>
      <c r="G344" s="150" t="str">
        <f>IF(C344="補",VLOOKUP(F344,'事業名一覧 '!$A$3:$C$54,3,FALSE),"")</f>
        <v/>
      </c>
      <c r="H344" s="158"/>
      <c r="I344" s="63"/>
      <c r="J344" s="63"/>
      <c r="K344" s="63"/>
      <c r="L344" s="62"/>
      <c r="M344" s="103" t="str">
        <f t="shared" si="89"/>
        <v/>
      </c>
      <c r="N344" s="103" t="str">
        <f t="shared" si="90"/>
        <v/>
      </c>
      <c r="O344" s="65"/>
      <c r="P344" s="65"/>
      <c r="Q344" s="65"/>
      <c r="R344" s="65"/>
      <c r="S344" s="65"/>
      <c r="T344" s="62"/>
      <c r="U344" s="63"/>
      <c r="V344" s="63"/>
      <c r="W344" s="63"/>
      <c r="X344" s="61"/>
      <c r="Y344" s="61"/>
      <c r="Z344" s="61"/>
      <c r="AA344" s="241"/>
      <c r="AB344" s="241"/>
      <c r="AC344" s="62"/>
      <c r="AD344" s="62"/>
      <c r="AE344" s="169"/>
      <c r="AF344" s="294"/>
      <c r="AG344" s="236"/>
      <c r="AH344" s="246" t="str">
        <f t="shared" si="91"/>
        <v/>
      </c>
      <c r="AI344" s="251" t="str">
        <f t="shared" si="92"/>
        <v/>
      </c>
      <c r="AJ344" s="217" t="str">
        <f>IF(C344="","",IF(AND(フラグ管理用!C344=1,フラグ管理用!E344=1),"",IF(AND(フラグ管理用!C344=2,フラグ管理用!D344=1,フラグ管理用!E344=1),"",IF(AND(フラグ管理用!C344=2,フラグ管理用!D344=2),"","error"))))</f>
        <v/>
      </c>
      <c r="AK344" s="257" t="str">
        <f t="shared" si="81"/>
        <v/>
      </c>
      <c r="AL344" s="257" t="str">
        <f t="shared" si="82"/>
        <v/>
      </c>
      <c r="AM344" s="257" t="str">
        <f>IF(C344="","",IF(PRODUCT(フラグ管理用!H344:J344)=0,"error",""))</f>
        <v/>
      </c>
      <c r="AN344" s="257" t="str">
        <f t="shared" si="93"/>
        <v/>
      </c>
      <c r="AO344" s="257" t="str">
        <f>IF(C344="","",IF(AND(フラグ管理用!E344=1,フラグ管理用!K344=1),"",IF(AND(フラグ管理用!E344=2,フラグ管理用!K344&gt;1),"","error")))</f>
        <v/>
      </c>
      <c r="AP344" s="257" t="str">
        <f>IF(C344="","",IF(AND(フラグ管理用!K344=10,ISBLANK(L344)=FALSE),"",IF(AND(フラグ管理用!K344&lt;10,ISBLANK(L344)=TRUE),"","error")))</f>
        <v/>
      </c>
      <c r="AQ344" s="217" t="str">
        <f t="shared" si="83"/>
        <v/>
      </c>
      <c r="AR344" s="217" t="str">
        <f t="shared" si="94"/>
        <v/>
      </c>
      <c r="AS344" s="217" t="str">
        <f>IF(C344="","",IF(AND(フラグ管理用!D344=2,フラグ管理用!E344=1),IF(Q344&lt;&gt;0,"error",""),""))</f>
        <v/>
      </c>
      <c r="AT344" s="217" t="str">
        <f>IF(C344="","",IF(フラグ管理用!E344=2,IF(OR(O344&lt;&gt;0,P344&lt;&gt;0),"error",""),""))</f>
        <v/>
      </c>
      <c r="AU344" s="217" t="str">
        <f t="shared" si="95"/>
        <v/>
      </c>
      <c r="AV344" s="217" t="str">
        <f t="shared" si="96"/>
        <v/>
      </c>
      <c r="AW344" s="217" t="str">
        <f t="shared" si="84"/>
        <v/>
      </c>
      <c r="AX344" s="217" t="str">
        <f>IF(C344="","",IF(フラグ管理用!X344=2,IF(AND(フラグ管理用!C344=2,フラグ管理用!U344=1),"","error"),""))</f>
        <v/>
      </c>
      <c r="AY344" s="217" t="str">
        <f t="shared" si="85"/>
        <v/>
      </c>
      <c r="AZ344" s="217" t="str">
        <f>IF(C344="","",IF(フラグ管理用!Y344=30,"error",IF(AND(フラグ管理用!AH344="事業始期_通常",フラグ管理用!Y344&lt;18),"error",IF(AND(フラグ管理用!AH344="事業始期_補助",フラグ管理用!Y344&lt;15),"error",""))))</f>
        <v/>
      </c>
      <c r="BA344" s="217" t="str">
        <f t="shared" si="86"/>
        <v/>
      </c>
      <c r="BB344" s="217" t="str">
        <f>IF(C344="","",IF(AND(フラグ管理用!AI344="事業終期_通常",OR(フラグ管理用!Z344&lt;18,フラグ管理用!Z344&gt;29)),"error",IF(AND(フラグ管理用!AI344="事業終期_基金",フラグ管理用!Z344&lt;18),"error","")))</f>
        <v/>
      </c>
      <c r="BC344" s="217" t="str">
        <f>IF(C344="","",IF(VLOOKUP(Y344,―!$X$2:$Y$31,2,FALSE)&lt;=VLOOKUP(Z344,―!$X$2:$Y$31,2,FALSE),"","error"))</f>
        <v/>
      </c>
      <c r="BD344" s="217" t="str">
        <f t="shared" si="87"/>
        <v/>
      </c>
      <c r="BE344" s="217" t="str">
        <f t="shared" si="88"/>
        <v/>
      </c>
      <c r="BF344" s="217" t="str">
        <f>IF(C344="","",IF(AND(フラグ管理用!AJ344="予算区分_地単_通常",フラグ管理用!AE344&gt;4),"error",IF(AND(フラグ管理用!AJ344="予算区分_地単_協力金等",フラグ管理用!AE344&gt;9),"error",IF(AND(フラグ管理用!AJ344="予算区分_補助",フラグ管理用!AE344&lt;9),"error",""))))</f>
        <v/>
      </c>
      <c r="BG344" s="258" t="str">
        <f>フラグ管理用!AN344</f>
        <v/>
      </c>
    </row>
    <row r="345" spans="1:59" x14ac:dyDescent="0.15">
      <c r="A345" s="84">
        <v>327</v>
      </c>
      <c r="B345" s="87"/>
      <c r="C345" s="61"/>
      <c r="D345" s="61"/>
      <c r="E345" s="63"/>
      <c r="F345" s="62"/>
      <c r="G345" s="150" t="str">
        <f>IF(C345="補",VLOOKUP(F345,'事業名一覧 '!$A$3:$C$54,3,FALSE),"")</f>
        <v/>
      </c>
      <c r="H345" s="158"/>
      <c r="I345" s="63"/>
      <c r="J345" s="63"/>
      <c r="K345" s="63"/>
      <c r="L345" s="62"/>
      <c r="M345" s="103" t="str">
        <f t="shared" si="89"/>
        <v/>
      </c>
      <c r="N345" s="103" t="str">
        <f t="shared" si="90"/>
        <v/>
      </c>
      <c r="O345" s="65"/>
      <c r="P345" s="65"/>
      <c r="Q345" s="65"/>
      <c r="R345" s="65"/>
      <c r="S345" s="65"/>
      <c r="T345" s="62"/>
      <c r="U345" s="63"/>
      <c r="V345" s="63"/>
      <c r="W345" s="63"/>
      <c r="X345" s="61"/>
      <c r="Y345" s="61"/>
      <c r="Z345" s="61"/>
      <c r="AA345" s="241"/>
      <c r="AB345" s="241"/>
      <c r="AC345" s="62"/>
      <c r="AD345" s="62"/>
      <c r="AE345" s="169"/>
      <c r="AF345" s="294"/>
      <c r="AG345" s="236"/>
      <c r="AH345" s="246" t="str">
        <f t="shared" si="91"/>
        <v/>
      </c>
      <c r="AI345" s="251" t="str">
        <f t="shared" si="92"/>
        <v/>
      </c>
      <c r="AJ345" s="217" t="str">
        <f>IF(C345="","",IF(AND(フラグ管理用!C345=1,フラグ管理用!E345=1),"",IF(AND(フラグ管理用!C345=2,フラグ管理用!D345=1,フラグ管理用!E345=1),"",IF(AND(フラグ管理用!C345=2,フラグ管理用!D345=2),"","error"))))</f>
        <v/>
      </c>
      <c r="AK345" s="257" t="str">
        <f t="shared" si="81"/>
        <v/>
      </c>
      <c r="AL345" s="257" t="str">
        <f t="shared" si="82"/>
        <v/>
      </c>
      <c r="AM345" s="257" t="str">
        <f>IF(C345="","",IF(PRODUCT(フラグ管理用!H345:J345)=0,"error",""))</f>
        <v/>
      </c>
      <c r="AN345" s="257" t="str">
        <f t="shared" si="93"/>
        <v/>
      </c>
      <c r="AO345" s="257" t="str">
        <f>IF(C345="","",IF(AND(フラグ管理用!E345=1,フラグ管理用!K345=1),"",IF(AND(フラグ管理用!E345=2,フラグ管理用!K345&gt;1),"","error")))</f>
        <v/>
      </c>
      <c r="AP345" s="257" t="str">
        <f>IF(C345="","",IF(AND(フラグ管理用!K345=10,ISBLANK(L345)=FALSE),"",IF(AND(フラグ管理用!K345&lt;10,ISBLANK(L345)=TRUE),"","error")))</f>
        <v/>
      </c>
      <c r="AQ345" s="217" t="str">
        <f t="shared" si="83"/>
        <v/>
      </c>
      <c r="AR345" s="217" t="str">
        <f t="shared" si="94"/>
        <v/>
      </c>
      <c r="AS345" s="217" t="str">
        <f>IF(C345="","",IF(AND(フラグ管理用!D345=2,フラグ管理用!E345=1),IF(Q345&lt;&gt;0,"error",""),""))</f>
        <v/>
      </c>
      <c r="AT345" s="217" t="str">
        <f>IF(C345="","",IF(フラグ管理用!E345=2,IF(OR(O345&lt;&gt;0,P345&lt;&gt;0),"error",""),""))</f>
        <v/>
      </c>
      <c r="AU345" s="217" t="str">
        <f t="shared" si="95"/>
        <v/>
      </c>
      <c r="AV345" s="217" t="str">
        <f t="shared" si="96"/>
        <v/>
      </c>
      <c r="AW345" s="217" t="str">
        <f t="shared" si="84"/>
        <v/>
      </c>
      <c r="AX345" s="217" t="str">
        <f>IF(C345="","",IF(フラグ管理用!X345=2,IF(AND(フラグ管理用!C345=2,フラグ管理用!U345=1),"","error"),""))</f>
        <v/>
      </c>
      <c r="AY345" s="217" t="str">
        <f t="shared" si="85"/>
        <v/>
      </c>
      <c r="AZ345" s="217" t="str">
        <f>IF(C345="","",IF(フラグ管理用!Y345=30,"error",IF(AND(フラグ管理用!AH345="事業始期_通常",フラグ管理用!Y345&lt;18),"error",IF(AND(フラグ管理用!AH345="事業始期_補助",フラグ管理用!Y345&lt;15),"error",""))))</f>
        <v/>
      </c>
      <c r="BA345" s="217" t="str">
        <f t="shared" si="86"/>
        <v/>
      </c>
      <c r="BB345" s="217" t="str">
        <f>IF(C345="","",IF(AND(フラグ管理用!AI345="事業終期_通常",OR(フラグ管理用!Z345&lt;18,フラグ管理用!Z345&gt;29)),"error",IF(AND(フラグ管理用!AI345="事業終期_基金",フラグ管理用!Z345&lt;18),"error","")))</f>
        <v/>
      </c>
      <c r="BC345" s="217" t="str">
        <f>IF(C345="","",IF(VLOOKUP(Y345,―!$X$2:$Y$31,2,FALSE)&lt;=VLOOKUP(Z345,―!$X$2:$Y$31,2,FALSE),"","error"))</f>
        <v/>
      </c>
      <c r="BD345" s="217" t="str">
        <f t="shared" si="87"/>
        <v/>
      </c>
      <c r="BE345" s="217" t="str">
        <f t="shared" si="88"/>
        <v/>
      </c>
      <c r="BF345" s="217" t="str">
        <f>IF(C345="","",IF(AND(フラグ管理用!AJ345="予算区分_地単_通常",フラグ管理用!AE345&gt;4),"error",IF(AND(フラグ管理用!AJ345="予算区分_地単_協力金等",フラグ管理用!AE345&gt;9),"error",IF(AND(フラグ管理用!AJ345="予算区分_補助",フラグ管理用!AE345&lt;9),"error",""))))</f>
        <v/>
      </c>
      <c r="BG345" s="258" t="str">
        <f>フラグ管理用!AN345</f>
        <v/>
      </c>
    </row>
    <row r="346" spans="1:59" x14ac:dyDescent="0.15">
      <c r="A346" s="84">
        <v>328</v>
      </c>
      <c r="B346" s="87"/>
      <c r="C346" s="61"/>
      <c r="D346" s="61"/>
      <c r="E346" s="63"/>
      <c r="F346" s="62"/>
      <c r="G346" s="150" t="str">
        <f>IF(C346="補",VLOOKUP(F346,'事業名一覧 '!$A$3:$C$54,3,FALSE),"")</f>
        <v/>
      </c>
      <c r="H346" s="158"/>
      <c r="I346" s="63"/>
      <c r="J346" s="63"/>
      <c r="K346" s="63"/>
      <c r="L346" s="62"/>
      <c r="M346" s="103" t="str">
        <f t="shared" si="89"/>
        <v/>
      </c>
      <c r="N346" s="103" t="str">
        <f t="shared" si="90"/>
        <v/>
      </c>
      <c r="O346" s="65"/>
      <c r="P346" s="65"/>
      <c r="Q346" s="65"/>
      <c r="R346" s="65"/>
      <c r="S346" s="65"/>
      <c r="T346" s="62"/>
      <c r="U346" s="63"/>
      <c r="V346" s="63"/>
      <c r="W346" s="63"/>
      <c r="X346" s="61"/>
      <c r="Y346" s="61"/>
      <c r="Z346" s="61"/>
      <c r="AA346" s="241"/>
      <c r="AB346" s="241"/>
      <c r="AC346" s="62"/>
      <c r="AD346" s="62"/>
      <c r="AE346" s="169"/>
      <c r="AF346" s="294"/>
      <c r="AG346" s="236"/>
      <c r="AH346" s="246" t="str">
        <f t="shared" si="91"/>
        <v/>
      </c>
      <c r="AI346" s="251" t="str">
        <f t="shared" si="92"/>
        <v/>
      </c>
      <c r="AJ346" s="217" t="str">
        <f>IF(C346="","",IF(AND(フラグ管理用!C346=1,フラグ管理用!E346=1),"",IF(AND(フラグ管理用!C346=2,フラグ管理用!D346=1,フラグ管理用!E346=1),"",IF(AND(フラグ管理用!C346=2,フラグ管理用!D346=2),"","error"))))</f>
        <v/>
      </c>
      <c r="AK346" s="257" t="str">
        <f t="shared" si="81"/>
        <v/>
      </c>
      <c r="AL346" s="257" t="str">
        <f t="shared" si="82"/>
        <v/>
      </c>
      <c r="AM346" s="257" t="str">
        <f>IF(C346="","",IF(PRODUCT(フラグ管理用!H346:J346)=0,"error",""))</f>
        <v/>
      </c>
      <c r="AN346" s="257" t="str">
        <f t="shared" si="93"/>
        <v/>
      </c>
      <c r="AO346" s="257" t="str">
        <f>IF(C346="","",IF(AND(フラグ管理用!E346=1,フラグ管理用!K346=1),"",IF(AND(フラグ管理用!E346=2,フラグ管理用!K346&gt;1),"","error")))</f>
        <v/>
      </c>
      <c r="AP346" s="257" t="str">
        <f>IF(C346="","",IF(AND(フラグ管理用!K346=10,ISBLANK(L346)=FALSE),"",IF(AND(フラグ管理用!K346&lt;10,ISBLANK(L346)=TRUE),"","error")))</f>
        <v/>
      </c>
      <c r="AQ346" s="217" t="str">
        <f t="shared" si="83"/>
        <v/>
      </c>
      <c r="AR346" s="217" t="str">
        <f t="shared" si="94"/>
        <v/>
      </c>
      <c r="AS346" s="217" t="str">
        <f>IF(C346="","",IF(AND(フラグ管理用!D346=2,フラグ管理用!E346=1),IF(Q346&lt;&gt;0,"error",""),""))</f>
        <v/>
      </c>
      <c r="AT346" s="217" t="str">
        <f>IF(C346="","",IF(フラグ管理用!E346=2,IF(OR(O346&lt;&gt;0,P346&lt;&gt;0),"error",""),""))</f>
        <v/>
      </c>
      <c r="AU346" s="217" t="str">
        <f t="shared" si="95"/>
        <v/>
      </c>
      <c r="AV346" s="217" t="str">
        <f t="shared" si="96"/>
        <v/>
      </c>
      <c r="AW346" s="217" t="str">
        <f t="shared" si="84"/>
        <v/>
      </c>
      <c r="AX346" s="217" t="str">
        <f>IF(C346="","",IF(フラグ管理用!X346=2,IF(AND(フラグ管理用!C346=2,フラグ管理用!U346=1),"","error"),""))</f>
        <v/>
      </c>
      <c r="AY346" s="217" t="str">
        <f t="shared" si="85"/>
        <v/>
      </c>
      <c r="AZ346" s="217" t="str">
        <f>IF(C346="","",IF(フラグ管理用!Y346=30,"error",IF(AND(フラグ管理用!AH346="事業始期_通常",フラグ管理用!Y346&lt;18),"error",IF(AND(フラグ管理用!AH346="事業始期_補助",フラグ管理用!Y346&lt;15),"error",""))))</f>
        <v/>
      </c>
      <c r="BA346" s="217" t="str">
        <f t="shared" si="86"/>
        <v/>
      </c>
      <c r="BB346" s="217" t="str">
        <f>IF(C346="","",IF(AND(フラグ管理用!AI346="事業終期_通常",OR(フラグ管理用!Z346&lt;18,フラグ管理用!Z346&gt;29)),"error",IF(AND(フラグ管理用!AI346="事業終期_基金",フラグ管理用!Z346&lt;18),"error","")))</f>
        <v/>
      </c>
      <c r="BC346" s="217" t="str">
        <f>IF(C346="","",IF(VLOOKUP(Y346,―!$X$2:$Y$31,2,FALSE)&lt;=VLOOKUP(Z346,―!$X$2:$Y$31,2,FALSE),"","error"))</f>
        <v/>
      </c>
      <c r="BD346" s="217" t="str">
        <f t="shared" si="87"/>
        <v/>
      </c>
      <c r="BE346" s="217" t="str">
        <f t="shared" si="88"/>
        <v/>
      </c>
      <c r="BF346" s="217" t="str">
        <f>IF(C346="","",IF(AND(フラグ管理用!AJ346="予算区分_地単_通常",フラグ管理用!AE346&gt;4),"error",IF(AND(フラグ管理用!AJ346="予算区分_地単_協力金等",フラグ管理用!AE346&gt;9),"error",IF(AND(フラグ管理用!AJ346="予算区分_補助",フラグ管理用!AE346&lt;9),"error",""))))</f>
        <v/>
      </c>
      <c r="BG346" s="258" t="str">
        <f>フラグ管理用!AN346</f>
        <v/>
      </c>
    </row>
    <row r="347" spans="1:59" x14ac:dyDescent="0.15">
      <c r="A347" s="84">
        <v>329</v>
      </c>
      <c r="B347" s="87"/>
      <c r="C347" s="61"/>
      <c r="D347" s="61"/>
      <c r="E347" s="63"/>
      <c r="F347" s="62"/>
      <c r="G347" s="150" t="str">
        <f>IF(C347="補",VLOOKUP(F347,'事業名一覧 '!$A$3:$C$54,3,FALSE),"")</f>
        <v/>
      </c>
      <c r="H347" s="158"/>
      <c r="I347" s="63"/>
      <c r="J347" s="63"/>
      <c r="K347" s="63"/>
      <c r="L347" s="62"/>
      <c r="M347" s="103" t="str">
        <f t="shared" si="89"/>
        <v/>
      </c>
      <c r="N347" s="103" t="str">
        <f t="shared" si="90"/>
        <v/>
      </c>
      <c r="O347" s="65"/>
      <c r="P347" s="65"/>
      <c r="Q347" s="65"/>
      <c r="R347" s="65"/>
      <c r="S347" s="65"/>
      <c r="T347" s="62"/>
      <c r="U347" s="63"/>
      <c r="V347" s="63"/>
      <c r="W347" s="63"/>
      <c r="X347" s="61"/>
      <c r="Y347" s="61"/>
      <c r="Z347" s="61"/>
      <c r="AA347" s="241"/>
      <c r="AB347" s="241"/>
      <c r="AC347" s="62"/>
      <c r="AD347" s="62"/>
      <c r="AE347" s="169"/>
      <c r="AF347" s="294"/>
      <c r="AG347" s="236"/>
      <c r="AH347" s="246" t="str">
        <f t="shared" si="91"/>
        <v/>
      </c>
      <c r="AI347" s="251" t="str">
        <f t="shared" si="92"/>
        <v/>
      </c>
      <c r="AJ347" s="217" t="str">
        <f>IF(C347="","",IF(AND(フラグ管理用!C347=1,フラグ管理用!E347=1),"",IF(AND(フラグ管理用!C347=2,フラグ管理用!D347=1,フラグ管理用!E347=1),"",IF(AND(フラグ管理用!C347=2,フラグ管理用!D347=2),"","error"))))</f>
        <v/>
      </c>
      <c r="AK347" s="257" t="str">
        <f t="shared" si="81"/>
        <v/>
      </c>
      <c r="AL347" s="257" t="str">
        <f t="shared" si="82"/>
        <v/>
      </c>
      <c r="AM347" s="257" t="str">
        <f>IF(C347="","",IF(PRODUCT(フラグ管理用!H347:J347)=0,"error",""))</f>
        <v/>
      </c>
      <c r="AN347" s="257" t="str">
        <f t="shared" si="93"/>
        <v/>
      </c>
      <c r="AO347" s="257" t="str">
        <f>IF(C347="","",IF(AND(フラグ管理用!E347=1,フラグ管理用!K347=1),"",IF(AND(フラグ管理用!E347=2,フラグ管理用!K347&gt;1),"","error")))</f>
        <v/>
      </c>
      <c r="AP347" s="257" t="str">
        <f>IF(C347="","",IF(AND(フラグ管理用!K347=10,ISBLANK(L347)=FALSE),"",IF(AND(フラグ管理用!K347&lt;10,ISBLANK(L347)=TRUE),"","error")))</f>
        <v/>
      </c>
      <c r="AQ347" s="217" t="str">
        <f t="shared" si="83"/>
        <v/>
      </c>
      <c r="AR347" s="217" t="str">
        <f t="shared" si="94"/>
        <v/>
      </c>
      <c r="AS347" s="217" t="str">
        <f>IF(C347="","",IF(AND(フラグ管理用!D347=2,フラグ管理用!E347=1),IF(Q347&lt;&gt;0,"error",""),""))</f>
        <v/>
      </c>
      <c r="AT347" s="217" t="str">
        <f>IF(C347="","",IF(フラグ管理用!E347=2,IF(OR(O347&lt;&gt;0,P347&lt;&gt;0),"error",""),""))</f>
        <v/>
      </c>
      <c r="AU347" s="217" t="str">
        <f t="shared" si="95"/>
        <v/>
      </c>
      <c r="AV347" s="217" t="str">
        <f t="shared" si="96"/>
        <v/>
      </c>
      <c r="AW347" s="217" t="str">
        <f t="shared" si="84"/>
        <v/>
      </c>
      <c r="AX347" s="217" t="str">
        <f>IF(C347="","",IF(フラグ管理用!X347=2,IF(AND(フラグ管理用!C347=2,フラグ管理用!U347=1),"","error"),""))</f>
        <v/>
      </c>
      <c r="AY347" s="217" t="str">
        <f t="shared" si="85"/>
        <v/>
      </c>
      <c r="AZ347" s="217" t="str">
        <f>IF(C347="","",IF(フラグ管理用!Y347=30,"error",IF(AND(フラグ管理用!AH347="事業始期_通常",フラグ管理用!Y347&lt;18),"error",IF(AND(フラグ管理用!AH347="事業始期_補助",フラグ管理用!Y347&lt;15),"error",""))))</f>
        <v/>
      </c>
      <c r="BA347" s="217" t="str">
        <f t="shared" si="86"/>
        <v/>
      </c>
      <c r="BB347" s="217" t="str">
        <f>IF(C347="","",IF(AND(フラグ管理用!AI347="事業終期_通常",OR(フラグ管理用!Z347&lt;18,フラグ管理用!Z347&gt;29)),"error",IF(AND(フラグ管理用!AI347="事業終期_基金",フラグ管理用!Z347&lt;18),"error","")))</f>
        <v/>
      </c>
      <c r="BC347" s="217" t="str">
        <f>IF(C347="","",IF(VLOOKUP(Y347,―!$X$2:$Y$31,2,FALSE)&lt;=VLOOKUP(Z347,―!$X$2:$Y$31,2,FALSE),"","error"))</f>
        <v/>
      </c>
      <c r="BD347" s="217" t="str">
        <f t="shared" si="87"/>
        <v/>
      </c>
      <c r="BE347" s="217" t="str">
        <f t="shared" si="88"/>
        <v/>
      </c>
      <c r="BF347" s="217" t="str">
        <f>IF(C347="","",IF(AND(フラグ管理用!AJ347="予算区分_地単_通常",フラグ管理用!AE347&gt;4),"error",IF(AND(フラグ管理用!AJ347="予算区分_地単_協力金等",フラグ管理用!AE347&gt;9),"error",IF(AND(フラグ管理用!AJ347="予算区分_補助",フラグ管理用!AE347&lt;9),"error",""))))</f>
        <v/>
      </c>
      <c r="BG347" s="258" t="str">
        <f>フラグ管理用!AN347</f>
        <v/>
      </c>
    </row>
    <row r="348" spans="1:59" x14ac:dyDescent="0.15">
      <c r="A348" s="84">
        <v>330</v>
      </c>
      <c r="B348" s="87"/>
      <c r="C348" s="61"/>
      <c r="D348" s="61"/>
      <c r="E348" s="63"/>
      <c r="F348" s="62"/>
      <c r="G348" s="150" t="str">
        <f>IF(C348="補",VLOOKUP(F348,'事業名一覧 '!$A$3:$C$54,3,FALSE),"")</f>
        <v/>
      </c>
      <c r="H348" s="158"/>
      <c r="I348" s="63"/>
      <c r="J348" s="63"/>
      <c r="K348" s="63"/>
      <c r="L348" s="62"/>
      <c r="M348" s="103" t="str">
        <f t="shared" si="89"/>
        <v/>
      </c>
      <c r="N348" s="103" t="str">
        <f t="shared" si="90"/>
        <v/>
      </c>
      <c r="O348" s="65"/>
      <c r="P348" s="65"/>
      <c r="Q348" s="65"/>
      <c r="R348" s="65"/>
      <c r="S348" s="65"/>
      <c r="T348" s="62"/>
      <c r="U348" s="63"/>
      <c r="V348" s="63"/>
      <c r="W348" s="63"/>
      <c r="X348" s="61"/>
      <c r="Y348" s="61"/>
      <c r="Z348" s="61"/>
      <c r="AA348" s="241"/>
      <c r="AB348" s="241"/>
      <c r="AC348" s="62"/>
      <c r="AD348" s="62"/>
      <c r="AE348" s="169"/>
      <c r="AF348" s="294"/>
      <c r="AG348" s="236"/>
      <c r="AH348" s="246" t="str">
        <f t="shared" si="91"/>
        <v/>
      </c>
      <c r="AI348" s="251" t="str">
        <f t="shared" si="92"/>
        <v/>
      </c>
      <c r="AJ348" s="217" t="str">
        <f>IF(C348="","",IF(AND(フラグ管理用!C348=1,フラグ管理用!E348=1),"",IF(AND(フラグ管理用!C348=2,フラグ管理用!D348=1,フラグ管理用!E348=1),"",IF(AND(フラグ管理用!C348=2,フラグ管理用!D348=2),"","error"))))</f>
        <v/>
      </c>
      <c r="AK348" s="257" t="str">
        <f t="shared" si="81"/>
        <v/>
      </c>
      <c r="AL348" s="257" t="str">
        <f t="shared" si="82"/>
        <v/>
      </c>
      <c r="AM348" s="257" t="str">
        <f>IF(C348="","",IF(PRODUCT(フラグ管理用!H348:J348)=0,"error",""))</f>
        <v/>
      </c>
      <c r="AN348" s="257" t="str">
        <f t="shared" si="93"/>
        <v/>
      </c>
      <c r="AO348" s="257" t="str">
        <f>IF(C348="","",IF(AND(フラグ管理用!E348=1,フラグ管理用!K348=1),"",IF(AND(フラグ管理用!E348=2,フラグ管理用!K348&gt;1),"","error")))</f>
        <v/>
      </c>
      <c r="AP348" s="257" t="str">
        <f>IF(C348="","",IF(AND(フラグ管理用!K348=10,ISBLANK(L348)=FALSE),"",IF(AND(フラグ管理用!K348&lt;10,ISBLANK(L348)=TRUE),"","error")))</f>
        <v/>
      </c>
      <c r="AQ348" s="217" t="str">
        <f t="shared" si="83"/>
        <v/>
      </c>
      <c r="AR348" s="217" t="str">
        <f t="shared" si="94"/>
        <v/>
      </c>
      <c r="AS348" s="217" t="str">
        <f>IF(C348="","",IF(AND(フラグ管理用!D348=2,フラグ管理用!E348=1),IF(Q348&lt;&gt;0,"error",""),""))</f>
        <v/>
      </c>
      <c r="AT348" s="217" t="str">
        <f>IF(C348="","",IF(フラグ管理用!E348=2,IF(OR(O348&lt;&gt;0,P348&lt;&gt;0),"error",""),""))</f>
        <v/>
      </c>
      <c r="AU348" s="217" t="str">
        <f t="shared" si="95"/>
        <v/>
      </c>
      <c r="AV348" s="217" t="str">
        <f t="shared" si="96"/>
        <v/>
      </c>
      <c r="AW348" s="217" t="str">
        <f t="shared" si="84"/>
        <v/>
      </c>
      <c r="AX348" s="217" t="str">
        <f>IF(C348="","",IF(フラグ管理用!X348=2,IF(AND(フラグ管理用!C348=2,フラグ管理用!U348=1),"","error"),""))</f>
        <v/>
      </c>
      <c r="AY348" s="217" t="str">
        <f t="shared" si="85"/>
        <v/>
      </c>
      <c r="AZ348" s="217" t="str">
        <f>IF(C348="","",IF(フラグ管理用!Y348=30,"error",IF(AND(フラグ管理用!AH348="事業始期_通常",フラグ管理用!Y348&lt;18),"error",IF(AND(フラグ管理用!AH348="事業始期_補助",フラグ管理用!Y348&lt;15),"error",""))))</f>
        <v/>
      </c>
      <c r="BA348" s="217" t="str">
        <f t="shared" si="86"/>
        <v/>
      </c>
      <c r="BB348" s="217" t="str">
        <f>IF(C348="","",IF(AND(フラグ管理用!AI348="事業終期_通常",OR(フラグ管理用!Z348&lt;18,フラグ管理用!Z348&gt;29)),"error",IF(AND(フラグ管理用!AI348="事業終期_基金",フラグ管理用!Z348&lt;18),"error","")))</f>
        <v/>
      </c>
      <c r="BC348" s="217" t="str">
        <f>IF(C348="","",IF(VLOOKUP(Y348,―!$X$2:$Y$31,2,FALSE)&lt;=VLOOKUP(Z348,―!$X$2:$Y$31,2,FALSE),"","error"))</f>
        <v/>
      </c>
      <c r="BD348" s="217" t="str">
        <f t="shared" si="87"/>
        <v/>
      </c>
      <c r="BE348" s="217" t="str">
        <f t="shared" si="88"/>
        <v/>
      </c>
      <c r="BF348" s="217" t="str">
        <f>IF(C348="","",IF(AND(フラグ管理用!AJ348="予算区分_地単_通常",フラグ管理用!AE348&gt;4),"error",IF(AND(フラグ管理用!AJ348="予算区分_地単_協力金等",フラグ管理用!AE348&gt;9),"error",IF(AND(フラグ管理用!AJ348="予算区分_補助",フラグ管理用!AE348&lt;9),"error",""))))</f>
        <v/>
      </c>
      <c r="BG348" s="258" t="str">
        <f>フラグ管理用!AN348</f>
        <v/>
      </c>
    </row>
    <row r="349" spans="1:59" x14ac:dyDescent="0.15">
      <c r="A349" s="84">
        <v>331</v>
      </c>
      <c r="B349" s="87"/>
      <c r="C349" s="61"/>
      <c r="D349" s="61"/>
      <c r="E349" s="63"/>
      <c r="F349" s="62"/>
      <c r="G349" s="150" t="str">
        <f>IF(C349="補",VLOOKUP(F349,'事業名一覧 '!$A$3:$C$54,3,FALSE),"")</f>
        <v/>
      </c>
      <c r="H349" s="158"/>
      <c r="I349" s="63"/>
      <c r="J349" s="63"/>
      <c r="K349" s="63"/>
      <c r="L349" s="62"/>
      <c r="M349" s="103" t="str">
        <f t="shared" si="89"/>
        <v/>
      </c>
      <c r="N349" s="103" t="str">
        <f t="shared" si="90"/>
        <v/>
      </c>
      <c r="O349" s="65"/>
      <c r="P349" s="65"/>
      <c r="Q349" s="65"/>
      <c r="R349" s="65"/>
      <c r="S349" s="65"/>
      <c r="T349" s="62"/>
      <c r="U349" s="63"/>
      <c r="V349" s="63"/>
      <c r="W349" s="63"/>
      <c r="X349" s="61"/>
      <c r="Y349" s="61"/>
      <c r="Z349" s="61"/>
      <c r="AA349" s="241"/>
      <c r="AB349" s="241"/>
      <c r="AC349" s="62"/>
      <c r="AD349" s="62"/>
      <c r="AE349" s="169"/>
      <c r="AF349" s="294"/>
      <c r="AG349" s="236"/>
      <c r="AH349" s="246" t="str">
        <f t="shared" si="91"/>
        <v/>
      </c>
      <c r="AI349" s="251" t="str">
        <f t="shared" si="92"/>
        <v/>
      </c>
      <c r="AJ349" s="217" t="str">
        <f>IF(C349="","",IF(AND(フラグ管理用!C349=1,フラグ管理用!E349=1),"",IF(AND(フラグ管理用!C349=2,フラグ管理用!D349=1,フラグ管理用!E349=1),"",IF(AND(フラグ管理用!C349=2,フラグ管理用!D349=2),"","error"))))</f>
        <v/>
      </c>
      <c r="AK349" s="257" t="str">
        <f t="shared" si="81"/>
        <v/>
      </c>
      <c r="AL349" s="257" t="str">
        <f t="shared" si="82"/>
        <v/>
      </c>
      <c r="AM349" s="257" t="str">
        <f>IF(C349="","",IF(PRODUCT(フラグ管理用!H349:J349)=0,"error",""))</f>
        <v/>
      </c>
      <c r="AN349" s="257" t="str">
        <f t="shared" si="93"/>
        <v/>
      </c>
      <c r="AO349" s="257" t="str">
        <f>IF(C349="","",IF(AND(フラグ管理用!E349=1,フラグ管理用!K349=1),"",IF(AND(フラグ管理用!E349=2,フラグ管理用!K349&gt;1),"","error")))</f>
        <v/>
      </c>
      <c r="AP349" s="257" t="str">
        <f>IF(C349="","",IF(AND(フラグ管理用!K349=10,ISBLANK(L349)=FALSE),"",IF(AND(フラグ管理用!K349&lt;10,ISBLANK(L349)=TRUE),"","error")))</f>
        <v/>
      </c>
      <c r="AQ349" s="217" t="str">
        <f t="shared" si="83"/>
        <v/>
      </c>
      <c r="AR349" s="217" t="str">
        <f t="shared" si="94"/>
        <v/>
      </c>
      <c r="AS349" s="217" t="str">
        <f>IF(C349="","",IF(AND(フラグ管理用!D349=2,フラグ管理用!E349=1),IF(Q349&lt;&gt;0,"error",""),""))</f>
        <v/>
      </c>
      <c r="AT349" s="217" t="str">
        <f>IF(C349="","",IF(フラグ管理用!E349=2,IF(OR(O349&lt;&gt;0,P349&lt;&gt;0),"error",""),""))</f>
        <v/>
      </c>
      <c r="AU349" s="217" t="str">
        <f t="shared" si="95"/>
        <v/>
      </c>
      <c r="AV349" s="217" t="str">
        <f t="shared" si="96"/>
        <v/>
      </c>
      <c r="AW349" s="217" t="str">
        <f t="shared" si="84"/>
        <v/>
      </c>
      <c r="AX349" s="217" t="str">
        <f>IF(C349="","",IF(フラグ管理用!X349=2,IF(AND(フラグ管理用!C349=2,フラグ管理用!U349=1),"","error"),""))</f>
        <v/>
      </c>
      <c r="AY349" s="217" t="str">
        <f t="shared" si="85"/>
        <v/>
      </c>
      <c r="AZ349" s="217" t="str">
        <f>IF(C349="","",IF(フラグ管理用!Y349=30,"error",IF(AND(フラグ管理用!AH349="事業始期_通常",フラグ管理用!Y349&lt;18),"error",IF(AND(フラグ管理用!AH349="事業始期_補助",フラグ管理用!Y349&lt;15),"error",""))))</f>
        <v/>
      </c>
      <c r="BA349" s="217" t="str">
        <f t="shared" si="86"/>
        <v/>
      </c>
      <c r="BB349" s="217" t="str">
        <f>IF(C349="","",IF(AND(フラグ管理用!AI349="事業終期_通常",OR(フラグ管理用!Z349&lt;18,フラグ管理用!Z349&gt;29)),"error",IF(AND(フラグ管理用!AI349="事業終期_基金",フラグ管理用!Z349&lt;18),"error","")))</f>
        <v/>
      </c>
      <c r="BC349" s="217" t="str">
        <f>IF(C349="","",IF(VLOOKUP(Y349,―!$X$2:$Y$31,2,FALSE)&lt;=VLOOKUP(Z349,―!$X$2:$Y$31,2,FALSE),"","error"))</f>
        <v/>
      </c>
      <c r="BD349" s="217" t="str">
        <f t="shared" si="87"/>
        <v/>
      </c>
      <c r="BE349" s="217" t="str">
        <f t="shared" si="88"/>
        <v/>
      </c>
      <c r="BF349" s="217" t="str">
        <f>IF(C349="","",IF(AND(フラグ管理用!AJ349="予算区分_地単_通常",フラグ管理用!AE349&gt;4),"error",IF(AND(フラグ管理用!AJ349="予算区分_地単_協力金等",フラグ管理用!AE349&gt;9),"error",IF(AND(フラグ管理用!AJ349="予算区分_補助",フラグ管理用!AE349&lt;9),"error",""))))</f>
        <v/>
      </c>
      <c r="BG349" s="258" t="str">
        <f>フラグ管理用!AN349</f>
        <v/>
      </c>
    </row>
    <row r="350" spans="1:59" x14ac:dyDescent="0.15">
      <c r="A350" s="84">
        <v>332</v>
      </c>
      <c r="B350" s="87"/>
      <c r="C350" s="61"/>
      <c r="D350" s="61"/>
      <c r="E350" s="63"/>
      <c r="F350" s="62"/>
      <c r="G350" s="150" t="str">
        <f>IF(C350="補",VLOOKUP(F350,'事業名一覧 '!$A$3:$C$54,3,FALSE),"")</f>
        <v/>
      </c>
      <c r="H350" s="158"/>
      <c r="I350" s="63"/>
      <c r="J350" s="63"/>
      <c r="K350" s="63"/>
      <c r="L350" s="62"/>
      <c r="M350" s="103" t="str">
        <f t="shared" si="89"/>
        <v/>
      </c>
      <c r="N350" s="103" t="str">
        <f t="shared" si="90"/>
        <v/>
      </c>
      <c r="O350" s="65"/>
      <c r="P350" s="65"/>
      <c r="Q350" s="65"/>
      <c r="R350" s="65"/>
      <c r="S350" s="65"/>
      <c r="T350" s="62"/>
      <c r="U350" s="63"/>
      <c r="V350" s="63"/>
      <c r="W350" s="63"/>
      <c r="X350" s="61"/>
      <c r="Y350" s="61"/>
      <c r="Z350" s="61"/>
      <c r="AA350" s="241"/>
      <c r="AB350" s="241"/>
      <c r="AC350" s="62"/>
      <c r="AD350" s="62"/>
      <c r="AE350" s="169"/>
      <c r="AF350" s="294"/>
      <c r="AG350" s="236"/>
      <c r="AH350" s="246" t="str">
        <f t="shared" si="91"/>
        <v/>
      </c>
      <c r="AI350" s="251" t="str">
        <f t="shared" si="92"/>
        <v/>
      </c>
      <c r="AJ350" s="217" t="str">
        <f>IF(C350="","",IF(AND(フラグ管理用!C350=1,フラグ管理用!E350=1),"",IF(AND(フラグ管理用!C350=2,フラグ管理用!D350=1,フラグ管理用!E350=1),"",IF(AND(フラグ管理用!C350=2,フラグ管理用!D350=2),"","error"))))</f>
        <v/>
      </c>
      <c r="AK350" s="257" t="str">
        <f t="shared" si="81"/>
        <v/>
      </c>
      <c r="AL350" s="257" t="str">
        <f t="shared" si="82"/>
        <v/>
      </c>
      <c r="AM350" s="257" t="str">
        <f>IF(C350="","",IF(PRODUCT(フラグ管理用!H350:J350)=0,"error",""))</f>
        <v/>
      </c>
      <c r="AN350" s="257" t="str">
        <f t="shared" si="93"/>
        <v/>
      </c>
      <c r="AO350" s="257" t="str">
        <f>IF(C350="","",IF(AND(フラグ管理用!E350=1,フラグ管理用!K350=1),"",IF(AND(フラグ管理用!E350=2,フラグ管理用!K350&gt;1),"","error")))</f>
        <v/>
      </c>
      <c r="AP350" s="257" t="str">
        <f>IF(C350="","",IF(AND(フラグ管理用!K350=10,ISBLANK(L350)=FALSE),"",IF(AND(フラグ管理用!K350&lt;10,ISBLANK(L350)=TRUE),"","error")))</f>
        <v/>
      </c>
      <c r="AQ350" s="217" t="str">
        <f t="shared" si="83"/>
        <v/>
      </c>
      <c r="AR350" s="217" t="str">
        <f t="shared" si="94"/>
        <v/>
      </c>
      <c r="AS350" s="217" t="str">
        <f>IF(C350="","",IF(AND(フラグ管理用!D350=2,フラグ管理用!E350=1),IF(Q350&lt;&gt;0,"error",""),""))</f>
        <v/>
      </c>
      <c r="AT350" s="217" t="str">
        <f>IF(C350="","",IF(フラグ管理用!E350=2,IF(OR(O350&lt;&gt;0,P350&lt;&gt;0),"error",""),""))</f>
        <v/>
      </c>
      <c r="AU350" s="217" t="str">
        <f t="shared" si="95"/>
        <v/>
      </c>
      <c r="AV350" s="217" t="str">
        <f t="shared" si="96"/>
        <v/>
      </c>
      <c r="AW350" s="217" t="str">
        <f t="shared" si="84"/>
        <v/>
      </c>
      <c r="AX350" s="217" t="str">
        <f>IF(C350="","",IF(フラグ管理用!X350=2,IF(AND(フラグ管理用!C350=2,フラグ管理用!U350=1),"","error"),""))</f>
        <v/>
      </c>
      <c r="AY350" s="217" t="str">
        <f t="shared" si="85"/>
        <v/>
      </c>
      <c r="AZ350" s="217" t="str">
        <f>IF(C350="","",IF(フラグ管理用!Y350=30,"error",IF(AND(フラグ管理用!AH350="事業始期_通常",フラグ管理用!Y350&lt;18),"error",IF(AND(フラグ管理用!AH350="事業始期_補助",フラグ管理用!Y350&lt;15),"error",""))))</f>
        <v/>
      </c>
      <c r="BA350" s="217" t="str">
        <f t="shared" si="86"/>
        <v/>
      </c>
      <c r="BB350" s="217" t="str">
        <f>IF(C350="","",IF(AND(フラグ管理用!AI350="事業終期_通常",OR(フラグ管理用!Z350&lt;18,フラグ管理用!Z350&gt;29)),"error",IF(AND(フラグ管理用!AI350="事業終期_基金",フラグ管理用!Z350&lt;18),"error","")))</f>
        <v/>
      </c>
      <c r="BC350" s="217" t="str">
        <f>IF(C350="","",IF(VLOOKUP(Y350,―!$X$2:$Y$31,2,FALSE)&lt;=VLOOKUP(Z350,―!$X$2:$Y$31,2,FALSE),"","error"))</f>
        <v/>
      </c>
      <c r="BD350" s="217" t="str">
        <f t="shared" si="87"/>
        <v/>
      </c>
      <c r="BE350" s="217" t="str">
        <f t="shared" si="88"/>
        <v/>
      </c>
      <c r="BF350" s="217" t="str">
        <f>IF(C350="","",IF(AND(フラグ管理用!AJ350="予算区分_地単_通常",フラグ管理用!AE350&gt;4),"error",IF(AND(フラグ管理用!AJ350="予算区分_地単_協力金等",フラグ管理用!AE350&gt;9),"error",IF(AND(フラグ管理用!AJ350="予算区分_補助",フラグ管理用!AE350&lt;9),"error",""))))</f>
        <v/>
      </c>
      <c r="BG350" s="258" t="str">
        <f>フラグ管理用!AN350</f>
        <v/>
      </c>
    </row>
    <row r="351" spans="1:59" x14ac:dyDescent="0.15">
      <c r="A351" s="84">
        <v>333</v>
      </c>
      <c r="B351" s="87"/>
      <c r="C351" s="61"/>
      <c r="D351" s="61"/>
      <c r="E351" s="63"/>
      <c r="F351" s="62"/>
      <c r="G351" s="150" t="str">
        <f>IF(C351="補",VLOOKUP(F351,'事業名一覧 '!$A$3:$C$54,3,FALSE),"")</f>
        <v/>
      </c>
      <c r="H351" s="158"/>
      <c r="I351" s="63"/>
      <c r="J351" s="63"/>
      <c r="K351" s="63"/>
      <c r="L351" s="62"/>
      <c r="M351" s="103" t="str">
        <f t="shared" si="89"/>
        <v/>
      </c>
      <c r="N351" s="103" t="str">
        <f t="shared" si="90"/>
        <v/>
      </c>
      <c r="O351" s="65"/>
      <c r="P351" s="65"/>
      <c r="Q351" s="65"/>
      <c r="R351" s="65"/>
      <c r="S351" s="65"/>
      <c r="T351" s="62"/>
      <c r="U351" s="63"/>
      <c r="V351" s="63"/>
      <c r="W351" s="63"/>
      <c r="X351" s="61"/>
      <c r="Y351" s="61"/>
      <c r="Z351" s="61"/>
      <c r="AA351" s="241"/>
      <c r="AB351" s="241"/>
      <c r="AC351" s="62"/>
      <c r="AD351" s="62"/>
      <c r="AE351" s="169"/>
      <c r="AF351" s="294"/>
      <c r="AG351" s="236"/>
      <c r="AH351" s="246" t="str">
        <f t="shared" si="91"/>
        <v/>
      </c>
      <c r="AI351" s="251" t="str">
        <f t="shared" si="92"/>
        <v/>
      </c>
      <c r="AJ351" s="217" t="str">
        <f>IF(C351="","",IF(AND(フラグ管理用!C351=1,フラグ管理用!E351=1),"",IF(AND(フラグ管理用!C351=2,フラグ管理用!D351=1,フラグ管理用!E351=1),"",IF(AND(フラグ管理用!C351=2,フラグ管理用!D351=2),"","error"))))</f>
        <v/>
      </c>
      <c r="AK351" s="257" t="str">
        <f t="shared" si="81"/>
        <v/>
      </c>
      <c r="AL351" s="257" t="str">
        <f t="shared" si="82"/>
        <v/>
      </c>
      <c r="AM351" s="257" t="str">
        <f>IF(C351="","",IF(PRODUCT(フラグ管理用!H351:J351)=0,"error",""))</f>
        <v/>
      </c>
      <c r="AN351" s="257" t="str">
        <f t="shared" si="93"/>
        <v/>
      </c>
      <c r="AO351" s="257" t="str">
        <f>IF(C351="","",IF(AND(フラグ管理用!E351=1,フラグ管理用!K351=1),"",IF(AND(フラグ管理用!E351=2,フラグ管理用!K351&gt;1),"","error")))</f>
        <v/>
      </c>
      <c r="AP351" s="257" t="str">
        <f>IF(C351="","",IF(AND(フラグ管理用!K351=10,ISBLANK(L351)=FALSE),"",IF(AND(フラグ管理用!K351&lt;10,ISBLANK(L351)=TRUE),"","error")))</f>
        <v/>
      </c>
      <c r="AQ351" s="217" t="str">
        <f t="shared" si="83"/>
        <v/>
      </c>
      <c r="AR351" s="217" t="str">
        <f t="shared" si="94"/>
        <v/>
      </c>
      <c r="AS351" s="217" t="str">
        <f>IF(C351="","",IF(AND(フラグ管理用!D351=2,フラグ管理用!E351=1),IF(Q351&lt;&gt;0,"error",""),""))</f>
        <v/>
      </c>
      <c r="AT351" s="217" t="str">
        <f>IF(C351="","",IF(フラグ管理用!E351=2,IF(OR(O351&lt;&gt;0,P351&lt;&gt;0),"error",""),""))</f>
        <v/>
      </c>
      <c r="AU351" s="217" t="str">
        <f t="shared" si="95"/>
        <v/>
      </c>
      <c r="AV351" s="217" t="str">
        <f t="shared" si="96"/>
        <v/>
      </c>
      <c r="AW351" s="217" t="str">
        <f t="shared" si="84"/>
        <v/>
      </c>
      <c r="AX351" s="217" t="str">
        <f>IF(C351="","",IF(フラグ管理用!X351=2,IF(AND(フラグ管理用!C351=2,フラグ管理用!U351=1),"","error"),""))</f>
        <v/>
      </c>
      <c r="AY351" s="217" t="str">
        <f t="shared" si="85"/>
        <v/>
      </c>
      <c r="AZ351" s="217" t="str">
        <f>IF(C351="","",IF(フラグ管理用!Y351=30,"error",IF(AND(フラグ管理用!AH351="事業始期_通常",フラグ管理用!Y351&lt;18),"error",IF(AND(フラグ管理用!AH351="事業始期_補助",フラグ管理用!Y351&lt;15),"error",""))))</f>
        <v/>
      </c>
      <c r="BA351" s="217" t="str">
        <f t="shared" si="86"/>
        <v/>
      </c>
      <c r="BB351" s="217" t="str">
        <f>IF(C351="","",IF(AND(フラグ管理用!AI351="事業終期_通常",OR(フラグ管理用!Z351&lt;18,フラグ管理用!Z351&gt;29)),"error",IF(AND(フラグ管理用!AI351="事業終期_基金",フラグ管理用!Z351&lt;18),"error","")))</f>
        <v/>
      </c>
      <c r="BC351" s="217" t="str">
        <f>IF(C351="","",IF(VLOOKUP(Y351,―!$X$2:$Y$31,2,FALSE)&lt;=VLOOKUP(Z351,―!$X$2:$Y$31,2,FALSE),"","error"))</f>
        <v/>
      </c>
      <c r="BD351" s="217" t="str">
        <f t="shared" si="87"/>
        <v/>
      </c>
      <c r="BE351" s="217" t="str">
        <f t="shared" si="88"/>
        <v/>
      </c>
      <c r="BF351" s="217" t="str">
        <f>IF(C351="","",IF(AND(フラグ管理用!AJ351="予算区分_地単_通常",フラグ管理用!AE351&gt;4),"error",IF(AND(フラグ管理用!AJ351="予算区分_地単_協力金等",フラグ管理用!AE351&gt;9),"error",IF(AND(フラグ管理用!AJ351="予算区分_補助",フラグ管理用!AE351&lt;9),"error",""))))</f>
        <v/>
      </c>
      <c r="BG351" s="258" t="str">
        <f>フラグ管理用!AN351</f>
        <v/>
      </c>
    </row>
    <row r="352" spans="1:59" x14ac:dyDescent="0.15">
      <c r="A352" s="84">
        <v>334</v>
      </c>
      <c r="B352" s="87"/>
      <c r="C352" s="61"/>
      <c r="D352" s="61"/>
      <c r="E352" s="63"/>
      <c r="F352" s="62"/>
      <c r="G352" s="150" t="str">
        <f>IF(C352="補",VLOOKUP(F352,'事業名一覧 '!$A$3:$C$54,3,FALSE),"")</f>
        <v/>
      </c>
      <c r="H352" s="158"/>
      <c r="I352" s="63"/>
      <c r="J352" s="63"/>
      <c r="K352" s="63"/>
      <c r="L352" s="62"/>
      <c r="M352" s="103" t="str">
        <f t="shared" si="89"/>
        <v/>
      </c>
      <c r="N352" s="103" t="str">
        <f t="shared" si="90"/>
        <v/>
      </c>
      <c r="O352" s="65"/>
      <c r="P352" s="65"/>
      <c r="Q352" s="65"/>
      <c r="R352" s="65"/>
      <c r="S352" s="65"/>
      <c r="T352" s="62"/>
      <c r="U352" s="63"/>
      <c r="V352" s="63"/>
      <c r="W352" s="63"/>
      <c r="X352" s="61"/>
      <c r="Y352" s="61"/>
      <c r="Z352" s="61"/>
      <c r="AA352" s="241"/>
      <c r="AB352" s="241"/>
      <c r="AC352" s="62"/>
      <c r="AD352" s="62"/>
      <c r="AE352" s="169"/>
      <c r="AF352" s="294"/>
      <c r="AG352" s="236"/>
      <c r="AH352" s="246" t="str">
        <f t="shared" si="91"/>
        <v/>
      </c>
      <c r="AI352" s="251" t="str">
        <f t="shared" si="92"/>
        <v/>
      </c>
      <c r="AJ352" s="217" t="str">
        <f>IF(C352="","",IF(AND(フラグ管理用!C352=1,フラグ管理用!E352=1),"",IF(AND(フラグ管理用!C352=2,フラグ管理用!D352=1,フラグ管理用!E352=1),"",IF(AND(フラグ管理用!C352=2,フラグ管理用!D352=2),"","error"))))</f>
        <v/>
      </c>
      <c r="AK352" s="257" t="str">
        <f t="shared" si="81"/>
        <v/>
      </c>
      <c r="AL352" s="257" t="str">
        <f t="shared" si="82"/>
        <v/>
      </c>
      <c r="AM352" s="257" t="str">
        <f>IF(C352="","",IF(PRODUCT(フラグ管理用!H352:J352)=0,"error",""))</f>
        <v/>
      </c>
      <c r="AN352" s="257" t="str">
        <f t="shared" si="93"/>
        <v/>
      </c>
      <c r="AO352" s="257" t="str">
        <f>IF(C352="","",IF(AND(フラグ管理用!E352=1,フラグ管理用!K352=1),"",IF(AND(フラグ管理用!E352=2,フラグ管理用!K352&gt;1),"","error")))</f>
        <v/>
      </c>
      <c r="AP352" s="257" t="str">
        <f>IF(C352="","",IF(AND(フラグ管理用!K352=10,ISBLANK(L352)=FALSE),"",IF(AND(フラグ管理用!K352&lt;10,ISBLANK(L352)=TRUE),"","error")))</f>
        <v/>
      </c>
      <c r="AQ352" s="217" t="str">
        <f t="shared" si="83"/>
        <v/>
      </c>
      <c r="AR352" s="217" t="str">
        <f t="shared" si="94"/>
        <v/>
      </c>
      <c r="AS352" s="217" t="str">
        <f>IF(C352="","",IF(AND(フラグ管理用!D352=2,フラグ管理用!E352=1),IF(Q352&lt;&gt;0,"error",""),""))</f>
        <v/>
      </c>
      <c r="AT352" s="217" t="str">
        <f>IF(C352="","",IF(フラグ管理用!E352=2,IF(OR(O352&lt;&gt;0,P352&lt;&gt;0),"error",""),""))</f>
        <v/>
      </c>
      <c r="AU352" s="217" t="str">
        <f t="shared" si="95"/>
        <v/>
      </c>
      <c r="AV352" s="217" t="str">
        <f t="shared" si="96"/>
        <v/>
      </c>
      <c r="AW352" s="217" t="str">
        <f t="shared" si="84"/>
        <v/>
      </c>
      <c r="AX352" s="217" t="str">
        <f>IF(C352="","",IF(フラグ管理用!X352=2,IF(AND(フラグ管理用!C352=2,フラグ管理用!U352=1),"","error"),""))</f>
        <v/>
      </c>
      <c r="AY352" s="217" t="str">
        <f t="shared" si="85"/>
        <v/>
      </c>
      <c r="AZ352" s="217" t="str">
        <f>IF(C352="","",IF(フラグ管理用!Y352=30,"error",IF(AND(フラグ管理用!AH352="事業始期_通常",フラグ管理用!Y352&lt;18),"error",IF(AND(フラグ管理用!AH352="事業始期_補助",フラグ管理用!Y352&lt;15),"error",""))))</f>
        <v/>
      </c>
      <c r="BA352" s="217" t="str">
        <f t="shared" si="86"/>
        <v/>
      </c>
      <c r="BB352" s="217" t="str">
        <f>IF(C352="","",IF(AND(フラグ管理用!AI352="事業終期_通常",OR(フラグ管理用!Z352&lt;18,フラグ管理用!Z352&gt;29)),"error",IF(AND(フラグ管理用!AI352="事業終期_基金",フラグ管理用!Z352&lt;18),"error","")))</f>
        <v/>
      </c>
      <c r="BC352" s="217" t="str">
        <f>IF(C352="","",IF(VLOOKUP(Y352,―!$X$2:$Y$31,2,FALSE)&lt;=VLOOKUP(Z352,―!$X$2:$Y$31,2,FALSE),"","error"))</f>
        <v/>
      </c>
      <c r="BD352" s="217" t="str">
        <f t="shared" si="87"/>
        <v/>
      </c>
      <c r="BE352" s="217" t="str">
        <f t="shared" si="88"/>
        <v/>
      </c>
      <c r="BF352" s="217" t="str">
        <f>IF(C352="","",IF(AND(フラグ管理用!AJ352="予算区分_地単_通常",フラグ管理用!AE352&gt;4),"error",IF(AND(フラグ管理用!AJ352="予算区分_地単_協力金等",フラグ管理用!AE352&gt;9),"error",IF(AND(フラグ管理用!AJ352="予算区分_補助",フラグ管理用!AE352&lt;9),"error",""))))</f>
        <v/>
      </c>
      <c r="BG352" s="258" t="str">
        <f>フラグ管理用!AN352</f>
        <v/>
      </c>
    </row>
    <row r="353" spans="1:59" x14ac:dyDescent="0.15">
      <c r="A353" s="84">
        <v>335</v>
      </c>
      <c r="B353" s="87"/>
      <c r="C353" s="61"/>
      <c r="D353" s="61"/>
      <c r="E353" s="63"/>
      <c r="F353" s="62"/>
      <c r="G353" s="150" t="str">
        <f>IF(C353="補",VLOOKUP(F353,'事業名一覧 '!$A$3:$C$54,3,FALSE),"")</f>
        <v/>
      </c>
      <c r="H353" s="158"/>
      <c r="I353" s="63"/>
      <c r="J353" s="63"/>
      <c r="K353" s="63"/>
      <c r="L353" s="62"/>
      <c r="M353" s="103" t="str">
        <f t="shared" si="89"/>
        <v/>
      </c>
      <c r="N353" s="103" t="str">
        <f t="shared" si="90"/>
        <v/>
      </c>
      <c r="O353" s="65"/>
      <c r="P353" s="65"/>
      <c r="Q353" s="65"/>
      <c r="R353" s="65"/>
      <c r="S353" s="65"/>
      <c r="T353" s="62"/>
      <c r="U353" s="63"/>
      <c r="V353" s="63"/>
      <c r="W353" s="63"/>
      <c r="X353" s="61"/>
      <c r="Y353" s="61"/>
      <c r="Z353" s="61"/>
      <c r="AA353" s="241"/>
      <c r="AB353" s="241"/>
      <c r="AC353" s="62"/>
      <c r="AD353" s="62"/>
      <c r="AE353" s="169"/>
      <c r="AF353" s="294"/>
      <c r="AG353" s="236"/>
      <c r="AH353" s="246" t="str">
        <f t="shared" si="91"/>
        <v/>
      </c>
      <c r="AI353" s="251" t="str">
        <f t="shared" si="92"/>
        <v/>
      </c>
      <c r="AJ353" s="217" t="str">
        <f>IF(C353="","",IF(AND(フラグ管理用!C353=1,フラグ管理用!E353=1),"",IF(AND(フラグ管理用!C353=2,フラグ管理用!D353=1,フラグ管理用!E353=1),"",IF(AND(フラグ管理用!C353=2,フラグ管理用!D353=2),"","error"))))</f>
        <v/>
      </c>
      <c r="AK353" s="257" t="str">
        <f t="shared" si="81"/>
        <v/>
      </c>
      <c r="AL353" s="257" t="str">
        <f t="shared" si="82"/>
        <v/>
      </c>
      <c r="AM353" s="257" t="str">
        <f>IF(C353="","",IF(PRODUCT(フラグ管理用!H353:J353)=0,"error",""))</f>
        <v/>
      </c>
      <c r="AN353" s="257" t="str">
        <f t="shared" si="93"/>
        <v/>
      </c>
      <c r="AO353" s="257" t="str">
        <f>IF(C353="","",IF(AND(フラグ管理用!E353=1,フラグ管理用!K353=1),"",IF(AND(フラグ管理用!E353=2,フラグ管理用!K353&gt;1),"","error")))</f>
        <v/>
      </c>
      <c r="AP353" s="257" t="str">
        <f>IF(C353="","",IF(AND(フラグ管理用!K353=10,ISBLANK(L353)=FALSE),"",IF(AND(フラグ管理用!K353&lt;10,ISBLANK(L353)=TRUE),"","error")))</f>
        <v/>
      </c>
      <c r="AQ353" s="217" t="str">
        <f t="shared" si="83"/>
        <v/>
      </c>
      <c r="AR353" s="217" t="str">
        <f t="shared" si="94"/>
        <v/>
      </c>
      <c r="AS353" s="217" t="str">
        <f>IF(C353="","",IF(AND(フラグ管理用!D353=2,フラグ管理用!E353=1),IF(Q353&lt;&gt;0,"error",""),""))</f>
        <v/>
      </c>
      <c r="AT353" s="217" t="str">
        <f>IF(C353="","",IF(フラグ管理用!E353=2,IF(OR(O353&lt;&gt;0,P353&lt;&gt;0),"error",""),""))</f>
        <v/>
      </c>
      <c r="AU353" s="217" t="str">
        <f t="shared" si="95"/>
        <v/>
      </c>
      <c r="AV353" s="217" t="str">
        <f t="shared" si="96"/>
        <v/>
      </c>
      <c r="AW353" s="217" t="str">
        <f t="shared" si="84"/>
        <v/>
      </c>
      <c r="AX353" s="217" t="str">
        <f>IF(C353="","",IF(フラグ管理用!X353=2,IF(AND(フラグ管理用!C353=2,フラグ管理用!U353=1),"","error"),""))</f>
        <v/>
      </c>
      <c r="AY353" s="217" t="str">
        <f t="shared" si="85"/>
        <v/>
      </c>
      <c r="AZ353" s="217" t="str">
        <f>IF(C353="","",IF(フラグ管理用!Y353=30,"error",IF(AND(フラグ管理用!AH353="事業始期_通常",フラグ管理用!Y353&lt;18),"error",IF(AND(フラグ管理用!AH353="事業始期_補助",フラグ管理用!Y353&lt;15),"error",""))))</f>
        <v/>
      </c>
      <c r="BA353" s="217" t="str">
        <f t="shared" si="86"/>
        <v/>
      </c>
      <c r="BB353" s="217" t="str">
        <f>IF(C353="","",IF(AND(フラグ管理用!AI353="事業終期_通常",OR(フラグ管理用!Z353&lt;18,フラグ管理用!Z353&gt;29)),"error",IF(AND(フラグ管理用!AI353="事業終期_基金",フラグ管理用!Z353&lt;18),"error","")))</f>
        <v/>
      </c>
      <c r="BC353" s="217" t="str">
        <f>IF(C353="","",IF(VLOOKUP(Y353,―!$X$2:$Y$31,2,FALSE)&lt;=VLOOKUP(Z353,―!$X$2:$Y$31,2,FALSE),"","error"))</f>
        <v/>
      </c>
      <c r="BD353" s="217" t="str">
        <f t="shared" si="87"/>
        <v/>
      </c>
      <c r="BE353" s="217" t="str">
        <f t="shared" si="88"/>
        <v/>
      </c>
      <c r="BF353" s="217" t="str">
        <f>IF(C353="","",IF(AND(フラグ管理用!AJ353="予算区分_地単_通常",フラグ管理用!AE353&gt;4),"error",IF(AND(フラグ管理用!AJ353="予算区分_地単_協力金等",フラグ管理用!AE353&gt;9),"error",IF(AND(フラグ管理用!AJ353="予算区分_補助",フラグ管理用!AE353&lt;9),"error",""))))</f>
        <v/>
      </c>
      <c r="BG353" s="258" t="str">
        <f>フラグ管理用!AN353</f>
        <v/>
      </c>
    </row>
    <row r="354" spans="1:59" x14ac:dyDescent="0.15">
      <c r="A354" s="84">
        <v>336</v>
      </c>
      <c r="B354" s="87"/>
      <c r="C354" s="61"/>
      <c r="D354" s="61"/>
      <c r="E354" s="63"/>
      <c r="F354" s="62"/>
      <c r="G354" s="150" t="str">
        <f>IF(C354="補",VLOOKUP(F354,'事業名一覧 '!$A$3:$C$54,3,FALSE),"")</f>
        <v/>
      </c>
      <c r="H354" s="158"/>
      <c r="I354" s="63"/>
      <c r="J354" s="63"/>
      <c r="K354" s="63"/>
      <c r="L354" s="62"/>
      <c r="M354" s="103" t="str">
        <f t="shared" si="89"/>
        <v/>
      </c>
      <c r="N354" s="103" t="str">
        <f t="shared" si="90"/>
        <v/>
      </c>
      <c r="O354" s="65"/>
      <c r="P354" s="65"/>
      <c r="Q354" s="65"/>
      <c r="R354" s="65"/>
      <c r="S354" s="65"/>
      <c r="T354" s="62"/>
      <c r="U354" s="63"/>
      <c r="V354" s="63"/>
      <c r="W354" s="63"/>
      <c r="X354" s="61"/>
      <c r="Y354" s="61"/>
      <c r="Z354" s="61"/>
      <c r="AA354" s="241"/>
      <c r="AB354" s="241"/>
      <c r="AC354" s="62"/>
      <c r="AD354" s="62"/>
      <c r="AE354" s="169"/>
      <c r="AF354" s="294"/>
      <c r="AG354" s="236"/>
      <c r="AH354" s="246" t="str">
        <f t="shared" si="91"/>
        <v/>
      </c>
      <c r="AI354" s="251" t="str">
        <f t="shared" si="92"/>
        <v/>
      </c>
      <c r="AJ354" s="217" t="str">
        <f>IF(C354="","",IF(AND(フラグ管理用!C354=1,フラグ管理用!E354=1),"",IF(AND(フラグ管理用!C354=2,フラグ管理用!D354=1,フラグ管理用!E354=1),"",IF(AND(フラグ管理用!C354=2,フラグ管理用!D354=2),"","error"))))</f>
        <v/>
      </c>
      <c r="AK354" s="257" t="str">
        <f t="shared" si="81"/>
        <v/>
      </c>
      <c r="AL354" s="257" t="str">
        <f t="shared" si="82"/>
        <v/>
      </c>
      <c r="AM354" s="257" t="str">
        <f>IF(C354="","",IF(PRODUCT(フラグ管理用!H354:J354)=0,"error",""))</f>
        <v/>
      </c>
      <c r="AN354" s="257" t="str">
        <f t="shared" si="93"/>
        <v/>
      </c>
      <c r="AO354" s="257" t="str">
        <f>IF(C354="","",IF(AND(フラグ管理用!E354=1,フラグ管理用!K354=1),"",IF(AND(フラグ管理用!E354=2,フラグ管理用!K354&gt;1),"","error")))</f>
        <v/>
      </c>
      <c r="AP354" s="257" t="str">
        <f>IF(C354="","",IF(AND(フラグ管理用!K354=10,ISBLANK(L354)=FALSE),"",IF(AND(フラグ管理用!K354&lt;10,ISBLANK(L354)=TRUE),"","error")))</f>
        <v/>
      </c>
      <c r="AQ354" s="217" t="str">
        <f t="shared" si="83"/>
        <v/>
      </c>
      <c r="AR354" s="217" t="str">
        <f t="shared" si="94"/>
        <v/>
      </c>
      <c r="AS354" s="217" t="str">
        <f>IF(C354="","",IF(AND(フラグ管理用!D354=2,フラグ管理用!E354=1),IF(Q354&lt;&gt;0,"error",""),""))</f>
        <v/>
      </c>
      <c r="AT354" s="217" t="str">
        <f>IF(C354="","",IF(フラグ管理用!E354=2,IF(OR(O354&lt;&gt;0,P354&lt;&gt;0),"error",""),""))</f>
        <v/>
      </c>
      <c r="AU354" s="217" t="str">
        <f t="shared" si="95"/>
        <v/>
      </c>
      <c r="AV354" s="217" t="str">
        <f t="shared" si="96"/>
        <v/>
      </c>
      <c r="AW354" s="217" t="str">
        <f t="shared" si="84"/>
        <v/>
      </c>
      <c r="AX354" s="217" t="str">
        <f>IF(C354="","",IF(フラグ管理用!X354=2,IF(AND(フラグ管理用!C354=2,フラグ管理用!U354=1),"","error"),""))</f>
        <v/>
      </c>
      <c r="AY354" s="217" t="str">
        <f t="shared" si="85"/>
        <v/>
      </c>
      <c r="AZ354" s="217" t="str">
        <f>IF(C354="","",IF(フラグ管理用!Y354=30,"error",IF(AND(フラグ管理用!AH354="事業始期_通常",フラグ管理用!Y354&lt;18),"error",IF(AND(フラグ管理用!AH354="事業始期_補助",フラグ管理用!Y354&lt;15),"error",""))))</f>
        <v/>
      </c>
      <c r="BA354" s="217" t="str">
        <f t="shared" si="86"/>
        <v/>
      </c>
      <c r="BB354" s="217" t="str">
        <f>IF(C354="","",IF(AND(フラグ管理用!AI354="事業終期_通常",OR(フラグ管理用!Z354&lt;18,フラグ管理用!Z354&gt;29)),"error",IF(AND(フラグ管理用!AI354="事業終期_基金",フラグ管理用!Z354&lt;18),"error","")))</f>
        <v/>
      </c>
      <c r="BC354" s="217" t="str">
        <f>IF(C354="","",IF(VLOOKUP(Y354,―!$X$2:$Y$31,2,FALSE)&lt;=VLOOKUP(Z354,―!$X$2:$Y$31,2,FALSE),"","error"))</f>
        <v/>
      </c>
      <c r="BD354" s="217" t="str">
        <f t="shared" si="87"/>
        <v/>
      </c>
      <c r="BE354" s="217" t="str">
        <f t="shared" si="88"/>
        <v/>
      </c>
      <c r="BF354" s="217" t="str">
        <f>IF(C354="","",IF(AND(フラグ管理用!AJ354="予算区分_地単_通常",フラグ管理用!AE354&gt;4),"error",IF(AND(フラグ管理用!AJ354="予算区分_地単_協力金等",フラグ管理用!AE354&gt;9),"error",IF(AND(フラグ管理用!AJ354="予算区分_補助",フラグ管理用!AE354&lt;9),"error",""))))</f>
        <v/>
      </c>
      <c r="BG354" s="258" t="str">
        <f>フラグ管理用!AN354</f>
        <v/>
      </c>
    </row>
    <row r="355" spans="1:59" x14ac:dyDescent="0.15">
      <c r="A355" s="84">
        <v>337</v>
      </c>
      <c r="B355" s="87"/>
      <c r="C355" s="61"/>
      <c r="D355" s="61"/>
      <c r="E355" s="63"/>
      <c r="F355" s="62"/>
      <c r="G355" s="150" t="str">
        <f>IF(C355="補",VLOOKUP(F355,'事業名一覧 '!$A$3:$C$54,3,FALSE),"")</f>
        <v/>
      </c>
      <c r="H355" s="158"/>
      <c r="I355" s="63"/>
      <c r="J355" s="63"/>
      <c r="K355" s="63"/>
      <c r="L355" s="62"/>
      <c r="M355" s="103" t="str">
        <f t="shared" si="89"/>
        <v/>
      </c>
      <c r="N355" s="103" t="str">
        <f t="shared" si="90"/>
        <v/>
      </c>
      <c r="O355" s="65"/>
      <c r="P355" s="65"/>
      <c r="Q355" s="65"/>
      <c r="R355" s="65"/>
      <c r="S355" s="65"/>
      <c r="T355" s="62"/>
      <c r="U355" s="63"/>
      <c r="V355" s="63"/>
      <c r="W355" s="63"/>
      <c r="X355" s="61"/>
      <c r="Y355" s="61"/>
      <c r="Z355" s="61"/>
      <c r="AA355" s="241"/>
      <c r="AB355" s="241"/>
      <c r="AC355" s="62"/>
      <c r="AD355" s="62"/>
      <c r="AE355" s="169"/>
      <c r="AF355" s="294"/>
      <c r="AG355" s="236"/>
      <c r="AH355" s="246" t="str">
        <f t="shared" si="91"/>
        <v/>
      </c>
      <c r="AI355" s="251" t="str">
        <f t="shared" si="92"/>
        <v/>
      </c>
      <c r="AJ355" s="217" t="str">
        <f>IF(C355="","",IF(AND(フラグ管理用!C355=1,フラグ管理用!E355=1),"",IF(AND(フラグ管理用!C355=2,フラグ管理用!D355=1,フラグ管理用!E355=1),"",IF(AND(フラグ管理用!C355=2,フラグ管理用!D355=2),"","error"))))</f>
        <v/>
      </c>
      <c r="AK355" s="257" t="str">
        <f t="shared" si="81"/>
        <v/>
      </c>
      <c r="AL355" s="257" t="str">
        <f t="shared" si="82"/>
        <v/>
      </c>
      <c r="AM355" s="257" t="str">
        <f>IF(C355="","",IF(PRODUCT(フラグ管理用!H355:J355)=0,"error",""))</f>
        <v/>
      </c>
      <c r="AN355" s="257" t="str">
        <f t="shared" si="93"/>
        <v/>
      </c>
      <c r="AO355" s="257" t="str">
        <f>IF(C355="","",IF(AND(フラグ管理用!E355=1,フラグ管理用!K355=1),"",IF(AND(フラグ管理用!E355=2,フラグ管理用!K355&gt;1),"","error")))</f>
        <v/>
      </c>
      <c r="AP355" s="257" t="str">
        <f>IF(C355="","",IF(AND(フラグ管理用!K355=10,ISBLANK(L355)=FALSE),"",IF(AND(フラグ管理用!K355&lt;10,ISBLANK(L355)=TRUE),"","error")))</f>
        <v/>
      </c>
      <c r="AQ355" s="217" t="str">
        <f t="shared" si="83"/>
        <v/>
      </c>
      <c r="AR355" s="217" t="str">
        <f t="shared" si="94"/>
        <v/>
      </c>
      <c r="AS355" s="217" t="str">
        <f>IF(C355="","",IF(AND(フラグ管理用!D355=2,フラグ管理用!E355=1),IF(Q355&lt;&gt;0,"error",""),""))</f>
        <v/>
      </c>
      <c r="AT355" s="217" t="str">
        <f>IF(C355="","",IF(フラグ管理用!E355=2,IF(OR(O355&lt;&gt;0,P355&lt;&gt;0),"error",""),""))</f>
        <v/>
      </c>
      <c r="AU355" s="217" t="str">
        <f t="shared" si="95"/>
        <v/>
      </c>
      <c r="AV355" s="217" t="str">
        <f t="shared" si="96"/>
        <v/>
      </c>
      <c r="AW355" s="217" t="str">
        <f t="shared" si="84"/>
        <v/>
      </c>
      <c r="AX355" s="217" t="str">
        <f>IF(C355="","",IF(フラグ管理用!X355=2,IF(AND(フラグ管理用!C355=2,フラグ管理用!U355=1),"","error"),""))</f>
        <v/>
      </c>
      <c r="AY355" s="217" t="str">
        <f t="shared" si="85"/>
        <v/>
      </c>
      <c r="AZ355" s="217" t="str">
        <f>IF(C355="","",IF(フラグ管理用!Y355=30,"error",IF(AND(フラグ管理用!AH355="事業始期_通常",フラグ管理用!Y355&lt;18),"error",IF(AND(フラグ管理用!AH355="事業始期_補助",フラグ管理用!Y355&lt;15),"error",""))))</f>
        <v/>
      </c>
      <c r="BA355" s="217" t="str">
        <f t="shared" si="86"/>
        <v/>
      </c>
      <c r="BB355" s="217" t="str">
        <f>IF(C355="","",IF(AND(フラグ管理用!AI355="事業終期_通常",OR(フラグ管理用!Z355&lt;18,フラグ管理用!Z355&gt;29)),"error",IF(AND(フラグ管理用!AI355="事業終期_基金",フラグ管理用!Z355&lt;18),"error","")))</f>
        <v/>
      </c>
      <c r="BC355" s="217" t="str">
        <f>IF(C355="","",IF(VLOOKUP(Y355,―!$X$2:$Y$31,2,FALSE)&lt;=VLOOKUP(Z355,―!$X$2:$Y$31,2,FALSE),"","error"))</f>
        <v/>
      </c>
      <c r="BD355" s="217" t="str">
        <f t="shared" si="87"/>
        <v/>
      </c>
      <c r="BE355" s="217" t="str">
        <f t="shared" si="88"/>
        <v/>
      </c>
      <c r="BF355" s="217" t="str">
        <f>IF(C355="","",IF(AND(フラグ管理用!AJ355="予算区分_地単_通常",フラグ管理用!AE355&gt;4),"error",IF(AND(フラグ管理用!AJ355="予算区分_地単_協力金等",フラグ管理用!AE355&gt;9),"error",IF(AND(フラグ管理用!AJ355="予算区分_補助",フラグ管理用!AE355&lt;9),"error",""))))</f>
        <v/>
      </c>
      <c r="BG355" s="258" t="str">
        <f>フラグ管理用!AN355</f>
        <v/>
      </c>
    </row>
    <row r="356" spans="1:59" x14ac:dyDescent="0.15">
      <c r="A356" s="84">
        <v>338</v>
      </c>
      <c r="B356" s="87"/>
      <c r="C356" s="61"/>
      <c r="D356" s="61"/>
      <c r="E356" s="63"/>
      <c r="F356" s="62"/>
      <c r="G356" s="150" t="str">
        <f>IF(C356="補",VLOOKUP(F356,'事業名一覧 '!$A$3:$C$54,3,FALSE),"")</f>
        <v/>
      </c>
      <c r="H356" s="158"/>
      <c r="I356" s="63"/>
      <c r="J356" s="63"/>
      <c r="K356" s="63"/>
      <c r="L356" s="62"/>
      <c r="M356" s="103" t="str">
        <f t="shared" si="89"/>
        <v/>
      </c>
      <c r="N356" s="103" t="str">
        <f t="shared" si="90"/>
        <v/>
      </c>
      <c r="O356" s="65"/>
      <c r="P356" s="65"/>
      <c r="Q356" s="65"/>
      <c r="R356" s="65"/>
      <c r="S356" s="65"/>
      <c r="T356" s="62"/>
      <c r="U356" s="63"/>
      <c r="V356" s="63"/>
      <c r="W356" s="63"/>
      <c r="X356" s="61"/>
      <c r="Y356" s="61"/>
      <c r="Z356" s="61"/>
      <c r="AA356" s="241"/>
      <c r="AB356" s="241"/>
      <c r="AC356" s="62"/>
      <c r="AD356" s="62"/>
      <c r="AE356" s="169"/>
      <c r="AF356" s="294"/>
      <c r="AG356" s="236"/>
      <c r="AH356" s="246" t="str">
        <f t="shared" si="91"/>
        <v/>
      </c>
      <c r="AI356" s="251" t="str">
        <f t="shared" si="92"/>
        <v/>
      </c>
      <c r="AJ356" s="217" t="str">
        <f>IF(C356="","",IF(AND(フラグ管理用!C356=1,フラグ管理用!E356=1),"",IF(AND(フラグ管理用!C356=2,フラグ管理用!D356=1,フラグ管理用!E356=1),"",IF(AND(フラグ管理用!C356=2,フラグ管理用!D356=2),"","error"))))</f>
        <v/>
      </c>
      <c r="AK356" s="257" t="str">
        <f t="shared" si="81"/>
        <v/>
      </c>
      <c r="AL356" s="257" t="str">
        <f t="shared" si="82"/>
        <v/>
      </c>
      <c r="AM356" s="257" t="str">
        <f>IF(C356="","",IF(PRODUCT(フラグ管理用!H356:J356)=0,"error",""))</f>
        <v/>
      </c>
      <c r="AN356" s="257" t="str">
        <f t="shared" si="93"/>
        <v/>
      </c>
      <c r="AO356" s="257" t="str">
        <f>IF(C356="","",IF(AND(フラグ管理用!E356=1,フラグ管理用!K356=1),"",IF(AND(フラグ管理用!E356=2,フラグ管理用!K356&gt;1),"","error")))</f>
        <v/>
      </c>
      <c r="AP356" s="257" t="str">
        <f>IF(C356="","",IF(AND(フラグ管理用!K356=10,ISBLANK(L356)=FALSE),"",IF(AND(フラグ管理用!K356&lt;10,ISBLANK(L356)=TRUE),"","error")))</f>
        <v/>
      </c>
      <c r="AQ356" s="217" t="str">
        <f t="shared" si="83"/>
        <v/>
      </c>
      <c r="AR356" s="217" t="str">
        <f t="shared" si="94"/>
        <v/>
      </c>
      <c r="AS356" s="217" t="str">
        <f>IF(C356="","",IF(AND(フラグ管理用!D356=2,フラグ管理用!E356=1),IF(Q356&lt;&gt;0,"error",""),""))</f>
        <v/>
      </c>
      <c r="AT356" s="217" t="str">
        <f>IF(C356="","",IF(フラグ管理用!E356=2,IF(OR(O356&lt;&gt;0,P356&lt;&gt;0),"error",""),""))</f>
        <v/>
      </c>
      <c r="AU356" s="217" t="str">
        <f t="shared" si="95"/>
        <v/>
      </c>
      <c r="AV356" s="217" t="str">
        <f t="shared" si="96"/>
        <v/>
      </c>
      <c r="AW356" s="217" t="str">
        <f t="shared" si="84"/>
        <v/>
      </c>
      <c r="AX356" s="217" t="str">
        <f>IF(C356="","",IF(フラグ管理用!X356=2,IF(AND(フラグ管理用!C356=2,フラグ管理用!U356=1),"","error"),""))</f>
        <v/>
      </c>
      <c r="AY356" s="217" t="str">
        <f t="shared" si="85"/>
        <v/>
      </c>
      <c r="AZ356" s="217" t="str">
        <f>IF(C356="","",IF(フラグ管理用!Y356=30,"error",IF(AND(フラグ管理用!AH356="事業始期_通常",フラグ管理用!Y356&lt;18),"error",IF(AND(フラグ管理用!AH356="事業始期_補助",フラグ管理用!Y356&lt;15),"error",""))))</f>
        <v/>
      </c>
      <c r="BA356" s="217" t="str">
        <f t="shared" si="86"/>
        <v/>
      </c>
      <c r="BB356" s="217" t="str">
        <f>IF(C356="","",IF(AND(フラグ管理用!AI356="事業終期_通常",OR(フラグ管理用!Z356&lt;18,フラグ管理用!Z356&gt;29)),"error",IF(AND(フラグ管理用!AI356="事業終期_基金",フラグ管理用!Z356&lt;18),"error","")))</f>
        <v/>
      </c>
      <c r="BC356" s="217" t="str">
        <f>IF(C356="","",IF(VLOOKUP(Y356,―!$X$2:$Y$31,2,FALSE)&lt;=VLOOKUP(Z356,―!$X$2:$Y$31,2,FALSE),"","error"))</f>
        <v/>
      </c>
      <c r="BD356" s="217" t="str">
        <f t="shared" si="87"/>
        <v/>
      </c>
      <c r="BE356" s="217" t="str">
        <f t="shared" si="88"/>
        <v/>
      </c>
      <c r="BF356" s="217" t="str">
        <f>IF(C356="","",IF(AND(フラグ管理用!AJ356="予算区分_地単_通常",フラグ管理用!AE356&gt;4),"error",IF(AND(フラグ管理用!AJ356="予算区分_地単_協力金等",フラグ管理用!AE356&gt;9),"error",IF(AND(フラグ管理用!AJ356="予算区分_補助",フラグ管理用!AE356&lt;9),"error",""))))</f>
        <v/>
      </c>
      <c r="BG356" s="258" t="str">
        <f>フラグ管理用!AN356</f>
        <v/>
      </c>
    </row>
    <row r="357" spans="1:59" x14ac:dyDescent="0.15">
      <c r="A357" s="84">
        <v>339</v>
      </c>
      <c r="B357" s="87"/>
      <c r="C357" s="61"/>
      <c r="D357" s="61"/>
      <c r="E357" s="63"/>
      <c r="F357" s="62"/>
      <c r="G357" s="150" t="str">
        <f>IF(C357="補",VLOOKUP(F357,'事業名一覧 '!$A$3:$C$54,3,FALSE),"")</f>
        <v/>
      </c>
      <c r="H357" s="158"/>
      <c r="I357" s="63"/>
      <c r="J357" s="63"/>
      <c r="K357" s="63"/>
      <c r="L357" s="62"/>
      <c r="M357" s="103" t="str">
        <f t="shared" si="89"/>
        <v/>
      </c>
      <c r="N357" s="103" t="str">
        <f t="shared" si="90"/>
        <v/>
      </c>
      <c r="O357" s="65"/>
      <c r="P357" s="65"/>
      <c r="Q357" s="65"/>
      <c r="R357" s="65"/>
      <c r="S357" s="65"/>
      <c r="T357" s="62"/>
      <c r="U357" s="63"/>
      <c r="V357" s="63"/>
      <c r="W357" s="63"/>
      <c r="X357" s="61"/>
      <c r="Y357" s="61"/>
      <c r="Z357" s="61"/>
      <c r="AA357" s="241"/>
      <c r="AB357" s="241"/>
      <c r="AC357" s="62"/>
      <c r="AD357" s="62"/>
      <c r="AE357" s="169"/>
      <c r="AF357" s="294"/>
      <c r="AG357" s="236"/>
      <c r="AH357" s="246" t="str">
        <f t="shared" si="91"/>
        <v/>
      </c>
      <c r="AI357" s="251" t="str">
        <f t="shared" si="92"/>
        <v/>
      </c>
      <c r="AJ357" s="217" t="str">
        <f>IF(C357="","",IF(AND(フラグ管理用!C357=1,フラグ管理用!E357=1),"",IF(AND(フラグ管理用!C357=2,フラグ管理用!D357=1,フラグ管理用!E357=1),"",IF(AND(フラグ管理用!C357=2,フラグ管理用!D357=2),"","error"))))</f>
        <v/>
      </c>
      <c r="AK357" s="257" t="str">
        <f t="shared" si="81"/>
        <v/>
      </c>
      <c r="AL357" s="257" t="str">
        <f t="shared" si="82"/>
        <v/>
      </c>
      <c r="AM357" s="257" t="str">
        <f>IF(C357="","",IF(PRODUCT(フラグ管理用!H357:J357)=0,"error",""))</f>
        <v/>
      </c>
      <c r="AN357" s="257" t="str">
        <f t="shared" si="93"/>
        <v/>
      </c>
      <c r="AO357" s="257" t="str">
        <f>IF(C357="","",IF(AND(フラグ管理用!E357=1,フラグ管理用!K357=1),"",IF(AND(フラグ管理用!E357=2,フラグ管理用!K357&gt;1),"","error")))</f>
        <v/>
      </c>
      <c r="AP357" s="257" t="str">
        <f>IF(C357="","",IF(AND(フラグ管理用!K357=10,ISBLANK(L357)=FALSE),"",IF(AND(フラグ管理用!K357&lt;10,ISBLANK(L357)=TRUE),"","error")))</f>
        <v/>
      </c>
      <c r="AQ357" s="217" t="str">
        <f t="shared" si="83"/>
        <v/>
      </c>
      <c r="AR357" s="217" t="str">
        <f t="shared" si="94"/>
        <v/>
      </c>
      <c r="AS357" s="217" t="str">
        <f>IF(C357="","",IF(AND(フラグ管理用!D357=2,フラグ管理用!E357=1),IF(Q357&lt;&gt;0,"error",""),""))</f>
        <v/>
      </c>
      <c r="AT357" s="217" t="str">
        <f>IF(C357="","",IF(フラグ管理用!E357=2,IF(OR(O357&lt;&gt;0,P357&lt;&gt;0),"error",""),""))</f>
        <v/>
      </c>
      <c r="AU357" s="217" t="str">
        <f t="shared" si="95"/>
        <v/>
      </c>
      <c r="AV357" s="217" t="str">
        <f t="shared" si="96"/>
        <v/>
      </c>
      <c r="AW357" s="217" t="str">
        <f t="shared" si="84"/>
        <v/>
      </c>
      <c r="AX357" s="217" t="str">
        <f>IF(C357="","",IF(フラグ管理用!X357=2,IF(AND(フラグ管理用!C357=2,フラグ管理用!U357=1),"","error"),""))</f>
        <v/>
      </c>
      <c r="AY357" s="217" t="str">
        <f t="shared" si="85"/>
        <v/>
      </c>
      <c r="AZ357" s="217" t="str">
        <f>IF(C357="","",IF(フラグ管理用!Y357=30,"error",IF(AND(フラグ管理用!AH357="事業始期_通常",フラグ管理用!Y357&lt;18),"error",IF(AND(フラグ管理用!AH357="事業始期_補助",フラグ管理用!Y357&lt;15),"error",""))))</f>
        <v/>
      </c>
      <c r="BA357" s="217" t="str">
        <f t="shared" si="86"/>
        <v/>
      </c>
      <c r="BB357" s="217" t="str">
        <f>IF(C357="","",IF(AND(フラグ管理用!AI357="事業終期_通常",OR(フラグ管理用!Z357&lt;18,フラグ管理用!Z357&gt;29)),"error",IF(AND(フラグ管理用!AI357="事業終期_基金",フラグ管理用!Z357&lt;18),"error","")))</f>
        <v/>
      </c>
      <c r="BC357" s="217" t="str">
        <f>IF(C357="","",IF(VLOOKUP(Y357,―!$X$2:$Y$31,2,FALSE)&lt;=VLOOKUP(Z357,―!$X$2:$Y$31,2,FALSE),"","error"))</f>
        <v/>
      </c>
      <c r="BD357" s="217" t="str">
        <f t="shared" si="87"/>
        <v/>
      </c>
      <c r="BE357" s="217" t="str">
        <f t="shared" si="88"/>
        <v/>
      </c>
      <c r="BF357" s="217" t="str">
        <f>IF(C357="","",IF(AND(フラグ管理用!AJ357="予算区分_地単_通常",フラグ管理用!AE357&gt;4),"error",IF(AND(フラグ管理用!AJ357="予算区分_地単_協力金等",フラグ管理用!AE357&gt;9),"error",IF(AND(フラグ管理用!AJ357="予算区分_補助",フラグ管理用!AE357&lt;9),"error",""))))</f>
        <v/>
      </c>
      <c r="BG357" s="258" t="str">
        <f>フラグ管理用!AN357</f>
        <v/>
      </c>
    </row>
    <row r="358" spans="1:59" x14ac:dyDescent="0.15">
      <c r="A358" s="84">
        <v>340</v>
      </c>
      <c r="B358" s="87"/>
      <c r="C358" s="61"/>
      <c r="D358" s="61"/>
      <c r="E358" s="63"/>
      <c r="F358" s="62"/>
      <c r="G358" s="150" t="str">
        <f>IF(C358="補",VLOOKUP(F358,'事業名一覧 '!$A$3:$C$54,3,FALSE),"")</f>
        <v/>
      </c>
      <c r="H358" s="158"/>
      <c r="I358" s="63"/>
      <c r="J358" s="63"/>
      <c r="K358" s="63"/>
      <c r="L358" s="62"/>
      <c r="M358" s="103" t="str">
        <f t="shared" si="89"/>
        <v/>
      </c>
      <c r="N358" s="103" t="str">
        <f t="shared" si="90"/>
        <v/>
      </c>
      <c r="O358" s="65"/>
      <c r="P358" s="65"/>
      <c r="Q358" s="65"/>
      <c r="R358" s="65"/>
      <c r="S358" s="65"/>
      <c r="T358" s="62"/>
      <c r="U358" s="63"/>
      <c r="V358" s="63"/>
      <c r="W358" s="63"/>
      <c r="X358" s="61"/>
      <c r="Y358" s="61"/>
      <c r="Z358" s="61"/>
      <c r="AA358" s="241"/>
      <c r="AB358" s="241"/>
      <c r="AC358" s="62"/>
      <c r="AD358" s="62"/>
      <c r="AE358" s="169"/>
      <c r="AF358" s="294"/>
      <c r="AG358" s="236"/>
      <c r="AH358" s="246" t="str">
        <f t="shared" si="91"/>
        <v/>
      </c>
      <c r="AI358" s="251" t="str">
        <f t="shared" si="92"/>
        <v/>
      </c>
      <c r="AJ358" s="217" t="str">
        <f>IF(C358="","",IF(AND(フラグ管理用!C358=1,フラグ管理用!E358=1),"",IF(AND(フラグ管理用!C358=2,フラグ管理用!D358=1,フラグ管理用!E358=1),"",IF(AND(フラグ管理用!C358=2,フラグ管理用!D358=2),"","error"))))</f>
        <v/>
      </c>
      <c r="AK358" s="257" t="str">
        <f t="shared" si="81"/>
        <v/>
      </c>
      <c r="AL358" s="257" t="str">
        <f t="shared" si="82"/>
        <v/>
      </c>
      <c r="AM358" s="257" t="str">
        <f>IF(C358="","",IF(PRODUCT(フラグ管理用!H358:J358)=0,"error",""))</f>
        <v/>
      </c>
      <c r="AN358" s="257" t="str">
        <f t="shared" si="93"/>
        <v/>
      </c>
      <c r="AO358" s="257" t="str">
        <f>IF(C358="","",IF(AND(フラグ管理用!E358=1,フラグ管理用!K358=1),"",IF(AND(フラグ管理用!E358=2,フラグ管理用!K358&gt;1),"","error")))</f>
        <v/>
      </c>
      <c r="AP358" s="257" t="str">
        <f>IF(C358="","",IF(AND(フラグ管理用!K358=10,ISBLANK(L358)=FALSE),"",IF(AND(フラグ管理用!K358&lt;10,ISBLANK(L358)=TRUE),"","error")))</f>
        <v/>
      </c>
      <c r="AQ358" s="217" t="str">
        <f t="shared" si="83"/>
        <v/>
      </c>
      <c r="AR358" s="217" t="str">
        <f t="shared" si="94"/>
        <v/>
      </c>
      <c r="AS358" s="217" t="str">
        <f>IF(C358="","",IF(AND(フラグ管理用!D358=2,フラグ管理用!E358=1),IF(Q358&lt;&gt;0,"error",""),""))</f>
        <v/>
      </c>
      <c r="AT358" s="217" t="str">
        <f>IF(C358="","",IF(フラグ管理用!E358=2,IF(OR(O358&lt;&gt;0,P358&lt;&gt;0),"error",""),""))</f>
        <v/>
      </c>
      <c r="AU358" s="217" t="str">
        <f t="shared" si="95"/>
        <v/>
      </c>
      <c r="AV358" s="217" t="str">
        <f t="shared" si="96"/>
        <v/>
      </c>
      <c r="AW358" s="217" t="str">
        <f t="shared" si="84"/>
        <v/>
      </c>
      <c r="AX358" s="217" t="str">
        <f>IF(C358="","",IF(フラグ管理用!X358=2,IF(AND(フラグ管理用!C358=2,フラグ管理用!U358=1),"","error"),""))</f>
        <v/>
      </c>
      <c r="AY358" s="217" t="str">
        <f t="shared" si="85"/>
        <v/>
      </c>
      <c r="AZ358" s="217" t="str">
        <f>IF(C358="","",IF(フラグ管理用!Y358=30,"error",IF(AND(フラグ管理用!AH358="事業始期_通常",フラグ管理用!Y358&lt;18),"error",IF(AND(フラグ管理用!AH358="事業始期_補助",フラグ管理用!Y358&lt;15),"error",""))))</f>
        <v/>
      </c>
      <c r="BA358" s="217" t="str">
        <f t="shared" si="86"/>
        <v/>
      </c>
      <c r="BB358" s="217" t="str">
        <f>IF(C358="","",IF(AND(フラグ管理用!AI358="事業終期_通常",OR(フラグ管理用!Z358&lt;18,フラグ管理用!Z358&gt;29)),"error",IF(AND(フラグ管理用!AI358="事業終期_基金",フラグ管理用!Z358&lt;18),"error","")))</f>
        <v/>
      </c>
      <c r="BC358" s="217" t="str">
        <f>IF(C358="","",IF(VLOOKUP(Y358,―!$X$2:$Y$31,2,FALSE)&lt;=VLOOKUP(Z358,―!$X$2:$Y$31,2,FALSE),"","error"))</f>
        <v/>
      </c>
      <c r="BD358" s="217" t="str">
        <f t="shared" si="87"/>
        <v/>
      </c>
      <c r="BE358" s="217" t="str">
        <f t="shared" si="88"/>
        <v/>
      </c>
      <c r="BF358" s="217" t="str">
        <f>IF(C358="","",IF(AND(フラグ管理用!AJ358="予算区分_地単_通常",フラグ管理用!AE358&gt;4),"error",IF(AND(フラグ管理用!AJ358="予算区分_地単_協力金等",フラグ管理用!AE358&gt;9),"error",IF(AND(フラグ管理用!AJ358="予算区分_補助",フラグ管理用!AE358&lt;9),"error",""))))</f>
        <v/>
      </c>
      <c r="BG358" s="258" t="str">
        <f>フラグ管理用!AN358</f>
        <v/>
      </c>
    </row>
    <row r="359" spans="1:59" x14ac:dyDescent="0.15">
      <c r="A359" s="84">
        <v>341</v>
      </c>
      <c r="B359" s="87"/>
      <c r="C359" s="61"/>
      <c r="D359" s="61"/>
      <c r="E359" s="63"/>
      <c r="F359" s="62"/>
      <c r="G359" s="150" t="str">
        <f>IF(C359="補",VLOOKUP(F359,'事業名一覧 '!$A$3:$C$54,3,FALSE),"")</f>
        <v/>
      </c>
      <c r="H359" s="158"/>
      <c r="I359" s="63"/>
      <c r="J359" s="63"/>
      <c r="K359" s="63"/>
      <c r="L359" s="62"/>
      <c r="M359" s="103" t="str">
        <f t="shared" si="89"/>
        <v/>
      </c>
      <c r="N359" s="103" t="str">
        <f t="shared" si="90"/>
        <v/>
      </c>
      <c r="O359" s="65"/>
      <c r="P359" s="65"/>
      <c r="Q359" s="65"/>
      <c r="R359" s="65"/>
      <c r="S359" s="65"/>
      <c r="T359" s="62"/>
      <c r="U359" s="63"/>
      <c r="V359" s="63"/>
      <c r="W359" s="63"/>
      <c r="X359" s="61"/>
      <c r="Y359" s="61"/>
      <c r="Z359" s="61"/>
      <c r="AA359" s="241"/>
      <c r="AB359" s="241"/>
      <c r="AC359" s="62"/>
      <c r="AD359" s="62"/>
      <c r="AE359" s="169"/>
      <c r="AF359" s="294"/>
      <c r="AG359" s="236"/>
      <c r="AH359" s="246" t="str">
        <f t="shared" si="91"/>
        <v/>
      </c>
      <c r="AI359" s="251" t="str">
        <f t="shared" si="92"/>
        <v/>
      </c>
      <c r="AJ359" s="217" t="str">
        <f>IF(C359="","",IF(AND(フラグ管理用!C359=1,フラグ管理用!E359=1),"",IF(AND(フラグ管理用!C359=2,フラグ管理用!D359=1,フラグ管理用!E359=1),"",IF(AND(フラグ管理用!C359=2,フラグ管理用!D359=2),"","error"))))</f>
        <v/>
      </c>
      <c r="AK359" s="257" t="str">
        <f t="shared" si="81"/>
        <v/>
      </c>
      <c r="AL359" s="257" t="str">
        <f t="shared" si="82"/>
        <v/>
      </c>
      <c r="AM359" s="257" t="str">
        <f>IF(C359="","",IF(PRODUCT(フラグ管理用!H359:J359)=0,"error",""))</f>
        <v/>
      </c>
      <c r="AN359" s="257" t="str">
        <f t="shared" si="93"/>
        <v/>
      </c>
      <c r="AO359" s="257" t="str">
        <f>IF(C359="","",IF(AND(フラグ管理用!E359=1,フラグ管理用!K359=1),"",IF(AND(フラグ管理用!E359=2,フラグ管理用!K359&gt;1),"","error")))</f>
        <v/>
      </c>
      <c r="AP359" s="257" t="str">
        <f>IF(C359="","",IF(AND(フラグ管理用!K359=10,ISBLANK(L359)=FALSE),"",IF(AND(フラグ管理用!K359&lt;10,ISBLANK(L359)=TRUE),"","error")))</f>
        <v/>
      </c>
      <c r="AQ359" s="217" t="str">
        <f t="shared" si="83"/>
        <v/>
      </c>
      <c r="AR359" s="217" t="str">
        <f t="shared" si="94"/>
        <v/>
      </c>
      <c r="AS359" s="217" t="str">
        <f>IF(C359="","",IF(AND(フラグ管理用!D359=2,フラグ管理用!E359=1),IF(Q359&lt;&gt;0,"error",""),""))</f>
        <v/>
      </c>
      <c r="AT359" s="217" t="str">
        <f>IF(C359="","",IF(フラグ管理用!E359=2,IF(OR(O359&lt;&gt;0,P359&lt;&gt;0),"error",""),""))</f>
        <v/>
      </c>
      <c r="AU359" s="217" t="str">
        <f t="shared" si="95"/>
        <v/>
      </c>
      <c r="AV359" s="217" t="str">
        <f t="shared" si="96"/>
        <v/>
      </c>
      <c r="AW359" s="217" t="str">
        <f t="shared" si="84"/>
        <v/>
      </c>
      <c r="AX359" s="217" t="str">
        <f>IF(C359="","",IF(フラグ管理用!X359=2,IF(AND(フラグ管理用!C359=2,フラグ管理用!U359=1),"","error"),""))</f>
        <v/>
      </c>
      <c r="AY359" s="217" t="str">
        <f t="shared" si="85"/>
        <v/>
      </c>
      <c r="AZ359" s="217" t="str">
        <f>IF(C359="","",IF(フラグ管理用!Y359=30,"error",IF(AND(フラグ管理用!AH359="事業始期_通常",フラグ管理用!Y359&lt;18),"error",IF(AND(フラグ管理用!AH359="事業始期_補助",フラグ管理用!Y359&lt;15),"error",""))))</f>
        <v/>
      </c>
      <c r="BA359" s="217" t="str">
        <f t="shared" si="86"/>
        <v/>
      </c>
      <c r="BB359" s="217" t="str">
        <f>IF(C359="","",IF(AND(フラグ管理用!AI359="事業終期_通常",OR(フラグ管理用!Z359&lt;18,フラグ管理用!Z359&gt;29)),"error",IF(AND(フラグ管理用!AI359="事業終期_基金",フラグ管理用!Z359&lt;18),"error","")))</f>
        <v/>
      </c>
      <c r="BC359" s="217" t="str">
        <f>IF(C359="","",IF(VLOOKUP(Y359,―!$X$2:$Y$31,2,FALSE)&lt;=VLOOKUP(Z359,―!$X$2:$Y$31,2,FALSE),"","error"))</f>
        <v/>
      </c>
      <c r="BD359" s="217" t="str">
        <f t="shared" si="87"/>
        <v/>
      </c>
      <c r="BE359" s="217" t="str">
        <f t="shared" si="88"/>
        <v/>
      </c>
      <c r="BF359" s="217" t="str">
        <f>IF(C359="","",IF(AND(フラグ管理用!AJ359="予算区分_地単_通常",フラグ管理用!AE359&gt;4),"error",IF(AND(フラグ管理用!AJ359="予算区分_地単_協力金等",フラグ管理用!AE359&gt;9),"error",IF(AND(フラグ管理用!AJ359="予算区分_補助",フラグ管理用!AE359&lt;9),"error",""))))</f>
        <v/>
      </c>
      <c r="BG359" s="258" t="str">
        <f>フラグ管理用!AN359</f>
        <v/>
      </c>
    </row>
    <row r="360" spans="1:59" x14ac:dyDescent="0.15">
      <c r="A360" s="84">
        <v>342</v>
      </c>
      <c r="B360" s="87"/>
      <c r="C360" s="61"/>
      <c r="D360" s="61"/>
      <c r="E360" s="63"/>
      <c r="F360" s="62"/>
      <c r="G360" s="150" t="str">
        <f>IF(C360="補",VLOOKUP(F360,'事業名一覧 '!$A$3:$C$54,3,FALSE),"")</f>
        <v/>
      </c>
      <c r="H360" s="158"/>
      <c r="I360" s="63"/>
      <c r="J360" s="63"/>
      <c r="K360" s="63"/>
      <c r="L360" s="62"/>
      <c r="M360" s="103" t="str">
        <f t="shared" si="89"/>
        <v/>
      </c>
      <c r="N360" s="103" t="str">
        <f t="shared" si="90"/>
        <v/>
      </c>
      <c r="O360" s="65"/>
      <c r="P360" s="65"/>
      <c r="Q360" s="65"/>
      <c r="R360" s="65"/>
      <c r="S360" s="65"/>
      <c r="T360" s="62"/>
      <c r="U360" s="63"/>
      <c r="V360" s="63"/>
      <c r="W360" s="63"/>
      <c r="X360" s="61"/>
      <c r="Y360" s="61"/>
      <c r="Z360" s="61"/>
      <c r="AA360" s="241"/>
      <c r="AB360" s="241"/>
      <c r="AC360" s="62"/>
      <c r="AD360" s="62"/>
      <c r="AE360" s="169"/>
      <c r="AF360" s="294"/>
      <c r="AG360" s="236"/>
      <c r="AH360" s="246" t="str">
        <f t="shared" si="91"/>
        <v/>
      </c>
      <c r="AI360" s="251" t="str">
        <f t="shared" si="92"/>
        <v/>
      </c>
      <c r="AJ360" s="217" t="str">
        <f>IF(C360="","",IF(AND(フラグ管理用!C360=1,フラグ管理用!E360=1),"",IF(AND(フラグ管理用!C360=2,フラグ管理用!D360=1,フラグ管理用!E360=1),"",IF(AND(フラグ管理用!C360=2,フラグ管理用!D360=2),"","error"))))</f>
        <v/>
      </c>
      <c r="AK360" s="257" t="str">
        <f t="shared" si="81"/>
        <v/>
      </c>
      <c r="AL360" s="257" t="str">
        <f t="shared" si="82"/>
        <v/>
      </c>
      <c r="AM360" s="257" t="str">
        <f>IF(C360="","",IF(PRODUCT(フラグ管理用!H360:J360)=0,"error",""))</f>
        <v/>
      </c>
      <c r="AN360" s="257" t="str">
        <f t="shared" si="93"/>
        <v/>
      </c>
      <c r="AO360" s="257" t="str">
        <f>IF(C360="","",IF(AND(フラグ管理用!E360=1,フラグ管理用!K360=1),"",IF(AND(フラグ管理用!E360=2,フラグ管理用!K360&gt;1),"","error")))</f>
        <v/>
      </c>
      <c r="AP360" s="257" t="str">
        <f>IF(C360="","",IF(AND(フラグ管理用!K360=10,ISBLANK(L360)=FALSE),"",IF(AND(フラグ管理用!K360&lt;10,ISBLANK(L360)=TRUE),"","error")))</f>
        <v/>
      </c>
      <c r="AQ360" s="217" t="str">
        <f t="shared" si="83"/>
        <v/>
      </c>
      <c r="AR360" s="217" t="str">
        <f t="shared" si="94"/>
        <v/>
      </c>
      <c r="AS360" s="217" t="str">
        <f>IF(C360="","",IF(AND(フラグ管理用!D360=2,フラグ管理用!E360=1),IF(Q360&lt;&gt;0,"error",""),""))</f>
        <v/>
      </c>
      <c r="AT360" s="217" t="str">
        <f>IF(C360="","",IF(フラグ管理用!E360=2,IF(OR(O360&lt;&gt;0,P360&lt;&gt;0),"error",""),""))</f>
        <v/>
      </c>
      <c r="AU360" s="217" t="str">
        <f t="shared" si="95"/>
        <v/>
      </c>
      <c r="AV360" s="217" t="str">
        <f t="shared" si="96"/>
        <v/>
      </c>
      <c r="AW360" s="217" t="str">
        <f t="shared" si="84"/>
        <v/>
      </c>
      <c r="AX360" s="217" t="str">
        <f>IF(C360="","",IF(フラグ管理用!X360=2,IF(AND(フラグ管理用!C360=2,フラグ管理用!U360=1),"","error"),""))</f>
        <v/>
      </c>
      <c r="AY360" s="217" t="str">
        <f t="shared" si="85"/>
        <v/>
      </c>
      <c r="AZ360" s="217" t="str">
        <f>IF(C360="","",IF(フラグ管理用!Y360=30,"error",IF(AND(フラグ管理用!AH360="事業始期_通常",フラグ管理用!Y360&lt;18),"error",IF(AND(フラグ管理用!AH360="事業始期_補助",フラグ管理用!Y360&lt;15),"error",""))))</f>
        <v/>
      </c>
      <c r="BA360" s="217" t="str">
        <f t="shared" si="86"/>
        <v/>
      </c>
      <c r="BB360" s="217" t="str">
        <f>IF(C360="","",IF(AND(フラグ管理用!AI360="事業終期_通常",OR(フラグ管理用!Z360&lt;18,フラグ管理用!Z360&gt;29)),"error",IF(AND(フラグ管理用!AI360="事業終期_基金",フラグ管理用!Z360&lt;18),"error","")))</f>
        <v/>
      </c>
      <c r="BC360" s="217" t="str">
        <f>IF(C360="","",IF(VLOOKUP(Y360,―!$X$2:$Y$31,2,FALSE)&lt;=VLOOKUP(Z360,―!$X$2:$Y$31,2,FALSE),"","error"))</f>
        <v/>
      </c>
      <c r="BD360" s="217" t="str">
        <f t="shared" si="87"/>
        <v/>
      </c>
      <c r="BE360" s="217" t="str">
        <f t="shared" si="88"/>
        <v/>
      </c>
      <c r="BF360" s="217" t="str">
        <f>IF(C360="","",IF(AND(フラグ管理用!AJ360="予算区分_地単_通常",フラグ管理用!AE360&gt;4),"error",IF(AND(フラグ管理用!AJ360="予算区分_地単_協力金等",フラグ管理用!AE360&gt;9),"error",IF(AND(フラグ管理用!AJ360="予算区分_補助",フラグ管理用!AE360&lt;9),"error",""))))</f>
        <v/>
      </c>
      <c r="BG360" s="258" t="str">
        <f>フラグ管理用!AN360</f>
        <v/>
      </c>
    </row>
    <row r="361" spans="1:59" x14ac:dyDescent="0.15">
      <c r="A361" s="84">
        <v>343</v>
      </c>
      <c r="B361" s="87"/>
      <c r="C361" s="61"/>
      <c r="D361" s="61"/>
      <c r="E361" s="63"/>
      <c r="F361" s="62"/>
      <c r="G361" s="150" t="str">
        <f>IF(C361="補",VLOOKUP(F361,'事業名一覧 '!$A$3:$C$54,3,FALSE),"")</f>
        <v/>
      </c>
      <c r="H361" s="158"/>
      <c r="I361" s="63"/>
      <c r="J361" s="63"/>
      <c r="K361" s="63"/>
      <c r="L361" s="62"/>
      <c r="M361" s="103" t="str">
        <f t="shared" si="89"/>
        <v/>
      </c>
      <c r="N361" s="103" t="str">
        <f t="shared" si="90"/>
        <v/>
      </c>
      <c r="O361" s="65"/>
      <c r="P361" s="65"/>
      <c r="Q361" s="65"/>
      <c r="R361" s="65"/>
      <c r="S361" s="65"/>
      <c r="T361" s="62"/>
      <c r="U361" s="63"/>
      <c r="V361" s="63"/>
      <c r="W361" s="63"/>
      <c r="X361" s="61"/>
      <c r="Y361" s="61"/>
      <c r="Z361" s="61"/>
      <c r="AA361" s="241"/>
      <c r="AB361" s="241"/>
      <c r="AC361" s="62"/>
      <c r="AD361" s="62"/>
      <c r="AE361" s="169"/>
      <c r="AF361" s="294"/>
      <c r="AG361" s="236"/>
      <c r="AH361" s="246" t="str">
        <f t="shared" si="91"/>
        <v/>
      </c>
      <c r="AI361" s="251" t="str">
        <f t="shared" si="92"/>
        <v/>
      </c>
      <c r="AJ361" s="217" t="str">
        <f>IF(C361="","",IF(AND(フラグ管理用!C361=1,フラグ管理用!E361=1),"",IF(AND(フラグ管理用!C361=2,フラグ管理用!D361=1,フラグ管理用!E361=1),"",IF(AND(フラグ管理用!C361=2,フラグ管理用!D361=2),"","error"))))</f>
        <v/>
      </c>
      <c r="AK361" s="257" t="str">
        <f t="shared" si="81"/>
        <v/>
      </c>
      <c r="AL361" s="257" t="str">
        <f t="shared" si="82"/>
        <v/>
      </c>
      <c r="AM361" s="257" t="str">
        <f>IF(C361="","",IF(PRODUCT(フラグ管理用!H361:J361)=0,"error",""))</f>
        <v/>
      </c>
      <c r="AN361" s="257" t="str">
        <f t="shared" si="93"/>
        <v/>
      </c>
      <c r="AO361" s="257" t="str">
        <f>IF(C361="","",IF(AND(フラグ管理用!E361=1,フラグ管理用!K361=1),"",IF(AND(フラグ管理用!E361=2,フラグ管理用!K361&gt;1),"","error")))</f>
        <v/>
      </c>
      <c r="AP361" s="257" t="str">
        <f>IF(C361="","",IF(AND(フラグ管理用!K361=10,ISBLANK(L361)=FALSE),"",IF(AND(フラグ管理用!K361&lt;10,ISBLANK(L361)=TRUE),"","error")))</f>
        <v/>
      </c>
      <c r="AQ361" s="217" t="str">
        <f t="shared" si="83"/>
        <v/>
      </c>
      <c r="AR361" s="217" t="str">
        <f t="shared" si="94"/>
        <v/>
      </c>
      <c r="AS361" s="217" t="str">
        <f>IF(C361="","",IF(AND(フラグ管理用!D361=2,フラグ管理用!E361=1),IF(Q361&lt;&gt;0,"error",""),""))</f>
        <v/>
      </c>
      <c r="AT361" s="217" t="str">
        <f>IF(C361="","",IF(フラグ管理用!E361=2,IF(OR(O361&lt;&gt;0,P361&lt;&gt;0),"error",""),""))</f>
        <v/>
      </c>
      <c r="AU361" s="217" t="str">
        <f t="shared" si="95"/>
        <v/>
      </c>
      <c r="AV361" s="217" t="str">
        <f t="shared" si="96"/>
        <v/>
      </c>
      <c r="AW361" s="217" t="str">
        <f t="shared" si="84"/>
        <v/>
      </c>
      <c r="AX361" s="217" t="str">
        <f>IF(C361="","",IF(フラグ管理用!X361=2,IF(AND(フラグ管理用!C361=2,フラグ管理用!U361=1),"","error"),""))</f>
        <v/>
      </c>
      <c r="AY361" s="217" t="str">
        <f t="shared" si="85"/>
        <v/>
      </c>
      <c r="AZ361" s="217" t="str">
        <f>IF(C361="","",IF(フラグ管理用!Y361=30,"error",IF(AND(フラグ管理用!AH361="事業始期_通常",フラグ管理用!Y361&lt;18),"error",IF(AND(フラグ管理用!AH361="事業始期_補助",フラグ管理用!Y361&lt;15),"error",""))))</f>
        <v/>
      </c>
      <c r="BA361" s="217" t="str">
        <f t="shared" si="86"/>
        <v/>
      </c>
      <c r="BB361" s="217" t="str">
        <f>IF(C361="","",IF(AND(フラグ管理用!AI361="事業終期_通常",OR(フラグ管理用!Z361&lt;18,フラグ管理用!Z361&gt;29)),"error",IF(AND(フラグ管理用!AI361="事業終期_基金",フラグ管理用!Z361&lt;18),"error","")))</f>
        <v/>
      </c>
      <c r="BC361" s="217" t="str">
        <f>IF(C361="","",IF(VLOOKUP(Y361,―!$X$2:$Y$31,2,FALSE)&lt;=VLOOKUP(Z361,―!$X$2:$Y$31,2,FALSE),"","error"))</f>
        <v/>
      </c>
      <c r="BD361" s="217" t="str">
        <f t="shared" si="87"/>
        <v/>
      </c>
      <c r="BE361" s="217" t="str">
        <f t="shared" si="88"/>
        <v/>
      </c>
      <c r="BF361" s="217" t="str">
        <f>IF(C361="","",IF(AND(フラグ管理用!AJ361="予算区分_地単_通常",フラグ管理用!AE361&gt;4),"error",IF(AND(フラグ管理用!AJ361="予算区分_地単_協力金等",フラグ管理用!AE361&gt;9),"error",IF(AND(フラグ管理用!AJ361="予算区分_補助",フラグ管理用!AE361&lt;9),"error",""))))</f>
        <v/>
      </c>
      <c r="BG361" s="258" t="str">
        <f>フラグ管理用!AN361</f>
        <v/>
      </c>
    </row>
    <row r="362" spans="1:59" x14ac:dyDescent="0.15">
      <c r="A362" s="84">
        <v>344</v>
      </c>
      <c r="B362" s="87"/>
      <c r="C362" s="61"/>
      <c r="D362" s="61"/>
      <c r="E362" s="63"/>
      <c r="F362" s="62"/>
      <c r="G362" s="150" t="str">
        <f>IF(C362="補",VLOOKUP(F362,'事業名一覧 '!$A$3:$C$54,3,FALSE),"")</f>
        <v/>
      </c>
      <c r="H362" s="158"/>
      <c r="I362" s="63"/>
      <c r="J362" s="63"/>
      <c r="K362" s="63"/>
      <c r="L362" s="62"/>
      <c r="M362" s="103" t="str">
        <f t="shared" si="89"/>
        <v/>
      </c>
      <c r="N362" s="103" t="str">
        <f t="shared" si="90"/>
        <v/>
      </c>
      <c r="O362" s="65"/>
      <c r="P362" s="65"/>
      <c r="Q362" s="65"/>
      <c r="R362" s="65"/>
      <c r="S362" s="65"/>
      <c r="T362" s="62"/>
      <c r="U362" s="63"/>
      <c r="V362" s="63"/>
      <c r="W362" s="63"/>
      <c r="X362" s="61"/>
      <c r="Y362" s="61"/>
      <c r="Z362" s="61"/>
      <c r="AA362" s="241"/>
      <c r="AB362" s="241"/>
      <c r="AC362" s="62"/>
      <c r="AD362" s="62"/>
      <c r="AE362" s="169"/>
      <c r="AF362" s="294"/>
      <c r="AG362" s="236"/>
      <c r="AH362" s="246" t="str">
        <f t="shared" si="91"/>
        <v/>
      </c>
      <c r="AI362" s="251" t="str">
        <f t="shared" si="92"/>
        <v/>
      </c>
      <c r="AJ362" s="217" t="str">
        <f>IF(C362="","",IF(AND(フラグ管理用!C362=1,フラグ管理用!E362=1),"",IF(AND(フラグ管理用!C362=2,フラグ管理用!D362=1,フラグ管理用!E362=1),"",IF(AND(フラグ管理用!C362=2,フラグ管理用!D362=2),"","error"))))</f>
        <v/>
      </c>
      <c r="AK362" s="257" t="str">
        <f t="shared" si="81"/>
        <v/>
      </c>
      <c r="AL362" s="257" t="str">
        <f t="shared" si="82"/>
        <v/>
      </c>
      <c r="AM362" s="257" t="str">
        <f>IF(C362="","",IF(PRODUCT(フラグ管理用!H362:J362)=0,"error",""))</f>
        <v/>
      </c>
      <c r="AN362" s="257" t="str">
        <f t="shared" si="93"/>
        <v/>
      </c>
      <c r="AO362" s="257" t="str">
        <f>IF(C362="","",IF(AND(フラグ管理用!E362=1,フラグ管理用!K362=1),"",IF(AND(フラグ管理用!E362=2,フラグ管理用!K362&gt;1),"","error")))</f>
        <v/>
      </c>
      <c r="AP362" s="257" t="str">
        <f>IF(C362="","",IF(AND(フラグ管理用!K362=10,ISBLANK(L362)=FALSE),"",IF(AND(フラグ管理用!K362&lt;10,ISBLANK(L362)=TRUE),"","error")))</f>
        <v/>
      </c>
      <c r="AQ362" s="217" t="str">
        <f t="shared" si="83"/>
        <v/>
      </c>
      <c r="AR362" s="217" t="str">
        <f t="shared" si="94"/>
        <v/>
      </c>
      <c r="AS362" s="217" t="str">
        <f>IF(C362="","",IF(AND(フラグ管理用!D362=2,フラグ管理用!E362=1),IF(Q362&lt;&gt;0,"error",""),""))</f>
        <v/>
      </c>
      <c r="AT362" s="217" t="str">
        <f>IF(C362="","",IF(フラグ管理用!E362=2,IF(OR(O362&lt;&gt;0,P362&lt;&gt;0),"error",""),""))</f>
        <v/>
      </c>
      <c r="AU362" s="217" t="str">
        <f t="shared" si="95"/>
        <v/>
      </c>
      <c r="AV362" s="217" t="str">
        <f t="shared" si="96"/>
        <v/>
      </c>
      <c r="AW362" s="217" t="str">
        <f t="shared" si="84"/>
        <v/>
      </c>
      <c r="AX362" s="217" t="str">
        <f>IF(C362="","",IF(フラグ管理用!X362=2,IF(AND(フラグ管理用!C362=2,フラグ管理用!U362=1),"","error"),""))</f>
        <v/>
      </c>
      <c r="AY362" s="217" t="str">
        <f t="shared" si="85"/>
        <v/>
      </c>
      <c r="AZ362" s="217" t="str">
        <f>IF(C362="","",IF(フラグ管理用!Y362=30,"error",IF(AND(フラグ管理用!AH362="事業始期_通常",フラグ管理用!Y362&lt;18),"error",IF(AND(フラグ管理用!AH362="事業始期_補助",フラグ管理用!Y362&lt;15),"error",""))))</f>
        <v/>
      </c>
      <c r="BA362" s="217" t="str">
        <f t="shared" si="86"/>
        <v/>
      </c>
      <c r="BB362" s="217" t="str">
        <f>IF(C362="","",IF(AND(フラグ管理用!AI362="事業終期_通常",OR(フラグ管理用!Z362&lt;18,フラグ管理用!Z362&gt;29)),"error",IF(AND(フラグ管理用!AI362="事業終期_基金",フラグ管理用!Z362&lt;18),"error","")))</f>
        <v/>
      </c>
      <c r="BC362" s="217" t="str">
        <f>IF(C362="","",IF(VLOOKUP(Y362,―!$X$2:$Y$31,2,FALSE)&lt;=VLOOKUP(Z362,―!$X$2:$Y$31,2,FALSE),"","error"))</f>
        <v/>
      </c>
      <c r="BD362" s="217" t="str">
        <f t="shared" si="87"/>
        <v/>
      </c>
      <c r="BE362" s="217" t="str">
        <f t="shared" si="88"/>
        <v/>
      </c>
      <c r="BF362" s="217" t="str">
        <f>IF(C362="","",IF(AND(フラグ管理用!AJ362="予算区分_地単_通常",フラグ管理用!AE362&gt;4),"error",IF(AND(フラグ管理用!AJ362="予算区分_地単_協力金等",フラグ管理用!AE362&gt;9),"error",IF(AND(フラグ管理用!AJ362="予算区分_補助",フラグ管理用!AE362&lt;9),"error",""))))</f>
        <v/>
      </c>
      <c r="BG362" s="258" t="str">
        <f>フラグ管理用!AN362</f>
        <v/>
      </c>
    </row>
    <row r="363" spans="1:59" x14ac:dyDescent="0.15">
      <c r="A363" s="84">
        <v>345</v>
      </c>
      <c r="B363" s="87"/>
      <c r="C363" s="61"/>
      <c r="D363" s="61"/>
      <c r="E363" s="63"/>
      <c r="F363" s="62"/>
      <c r="G363" s="150" t="str">
        <f>IF(C363="補",VLOOKUP(F363,'事業名一覧 '!$A$3:$C$54,3,FALSE),"")</f>
        <v/>
      </c>
      <c r="H363" s="158"/>
      <c r="I363" s="63"/>
      <c r="J363" s="63"/>
      <c r="K363" s="63"/>
      <c r="L363" s="62"/>
      <c r="M363" s="103" t="str">
        <f t="shared" si="89"/>
        <v/>
      </c>
      <c r="N363" s="103" t="str">
        <f t="shared" si="90"/>
        <v/>
      </c>
      <c r="O363" s="65"/>
      <c r="P363" s="65"/>
      <c r="Q363" s="65"/>
      <c r="R363" s="65"/>
      <c r="S363" s="65"/>
      <c r="T363" s="62"/>
      <c r="U363" s="63"/>
      <c r="V363" s="63"/>
      <c r="W363" s="63"/>
      <c r="X363" s="61"/>
      <c r="Y363" s="61"/>
      <c r="Z363" s="61"/>
      <c r="AA363" s="241"/>
      <c r="AB363" s="241"/>
      <c r="AC363" s="62"/>
      <c r="AD363" s="62"/>
      <c r="AE363" s="169"/>
      <c r="AF363" s="294"/>
      <c r="AG363" s="236"/>
      <c r="AH363" s="246" t="str">
        <f t="shared" si="91"/>
        <v/>
      </c>
      <c r="AI363" s="251" t="str">
        <f t="shared" si="92"/>
        <v/>
      </c>
      <c r="AJ363" s="217" t="str">
        <f>IF(C363="","",IF(AND(フラグ管理用!C363=1,フラグ管理用!E363=1),"",IF(AND(フラグ管理用!C363=2,フラグ管理用!D363=1,フラグ管理用!E363=1),"",IF(AND(フラグ管理用!C363=2,フラグ管理用!D363=2),"","error"))))</f>
        <v/>
      </c>
      <c r="AK363" s="257" t="str">
        <f t="shared" si="81"/>
        <v/>
      </c>
      <c r="AL363" s="257" t="str">
        <f t="shared" si="82"/>
        <v/>
      </c>
      <c r="AM363" s="257" t="str">
        <f>IF(C363="","",IF(PRODUCT(フラグ管理用!H363:J363)=0,"error",""))</f>
        <v/>
      </c>
      <c r="AN363" s="257" t="str">
        <f t="shared" si="93"/>
        <v/>
      </c>
      <c r="AO363" s="257" t="str">
        <f>IF(C363="","",IF(AND(フラグ管理用!E363=1,フラグ管理用!K363=1),"",IF(AND(フラグ管理用!E363=2,フラグ管理用!K363&gt;1),"","error")))</f>
        <v/>
      </c>
      <c r="AP363" s="257" t="str">
        <f>IF(C363="","",IF(AND(フラグ管理用!K363=10,ISBLANK(L363)=FALSE),"",IF(AND(フラグ管理用!K363&lt;10,ISBLANK(L363)=TRUE),"","error")))</f>
        <v/>
      </c>
      <c r="AQ363" s="217" t="str">
        <f t="shared" si="83"/>
        <v/>
      </c>
      <c r="AR363" s="217" t="str">
        <f t="shared" si="94"/>
        <v/>
      </c>
      <c r="AS363" s="217" t="str">
        <f>IF(C363="","",IF(AND(フラグ管理用!D363=2,フラグ管理用!E363=1),IF(Q363&lt;&gt;0,"error",""),""))</f>
        <v/>
      </c>
      <c r="AT363" s="217" t="str">
        <f>IF(C363="","",IF(フラグ管理用!E363=2,IF(OR(O363&lt;&gt;0,P363&lt;&gt;0),"error",""),""))</f>
        <v/>
      </c>
      <c r="AU363" s="217" t="str">
        <f t="shared" si="95"/>
        <v/>
      </c>
      <c r="AV363" s="217" t="str">
        <f t="shared" si="96"/>
        <v/>
      </c>
      <c r="AW363" s="217" t="str">
        <f t="shared" si="84"/>
        <v/>
      </c>
      <c r="AX363" s="217" t="str">
        <f>IF(C363="","",IF(フラグ管理用!X363=2,IF(AND(フラグ管理用!C363=2,フラグ管理用!U363=1),"","error"),""))</f>
        <v/>
      </c>
      <c r="AY363" s="217" t="str">
        <f t="shared" si="85"/>
        <v/>
      </c>
      <c r="AZ363" s="217" t="str">
        <f>IF(C363="","",IF(フラグ管理用!Y363=30,"error",IF(AND(フラグ管理用!AH363="事業始期_通常",フラグ管理用!Y363&lt;18),"error",IF(AND(フラグ管理用!AH363="事業始期_補助",フラグ管理用!Y363&lt;15),"error",""))))</f>
        <v/>
      </c>
      <c r="BA363" s="217" t="str">
        <f t="shared" si="86"/>
        <v/>
      </c>
      <c r="BB363" s="217" t="str">
        <f>IF(C363="","",IF(AND(フラグ管理用!AI363="事業終期_通常",OR(フラグ管理用!Z363&lt;18,フラグ管理用!Z363&gt;29)),"error",IF(AND(フラグ管理用!AI363="事業終期_基金",フラグ管理用!Z363&lt;18),"error","")))</f>
        <v/>
      </c>
      <c r="BC363" s="217" t="str">
        <f>IF(C363="","",IF(VLOOKUP(Y363,―!$X$2:$Y$31,2,FALSE)&lt;=VLOOKUP(Z363,―!$X$2:$Y$31,2,FALSE),"","error"))</f>
        <v/>
      </c>
      <c r="BD363" s="217" t="str">
        <f t="shared" si="87"/>
        <v/>
      </c>
      <c r="BE363" s="217" t="str">
        <f t="shared" si="88"/>
        <v/>
      </c>
      <c r="BF363" s="217" t="str">
        <f>IF(C363="","",IF(AND(フラグ管理用!AJ363="予算区分_地単_通常",フラグ管理用!AE363&gt;4),"error",IF(AND(フラグ管理用!AJ363="予算区分_地単_協力金等",フラグ管理用!AE363&gt;9),"error",IF(AND(フラグ管理用!AJ363="予算区分_補助",フラグ管理用!AE363&lt;9),"error",""))))</f>
        <v/>
      </c>
      <c r="BG363" s="258" t="str">
        <f>フラグ管理用!AN363</f>
        <v/>
      </c>
    </row>
    <row r="364" spans="1:59" x14ac:dyDescent="0.15">
      <c r="A364" s="84">
        <v>346</v>
      </c>
      <c r="B364" s="87"/>
      <c r="C364" s="61"/>
      <c r="D364" s="61"/>
      <c r="E364" s="63"/>
      <c r="F364" s="62"/>
      <c r="G364" s="150" t="str">
        <f>IF(C364="補",VLOOKUP(F364,'事業名一覧 '!$A$3:$C$54,3,FALSE),"")</f>
        <v/>
      </c>
      <c r="H364" s="158"/>
      <c r="I364" s="63"/>
      <c r="J364" s="63"/>
      <c r="K364" s="63"/>
      <c r="L364" s="62"/>
      <c r="M364" s="103" t="str">
        <f t="shared" si="89"/>
        <v/>
      </c>
      <c r="N364" s="103" t="str">
        <f t="shared" si="90"/>
        <v/>
      </c>
      <c r="O364" s="65"/>
      <c r="P364" s="65"/>
      <c r="Q364" s="65"/>
      <c r="R364" s="65"/>
      <c r="S364" s="65"/>
      <c r="T364" s="62"/>
      <c r="U364" s="63"/>
      <c r="V364" s="63"/>
      <c r="W364" s="63"/>
      <c r="X364" s="61"/>
      <c r="Y364" s="61"/>
      <c r="Z364" s="61"/>
      <c r="AA364" s="241"/>
      <c r="AB364" s="241"/>
      <c r="AC364" s="62"/>
      <c r="AD364" s="62"/>
      <c r="AE364" s="169"/>
      <c r="AF364" s="294"/>
      <c r="AG364" s="236"/>
      <c r="AH364" s="246" t="str">
        <f t="shared" si="91"/>
        <v/>
      </c>
      <c r="AI364" s="251" t="str">
        <f t="shared" si="92"/>
        <v/>
      </c>
      <c r="AJ364" s="217" t="str">
        <f>IF(C364="","",IF(AND(フラグ管理用!C364=1,フラグ管理用!E364=1),"",IF(AND(フラグ管理用!C364=2,フラグ管理用!D364=1,フラグ管理用!E364=1),"",IF(AND(フラグ管理用!C364=2,フラグ管理用!D364=2),"","error"))))</f>
        <v/>
      </c>
      <c r="AK364" s="257" t="str">
        <f t="shared" si="81"/>
        <v/>
      </c>
      <c r="AL364" s="257" t="str">
        <f t="shared" si="82"/>
        <v/>
      </c>
      <c r="AM364" s="257" t="str">
        <f>IF(C364="","",IF(PRODUCT(フラグ管理用!H364:J364)=0,"error",""))</f>
        <v/>
      </c>
      <c r="AN364" s="257" t="str">
        <f t="shared" si="93"/>
        <v/>
      </c>
      <c r="AO364" s="257" t="str">
        <f>IF(C364="","",IF(AND(フラグ管理用!E364=1,フラグ管理用!K364=1),"",IF(AND(フラグ管理用!E364=2,フラグ管理用!K364&gt;1),"","error")))</f>
        <v/>
      </c>
      <c r="AP364" s="257" t="str">
        <f>IF(C364="","",IF(AND(フラグ管理用!K364=10,ISBLANK(L364)=FALSE),"",IF(AND(フラグ管理用!K364&lt;10,ISBLANK(L364)=TRUE),"","error")))</f>
        <v/>
      </c>
      <c r="AQ364" s="217" t="str">
        <f t="shared" si="83"/>
        <v/>
      </c>
      <c r="AR364" s="217" t="str">
        <f t="shared" si="94"/>
        <v/>
      </c>
      <c r="AS364" s="217" t="str">
        <f>IF(C364="","",IF(AND(フラグ管理用!D364=2,フラグ管理用!E364=1),IF(Q364&lt;&gt;0,"error",""),""))</f>
        <v/>
      </c>
      <c r="AT364" s="217" t="str">
        <f>IF(C364="","",IF(フラグ管理用!E364=2,IF(OR(O364&lt;&gt;0,P364&lt;&gt;0),"error",""),""))</f>
        <v/>
      </c>
      <c r="AU364" s="217" t="str">
        <f t="shared" si="95"/>
        <v/>
      </c>
      <c r="AV364" s="217" t="str">
        <f t="shared" si="96"/>
        <v/>
      </c>
      <c r="AW364" s="217" t="str">
        <f t="shared" si="84"/>
        <v/>
      </c>
      <c r="AX364" s="217" t="str">
        <f>IF(C364="","",IF(フラグ管理用!X364=2,IF(AND(フラグ管理用!C364=2,フラグ管理用!U364=1),"","error"),""))</f>
        <v/>
      </c>
      <c r="AY364" s="217" t="str">
        <f t="shared" si="85"/>
        <v/>
      </c>
      <c r="AZ364" s="217" t="str">
        <f>IF(C364="","",IF(フラグ管理用!Y364=30,"error",IF(AND(フラグ管理用!AH364="事業始期_通常",フラグ管理用!Y364&lt;18),"error",IF(AND(フラグ管理用!AH364="事業始期_補助",フラグ管理用!Y364&lt;15),"error",""))))</f>
        <v/>
      </c>
      <c r="BA364" s="217" t="str">
        <f t="shared" si="86"/>
        <v/>
      </c>
      <c r="BB364" s="217" t="str">
        <f>IF(C364="","",IF(AND(フラグ管理用!AI364="事業終期_通常",OR(フラグ管理用!Z364&lt;18,フラグ管理用!Z364&gt;29)),"error",IF(AND(フラグ管理用!AI364="事業終期_基金",フラグ管理用!Z364&lt;18),"error","")))</f>
        <v/>
      </c>
      <c r="BC364" s="217" t="str">
        <f>IF(C364="","",IF(VLOOKUP(Y364,―!$X$2:$Y$31,2,FALSE)&lt;=VLOOKUP(Z364,―!$X$2:$Y$31,2,FALSE),"","error"))</f>
        <v/>
      </c>
      <c r="BD364" s="217" t="str">
        <f t="shared" si="87"/>
        <v/>
      </c>
      <c r="BE364" s="217" t="str">
        <f t="shared" si="88"/>
        <v/>
      </c>
      <c r="BF364" s="217" t="str">
        <f>IF(C364="","",IF(AND(フラグ管理用!AJ364="予算区分_地単_通常",フラグ管理用!AE364&gt;4),"error",IF(AND(フラグ管理用!AJ364="予算区分_地単_協力金等",フラグ管理用!AE364&gt;9),"error",IF(AND(フラグ管理用!AJ364="予算区分_補助",フラグ管理用!AE364&lt;9),"error",""))))</f>
        <v/>
      </c>
      <c r="BG364" s="258" t="str">
        <f>フラグ管理用!AN364</f>
        <v/>
      </c>
    </row>
    <row r="365" spans="1:59" x14ac:dyDescent="0.15">
      <c r="A365" s="84">
        <v>347</v>
      </c>
      <c r="B365" s="87"/>
      <c r="C365" s="61"/>
      <c r="D365" s="61"/>
      <c r="E365" s="63"/>
      <c r="F365" s="62"/>
      <c r="G365" s="150" t="str">
        <f>IF(C365="補",VLOOKUP(F365,'事業名一覧 '!$A$3:$C$54,3,FALSE),"")</f>
        <v/>
      </c>
      <c r="H365" s="158"/>
      <c r="I365" s="63"/>
      <c r="J365" s="63"/>
      <c r="K365" s="63"/>
      <c r="L365" s="62"/>
      <c r="M365" s="103" t="str">
        <f t="shared" si="89"/>
        <v/>
      </c>
      <c r="N365" s="103" t="str">
        <f t="shared" si="90"/>
        <v/>
      </c>
      <c r="O365" s="65"/>
      <c r="P365" s="65"/>
      <c r="Q365" s="65"/>
      <c r="R365" s="65"/>
      <c r="S365" s="65"/>
      <c r="T365" s="62"/>
      <c r="U365" s="63"/>
      <c r="V365" s="63"/>
      <c r="W365" s="63"/>
      <c r="X365" s="61"/>
      <c r="Y365" s="61"/>
      <c r="Z365" s="61"/>
      <c r="AA365" s="241"/>
      <c r="AB365" s="241"/>
      <c r="AC365" s="62"/>
      <c r="AD365" s="62"/>
      <c r="AE365" s="169"/>
      <c r="AF365" s="294"/>
      <c r="AG365" s="236"/>
      <c r="AH365" s="246" t="str">
        <f t="shared" si="91"/>
        <v/>
      </c>
      <c r="AI365" s="251" t="str">
        <f t="shared" si="92"/>
        <v/>
      </c>
      <c r="AJ365" s="217" t="str">
        <f>IF(C365="","",IF(AND(フラグ管理用!C365=1,フラグ管理用!E365=1),"",IF(AND(フラグ管理用!C365=2,フラグ管理用!D365=1,フラグ管理用!E365=1),"",IF(AND(フラグ管理用!C365=2,フラグ管理用!D365=2),"","error"))))</f>
        <v/>
      </c>
      <c r="AK365" s="257" t="str">
        <f t="shared" si="81"/>
        <v/>
      </c>
      <c r="AL365" s="257" t="str">
        <f t="shared" si="82"/>
        <v/>
      </c>
      <c r="AM365" s="257" t="str">
        <f>IF(C365="","",IF(PRODUCT(フラグ管理用!H365:J365)=0,"error",""))</f>
        <v/>
      </c>
      <c r="AN365" s="257" t="str">
        <f t="shared" si="93"/>
        <v/>
      </c>
      <c r="AO365" s="257" t="str">
        <f>IF(C365="","",IF(AND(フラグ管理用!E365=1,フラグ管理用!K365=1),"",IF(AND(フラグ管理用!E365=2,フラグ管理用!K365&gt;1),"","error")))</f>
        <v/>
      </c>
      <c r="AP365" s="257" t="str">
        <f>IF(C365="","",IF(AND(フラグ管理用!K365=10,ISBLANK(L365)=FALSE),"",IF(AND(フラグ管理用!K365&lt;10,ISBLANK(L365)=TRUE),"","error")))</f>
        <v/>
      </c>
      <c r="AQ365" s="217" t="str">
        <f t="shared" si="83"/>
        <v/>
      </c>
      <c r="AR365" s="217" t="str">
        <f t="shared" si="94"/>
        <v/>
      </c>
      <c r="AS365" s="217" t="str">
        <f>IF(C365="","",IF(AND(フラグ管理用!D365=2,フラグ管理用!E365=1),IF(Q365&lt;&gt;0,"error",""),""))</f>
        <v/>
      </c>
      <c r="AT365" s="217" t="str">
        <f>IF(C365="","",IF(フラグ管理用!E365=2,IF(OR(O365&lt;&gt;0,P365&lt;&gt;0),"error",""),""))</f>
        <v/>
      </c>
      <c r="AU365" s="217" t="str">
        <f t="shared" si="95"/>
        <v/>
      </c>
      <c r="AV365" s="217" t="str">
        <f t="shared" si="96"/>
        <v/>
      </c>
      <c r="AW365" s="217" t="str">
        <f t="shared" si="84"/>
        <v/>
      </c>
      <c r="AX365" s="217" t="str">
        <f>IF(C365="","",IF(フラグ管理用!X365=2,IF(AND(フラグ管理用!C365=2,フラグ管理用!U365=1),"","error"),""))</f>
        <v/>
      </c>
      <c r="AY365" s="217" t="str">
        <f t="shared" si="85"/>
        <v/>
      </c>
      <c r="AZ365" s="217" t="str">
        <f>IF(C365="","",IF(フラグ管理用!Y365=30,"error",IF(AND(フラグ管理用!AH365="事業始期_通常",フラグ管理用!Y365&lt;18),"error",IF(AND(フラグ管理用!AH365="事業始期_補助",フラグ管理用!Y365&lt;15),"error",""))))</f>
        <v/>
      </c>
      <c r="BA365" s="217" t="str">
        <f t="shared" si="86"/>
        <v/>
      </c>
      <c r="BB365" s="217" t="str">
        <f>IF(C365="","",IF(AND(フラグ管理用!AI365="事業終期_通常",OR(フラグ管理用!Z365&lt;18,フラグ管理用!Z365&gt;29)),"error",IF(AND(フラグ管理用!AI365="事業終期_基金",フラグ管理用!Z365&lt;18),"error","")))</f>
        <v/>
      </c>
      <c r="BC365" s="217" t="str">
        <f>IF(C365="","",IF(VLOOKUP(Y365,―!$X$2:$Y$31,2,FALSE)&lt;=VLOOKUP(Z365,―!$X$2:$Y$31,2,FALSE),"","error"))</f>
        <v/>
      </c>
      <c r="BD365" s="217" t="str">
        <f t="shared" si="87"/>
        <v/>
      </c>
      <c r="BE365" s="217" t="str">
        <f t="shared" si="88"/>
        <v/>
      </c>
      <c r="BF365" s="217" t="str">
        <f>IF(C365="","",IF(AND(フラグ管理用!AJ365="予算区分_地単_通常",フラグ管理用!AE365&gt;4),"error",IF(AND(フラグ管理用!AJ365="予算区分_地単_協力金等",フラグ管理用!AE365&gt;9),"error",IF(AND(フラグ管理用!AJ365="予算区分_補助",フラグ管理用!AE365&lt;9),"error",""))))</f>
        <v/>
      </c>
      <c r="BG365" s="258" t="str">
        <f>フラグ管理用!AN365</f>
        <v/>
      </c>
    </row>
    <row r="366" spans="1:59" x14ac:dyDescent="0.15">
      <c r="A366" s="84">
        <v>348</v>
      </c>
      <c r="B366" s="87"/>
      <c r="C366" s="61"/>
      <c r="D366" s="61"/>
      <c r="E366" s="63"/>
      <c r="F366" s="62"/>
      <c r="G366" s="150" t="str">
        <f>IF(C366="補",VLOOKUP(F366,'事業名一覧 '!$A$3:$C$54,3,FALSE),"")</f>
        <v/>
      </c>
      <c r="H366" s="158"/>
      <c r="I366" s="63"/>
      <c r="J366" s="63"/>
      <c r="K366" s="63"/>
      <c r="L366" s="62"/>
      <c r="M366" s="103" t="str">
        <f t="shared" si="89"/>
        <v/>
      </c>
      <c r="N366" s="103" t="str">
        <f t="shared" si="90"/>
        <v/>
      </c>
      <c r="O366" s="65"/>
      <c r="P366" s="65"/>
      <c r="Q366" s="65"/>
      <c r="R366" s="65"/>
      <c r="S366" s="65"/>
      <c r="T366" s="62"/>
      <c r="U366" s="63"/>
      <c r="V366" s="63"/>
      <c r="W366" s="63"/>
      <c r="X366" s="61"/>
      <c r="Y366" s="61"/>
      <c r="Z366" s="61"/>
      <c r="AA366" s="241"/>
      <c r="AB366" s="241"/>
      <c r="AC366" s="62"/>
      <c r="AD366" s="62"/>
      <c r="AE366" s="169"/>
      <c r="AF366" s="294"/>
      <c r="AG366" s="236"/>
      <c r="AH366" s="246" t="str">
        <f t="shared" si="91"/>
        <v/>
      </c>
      <c r="AI366" s="251" t="str">
        <f t="shared" si="92"/>
        <v/>
      </c>
      <c r="AJ366" s="217" t="str">
        <f>IF(C366="","",IF(AND(フラグ管理用!C366=1,フラグ管理用!E366=1),"",IF(AND(フラグ管理用!C366=2,フラグ管理用!D366=1,フラグ管理用!E366=1),"",IF(AND(フラグ管理用!C366=2,フラグ管理用!D366=2),"","error"))))</f>
        <v/>
      </c>
      <c r="AK366" s="257" t="str">
        <f t="shared" si="81"/>
        <v/>
      </c>
      <c r="AL366" s="257" t="str">
        <f t="shared" si="82"/>
        <v/>
      </c>
      <c r="AM366" s="257" t="str">
        <f>IF(C366="","",IF(PRODUCT(フラグ管理用!H366:J366)=0,"error",""))</f>
        <v/>
      </c>
      <c r="AN366" s="257" t="str">
        <f t="shared" si="93"/>
        <v/>
      </c>
      <c r="AO366" s="257" t="str">
        <f>IF(C366="","",IF(AND(フラグ管理用!E366=1,フラグ管理用!K366=1),"",IF(AND(フラグ管理用!E366=2,フラグ管理用!K366&gt;1),"","error")))</f>
        <v/>
      </c>
      <c r="AP366" s="257" t="str">
        <f>IF(C366="","",IF(AND(フラグ管理用!K366=10,ISBLANK(L366)=FALSE),"",IF(AND(フラグ管理用!K366&lt;10,ISBLANK(L366)=TRUE),"","error")))</f>
        <v/>
      </c>
      <c r="AQ366" s="217" t="str">
        <f t="shared" si="83"/>
        <v/>
      </c>
      <c r="AR366" s="217" t="str">
        <f t="shared" si="94"/>
        <v/>
      </c>
      <c r="AS366" s="217" t="str">
        <f>IF(C366="","",IF(AND(フラグ管理用!D366=2,フラグ管理用!E366=1),IF(Q366&lt;&gt;0,"error",""),""))</f>
        <v/>
      </c>
      <c r="AT366" s="217" t="str">
        <f>IF(C366="","",IF(フラグ管理用!E366=2,IF(OR(O366&lt;&gt;0,P366&lt;&gt;0),"error",""),""))</f>
        <v/>
      </c>
      <c r="AU366" s="217" t="str">
        <f t="shared" si="95"/>
        <v/>
      </c>
      <c r="AV366" s="217" t="str">
        <f t="shared" si="96"/>
        <v/>
      </c>
      <c r="AW366" s="217" t="str">
        <f t="shared" si="84"/>
        <v/>
      </c>
      <c r="AX366" s="217" t="str">
        <f>IF(C366="","",IF(フラグ管理用!X366=2,IF(AND(フラグ管理用!C366=2,フラグ管理用!U366=1),"","error"),""))</f>
        <v/>
      </c>
      <c r="AY366" s="217" t="str">
        <f t="shared" si="85"/>
        <v/>
      </c>
      <c r="AZ366" s="217" t="str">
        <f>IF(C366="","",IF(フラグ管理用!Y366=30,"error",IF(AND(フラグ管理用!AH366="事業始期_通常",フラグ管理用!Y366&lt;18),"error",IF(AND(フラグ管理用!AH366="事業始期_補助",フラグ管理用!Y366&lt;15),"error",""))))</f>
        <v/>
      </c>
      <c r="BA366" s="217" t="str">
        <f t="shared" si="86"/>
        <v/>
      </c>
      <c r="BB366" s="217" t="str">
        <f>IF(C366="","",IF(AND(フラグ管理用!AI366="事業終期_通常",OR(フラグ管理用!Z366&lt;18,フラグ管理用!Z366&gt;29)),"error",IF(AND(フラグ管理用!AI366="事業終期_基金",フラグ管理用!Z366&lt;18),"error","")))</f>
        <v/>
      </c>
      <c r="BC366" s="217" t="str">
        <f>IF(C366="","",IF(VLOOKUP(Y366,―!$X$2:$Y$31,2,FALSE)&lt;=VLOOKUP(Z366,―!$X$2:$Y$31,2,FALSE),"","error"))</f>
        <v/>
      </c>
      <c r="BD366" s="217" t="str">
        <f t="shared" si="87"/>
        <v/>
      </c>
      <c r="BE366" s="217" t="str">
        <f t="shared" si="88"/>
        <v/>
      </c>
      <c r="BF366" s="217" t="str">
        <f>IF(C366="","",IF(AND(フラグ管理用!AJ366="予算区分_地単_通常",フラグ管理用!AE366&gt;4),"error",IF(AND(フラグ管理用!AJ366="予算区分_地単_協力金等",フラグ管理用!AE366&gt;9),"error",IF(AND(フラグ管理用!AJ366="予算区分_補助",フラグ管理用!AE366&lt;9),"error",""))))</f>
        <v/>
      </c>
      <c r="BG366" s="258" t="str">
        <f>フラグ管理用!AN366</f>
        <v/>
      </c>
    </row>
    <row r="367" spans="1:59" x14ac:dyDescent="0.15">
      <c r="A367" s="84">
        <v>349</v>
      </c>
      <c r="B367" s="87"/>
      <c r="C367" s="61"/>
      <c r="D367" s="61"/>
      <c r="E367" s="63"/>
      <c r="F367" s="62"/>
      <c r="G367" s="150" t="str">
        <f>IF(C367="補",VLOOKUP(F367,'事業名一覧 '!$A$3:$C$54,3,FALSE),"")</f>
        <v/>
      </c>
      <c r="H367" s="158"/>
      <c r="I367" s="63"/>
      <c r="J367" s="63"/>
      <c r="K367" s="63"/>
      <c r="L367" s="62"/>
      <c r="M367" s="103" t="str">
        <f t="shared" si="89"/>
        <v/>
      </c>
      <c r="N367" s="103" t="str">
        <f t="shared" si="90"/>
        <v/>
      </c>
      <c r="O367" s="65"/>
      <c r="P367" s="65"/>
      <c r="Q367" s="65"/>
      <c r="R367" s="65"/>
      <c r="S367" s="65"/>
      <c r="T367" s="62"/>
      <c r="U367" s="63"/>
      <c r="V367" s="63"/>
      <c r="W367" s="63"/>
      <c r="X367" s="61"/>
      <c r="Y367" s="61"/>
      <c r="Z367" s="61"/>
      <c r="AA367" s="241"/>
      <c r="AB367" s="241"/>
      <c r="AC367" s="62"/>
      <c r="AD367" s="62"/>
      <c r="AE367" s="169"/>
      <c r="AF367" s="294"/>
      <c r="AG367" s="236"/>
      <c r="AH367" s="246" t="str">
        <f t="shared" si="91"/>
        <v/>
      </c>
      <c r="AI367" s="251" t="str">
        <f t="shared" si="92"/>
        <v/>
      </c>
      <c r="AJ367" s="217" t="str">
        <f>IF(C367="","",IF(AND(フラグ管理用!C367=1,フラグ管理用!E367=1),"",IF(AND(フラグ管理用!C367=2,フラグ管理用!D367=1,フラグ管理用!E367=1),"",IF(AND(フラグ管理用!C367=2,フラグ管理用!D367=2),"","error"))))</f>
        <v/>
      </c>
      <c r="AK367" s="257" t="str">
        <f t="shared" si="81"/>
        <v/>
      </c>
      <c r="AL367" s="257" t="str">
        <f t="shared" si="82"/>
        <v/>
      </c>
      <c r="AM367" s="257" t="str">
        <f>IF(C367="","",IF(PRODUCT(フラグ管理用!H367:J367)=0,"error",""))</f>
        <v/>
      </c>
      <c r="AN367" s="257" t="str">
        <f t="shared" si="93"/>
        <v/>
      </c>
      <c r="AO367" s="257" t="str">
        <f>IF(C367="","",IF(AND(フラグ管理用!E367=1,フラグ管理用!K367=1),"",IF(AND(フラグ管理用!E367=2,フラグ管理用!K367&gt;1),"","error")))</f>
        <v/>
      </c>
      <c r="AP367" s="257" t="str">
        <f>IF(C367="","",IF(AND(フラグ管理用!K367=10,ISBLANK(L367)=FALSE),"",IF(AND(フラグ管理用!K367&lt;10,ISBLANK(L367)=TRUE),"","error")))</f>
        <v/>
      </c>
      <c r="AQ367" s="217" t="str">
        <f t="shared" si="83"/>
        <v/>
      </c>
      <c r="AR367" s="217" t="str">
        <f t="shared" si="94"/>
        <v/>
      </c>
      <c r="AS367" s="217" t="str">
        <f>IF(C367="","",IF(AND(フラグ管理用!D367=2,フラグ管理用!E367=1),IF(Q367&lt;&gt;0,"error",""),""))</f>
        <v/>
      </c>
      <c r="AT367" s="217" t="str">
        <f>IF(C367="","",IF(フラグ管理用!E367=2,IF(OR(O367&lt;&gt;0,P367&lt;&gt;0),"error",""),""))</f>
        <v/>
      </c>
      <c r="AU367" s="217" t="str">
        <f t="shared" si="95"/>
        <v/>
      </c>
      <c r="AV367" s="217" t="str">
        <f t="shared" si="96"/>
        <v/>
      </c>
      <c r="AW367" s="217" t="str">
        <f t="shared" si="84"/>
        <v/>
      </c>
      <c r="AX367" s="217" t="str">
        <f>IF(C367="","",IF(フラグ管理用!X367=2,IF(AND(フラグ管理用!C367=2,フラグ管理用!U367=1),"","error"),""))</f>
        <v/>
      </c>
      <c r="AY367" s="217" t="str">
        <f t="shared" si="85"/>
        <v/>
      </c>
      <c r="AZ367" s="217" t="str">
        <f>IF(C367="","",IF(フラグ管理用!Y367=30,"error",IF(AND(フラグ管理用!AH367="事業始期_通常",フラグ管理用!Y367&lt;18),"error",IF(AND(フラグ管理用!AH367="事業始期_補助",フラグ管理用!Y367&lt;15),"error",""))))</f>
        <v/>
      </c>
      <c r="BA367" s="217" t="str">
        <f t="shared" si="86"/>
        <v/>
      </c>
      <c r="BB367" s="217" t="str">
        <f>IF(C367="","",IF(AND(フラグ管理用!AI367="事業終期_通常",OR(フラグ管理用!Z367&lt;18,フラグ管理用!Z367&gt;29)),"error",IF(AND(フラグ管理用!AI367="事業終期_基金",フラグ管理用!Z367&lt;18),"error","")))</f>
        <v/>
      </c>
      <c r="BC367" s="217" t="str">
        <f>IF(C367="","",IF(VLOOKUP(Y367,―!$X$2:$Y$31,2,FALSE)&lt;=VLOOKUP(Z367,―!$X$2:$Y$31,2,FALSE),"","error"))</f>
        <v/>
      </c>
      <c r="BD367" s="217" t="str">
        <f t="shared" si="87"/>
        <v/>
      </c>
      <c r="BE367" s="217" t="str">
        <f t="shared" si="88"/>
        <v/>
      </c>
      <c r="BF367" s="217" t="str">
        <f>IF(C367="","",IF(AND(フラグ管理用!AJ367="予算区分_地単_通常",フラグ管理用!AE367&gt;4),"error",IF(AND(フラグ管理用!AJ367="予算区分_地単_協力金等",フラグ管理用!AE367&gt;9),"error",IF(AND(フラグ管理用!AJ367="予算区分_補助",フラグ管理用!AE367&lt;9),"error",""))))</f>
        <v/>
      </c>
      <c r="BG367" s="258" t="str">
        <f>フラグ管理用!AN367</f>
        <v/>
      </c>
    </row>
    <row r="368" spans="1:59" x14ac:dyDescent="0.15">
      <c r="A368" s="84">
        <v>350</v>
      </c>
      <c r="B368" s="87"/>
      <c r="C368" s="61"/>
      <c r="D368" s="61"/>
      <c r="E368" s="63"/>
      <c r="F368" s="62"/>
      <c r="G368" s="150" t="str">
        <f>IF(C368="補",VLOOKUP(F368,'事業名一覧 '!$A$3:$C$54,3,FALSE),"")</f>
        <v/>
      </c>
      <c r="H368" s="158"/>
      <c r="I368" s="63"/>
      <c r="J368" s="63"/>
      <c r="K368" s="63"/>
      <c r="L368" s="62"/>
      <c r="M368" s="103" t="str">
        <f t="shared" si="89"/>
        <v/>
      </c>
      <c r="N368" s="103" t="str">
        <f t="shared" si="90"/>
        <v/>
      </c>
      <c r="O368" s="65"/>
      <c r="P368" s="65"/>
      <c r="Q368" s="65"/>
      <c r="R368" s="65"/>
      <c r="S368" s="65"/>
      <c r="T368" s="62"/>
      <c r="U368" s="63"/>
      <c r="V368" s="63"/>
      <c r="W368" s="63"/>
      <c r="X368" s="61"/>
      <c r="Y368" s="61"/>
      <c r="Z368" s="61"/>
      <c r="AA368" s="241"/>
      <c r="AB368" s="241"/>
      <c r="AC368" s="62"/>
      <c r="AD368" s="62"/>
      <c r="AE368" s="169"/>
      <c r="AF368" s="294"/>
      <c r="AG368" s="236"/>
      <c r="AH368" s="246" t="str">
        <f t="shared" si="91"/>
        <v/>
      </c>
      <c r="AI368" s="251" t="str">
        <f t="shared" si="92"/>
        <v/>
      </c>
      <c r="AJ368" s="217" t="str">
        <f>IF(C368="","",IF(AND(フラグ管理用!C368=1,フラグ管理用!E368=1),"",IF(AND(フラグ管理用!C368=2,フラグ管理用!D368=1,フラグ管理用!E368=1),"",IF(AND(フラグ管理用!C368=2,フラグ管理用!D368=2),"","error"))))</f>
        <v/>
      </c>
      <c r="AK368" s="257" t="str">
        <f t="shared" si="81"/>
        <v/>
      </c>
      <c r="AL368" s="257" t="str">
        <f t="shared" si="82"/>
        <v/>
      </c>
      <c r="AM368" s="257" t="str">
        <f>IF(C368="","",IF(PRODUCT(フラグ管理用!H368:J368)=0,"error",""))</f>
        <v/>
      </c>
      <c r="AN368" s="257" t="str">
        <f t="shared" si="93"/>
        <v/>
      </c>
      <c r="AO368" s="257" t="str">
        <f>IF(C368="","",IF(AND(フラグ管理用!E368=1,フラグ管理用!K368=1),"",IF(AND(フラグ管理用!E368=2,フラグ管理用!K368&gt;1),"","error")))</f>
        <v/>
      </c>
      <c r="AP368" s="257" t="str">
        <f>IF(C368="","",IF(AND(フラグ管理用!K368=10,ISBLANK(L368)=FALSE),"",IF(AND(フラグ管理用!K368&lt;10,ISBLANK(L368)=TRUE),"","error")))</f>
        <v/>
      </c>
      <c r="AQ368" s="217" t="str">
        <f t="shared" si="83"/>
        <v/>
      </c>
      <c r="AR368" s="217" t="str">
        <f t="shared" si="94"/>
        <v/>
      </c>
      <c r="AS368" s="217" t="str">
        <f>IF(C368="","",IF(AND(フラグ管理用!D368=2,フラグ管理用!E368=1),IF(Q368&lt;&gt;0,"error",""),""))</f>
        <v/>
      </c>
      <c r="AT368" s="217" t="str">
        <f>IF(C368="","",IF(フラグ管理用!E368=2,IF(OR(O368&lt;&gt;0,P368&lt;&gt;0),"error",""),""))</f>
        <v/>
      </c>
      <c r="AU368" s="217" t="str">
        <f t="shared" si="95"/>
        <v/>
      </c>
      <c r="AV368" s="217" t="str">
        <f t="shared" si="96"/>
        <v/>
      </c>
      <c r="AW368" s="217" t="str">
        <f t="shared" si="84"/>
        <v/>
      </c>
      <c r="AX368" s="217" t="str">
        <f>IF(C368="","",IF(フラグ管理用!X368=2,IF(AND(フラグ管理用!C368=2,フラグ管理用!U368=1),"","error"),""))</f>
        <v/>
      </c>
      <c r="AY368" s="217" t="str">
        <f t="shared" si="85"/>
        <v/>
      </c>
      <c r="AZ368" s="217" t="str">
        <f>IF(C368="","",IF(フラグ管理用!Y368=30,"error",IF(AND(フラグ管理用!AH368="事業始期_通常",フラグ管理用!Y368&lt;18),"error",IF(AND(フラグ管理用!AH368="事業始期_補助",フラグ管理用!Y368&lt;15),"error",""))))</f>
        <v/>
      </c>
      <c r="BA368" s="217" t="str">
        <f t="shared" si="86"/>
        <v/>
      </c>
      <c r="BB368" s="217" t="str">
        <f>IF(C368="","",IF(AND(フラグ管理用!AI368="事業終期_通常",OR(フラグ管理用!Z368&lt;18,フラグ管理用!Z368&gt;29)),"error",IF(AND(フラグ管理用!AI368="事業終期_基金",フラグ管理用!Z368&lt;18),"error","")))</f>
        <v/>
      </c>
      <c r="BC368" s="217" t="str">
        <f>IF(C368="","",IF(VLOOKUP(Y368,―!$X$2:$Y$31,2,FALSE)&lt;=VLOOKUP(Z368,―!$X$2:$Y$31,2,FALSE),"","error"))</f>
        <v/>
      </c>
      <c r="BD368" s="217" t="str">
        <f t="shared" si="87"/>
        <v/>
      </c>
      <c r="BE368" s="217" t="str">
        <f t="shared" si="88"/>
        <v/>
      </c>
      <c r="BF368" s="217" t="str">
        <f>IF(C368="","",IF(AND(フラグ管理用!AJ368="予算区分_地単_通常",フラグ管理用!AE368&gt;4),"error",IF(AND(フラグ管理用!AJ368="予算区分_地単_協力金等",フラグ管理用!AE368&gt;9),"error",IF(AND(フラグ管理用!AJ368="予算区分_補助",フラグ管理用!AE368&lt;9),"error",""))))</f>
        <v/>
      </c>
      <c r="BG368" s="258" t="str">
        <f>フラグ管理用!AN368</f>
        <v/>
      </c>
    </row>
    <row r="369" spans="1:59" x14ac:dyDescent="0.15">
      <c r="A369" s="84">
        <v>351</v>
      </c>
      <c r="B369" s="87"/>
      <c r="C369" s="61"/>
      <c r="D369" s="61"/>
      <c r="E369" s="63"/>
      <c r="F369" s="62"/>
      <c r="G369" s="150" t="str">
        <f>IF(C369="補",VLOOKUP(F369,'事業名一覧 '!$A$3:$C$54,3,FALSE),"")</f>
        <v/>
      </c>
      <c r="H369" s="158"/>
      <c r="I369" s="63"/>
      <c r="J369" s="63"/>
      <c r="K369" s="63"/>
      <c r="L369" s="62"/>
      <c r="M369" s="103" t="str">
        <f t="shared" si="89"/>
        <v/>
      </c>
      <c r="N369" s="103" t="str">
        <f t="shared" si="90"/>
        <v/>
      </c>
      <c r="O369" s="65"/>
      <c r="P369" s="65"/>
      <c r="Q369" s="65"/>
      <c r="R369" s="65"/>
      <c r="S369" s="65"/>
      <c r="T369" s="62"/>
      <c r="U369" s="63"/>
      <c r="V369" s="63"/>
      <c r="W369" s="63"/>
      <c r="X369" s="61"/>
      <c r="Y369" s="61"/>
      <c r="Z369" s="61"/>
      <c r="AA369" s="241"/>
      <c r="AB369" s="241"/>
      <c r="AC369" s="62"/>
      <c r="AD369" s="62"/>
      <c r="AE369" s="169"/>
      <c r="AF369" s="294"/>
      <c r="AG369" s="236"/>
      <c r="AH369" s="246" t="str">
        <f t="shared" si="91"/>
        <v/>
      </c>
      <c r="AI369" s="251" t="str">
        <f t="shared" si="92"/>
        <v/>
      </c>
      <c r="AJ369" s="217" t="str">
        <f>IF(C369="","",IF(AND(フラグ管理用!C369=1,フラグ管理用!E369=1),"",IF(AND(フラグ管理用!C369=2,フラグ管理用!D369=1,フラグ管理用!E369=1),"",IF(AND(フラグ管理用!C369=2,フラグ管理用!D369=2),"","error"))))</f>
        <v/>
      </c>
      <c r="AK369" s="257" t="str">
        <f t="shared" si="81"/>
        <v/>
      </c>
      <c r="AL369" s="257" t="str">
        <f t="shared" si="82"/>
        <v/>
      </c>
      <c r="AM369" s="257" t="str">
        <f>IF(C369="","",IF(PRODUCT(フラグ管理用!H369:J369)=0,"error",""))</f>
        <v/>
      </c>
      <c r="AN369" s="257" t="str">
        <f t="shared" si="93"/>
        <v/>
      </c>
      <c r="AO369" s="257" t="str">
        <f>IF(C369="","",IF(AND(フラグ管理用!E369=1,フラグ管理用!K369=1),"",IF(AND(フラグ管理用!E369=2,フラグ管理用!K369&gt;1),"","error")))</f>
        <v/>
      </c>
      <c r="AP369" s="257" t="str">
        <f>IF(C369="","",IF(AND(フラグ管理用!K369=10,ISBLANK(L369)=FALSE),"",IF(AND(フラグ管理用!K369&lt;10,ISBLANK(L369)=TRUE),"","error")))</f>
        <v/>
      </c>
      <c r="AQ369" s="217" t="str">
        <f t="shared" si="83"/>
        <v/>
      </c>
      <c r="AR369" s="217" t="str">
        <f t="shared" si="94"/>
        <v/>
      </c>
      <c r="AS369" s="217" t="str">
        <f>IF(C369="","",IF(AND(フラグ管理用!D369=2,フラグ管理用!E369=1),IF(Q369&lt;&gt;0,"error",""),""))</f>
        <v/>
      </c>
      <c r="AT369" s="217" t="str">
        <f>IF(C369="","",IF(フラグ管理用!E369=2,IF(OR(O369&lt;&gt;0,P369&lt;&gt;0),"error",""),""))</f>
        <v/>
      </c>
      <c r="AU369" s="217" t="str">
        <f t="shared" si="95"/>
        <v/>
      </c>
      <c r="AV369" s="217" t="str">
        <f t="shared" si="96"/>
        <v/>
      </c>
      <c r="AW369" s="217" t="str">
        <f t="shared" si="84"/>
        <v/>
      </c>
      <c r="AX369" s="217" t="str">
        <f>IF(C369="","",IF(フラグ管理用!X369=2,IF(AND(フラグ管理用!C369=2,フラグ管理用!U369=1),"","error"),""))</f>
        <v/>
      </c>
      <c r="AY369" s="217" t="str">
        <f t="shared" si="85"/>
        <v/>
      </c>
      <c r="AZ369" s="217" t="str">
        <f>IF(C369="","",IF(フラグ管理用!Y369=30,"error",IF(AND(フラグ管理用!AH369="事業始期_通常",フラグ管理用!Y369&lt;18),"error",IF(AND(フラグ管理用!AH369="事業始期_補助",フラグ管理用!Y369&lt;15),"error",""))))</f>
        <v/>
      </c>
      <c r="BA369" s="217" t="str">
        <f t="shared" si="86"/>
        <v/>
      </c>
      <c r="BB369" s="217" t="str">
        <f>IF(C369="","",IF(AND(フラグ管理用!AI369="事業終期_通常",OR(フラグ管理用!Z369&lt;18,フラグ管理用!Z369&gt;29)),"error",IF(AND(フラグ管理用!AI369="事業終期_基金",フラグ管理用!Z369&lt;18),"error","")))</f>
        <v/>
      </c>
      <c r="BC369" s="217" t="str">
        <f>IF(C369="","",IF(VLOOKUP(Y369,―!$X$2:$Y$31,2,FALSE)&lt;=VLOOKUP(Z369,―!$X$2:$Y$31,2,FALSE),"","error"))</f>
        <v/>
      </c>
      <c r="BD369" s="217" t="str">
        <f t="shared" si="87"/>
        <v/>
      </c>
      <c r="BE369" s="217" t="str">
        <f t="shared" si="88"/>
        <v/>
      </c>
      <c r="BF369" s="217" t="str">
        <f>IF(C369="","",IF(AND(フラグ管理用!AJ369="予算区分_地単_通常",フラグ管理用!AE369&gt;4),"error",IF(AND(フラグ管理用!AJ369="予算区分_地単_協力金等",フラグ管理用!AE369&gt;9),"error",IF(AND(フラグ管理用!AJ369="予算区分_補助",フラグ管理用!AE369&lt;9),"error",""))))</f>
        <v/>
      </c>
      <c r="BG369" s="258" t="str">
        <f>フラグ管理用!AN369</f>
        <v/>
      </c>
    </row>
    <row r="370" spans="1:59" x14ac:dyDescent="0.15">
      <c r="A370" s="84">
        <v>352</v>
      </c>
      <c r="B370" s="87"/>
      <c r="C370" s="61"/>
      <c r="D370" s="61"/>
      <c r="E370" s="63"/>
      <c r="F370" s="62"/>
      <c r="G370" s="150" t="str">
        <f>IF(C370="補",VLOOKUP(F370,'事業名一覧 '!$A$3:$C$54,3,FALSE),"")</f>
        <v/>
      </c>
      <c r="H370" s="158"/>
      <c r="I370" s="63"/>
      <c r="J370" s="63"/>
      <c r="K370" s="63"/>
      <c r="L370" s="62"/>
      <c r="M370" s="103" t="str">
        <f t="shared" si="89"/>
        <v/>
      </c>
      <c r="N370" s="103" t="str">
        <f t="shared" si="90"/>
        <v/>
      </c>
      <c r="O370" s="65"/>
      <c r="P370" s="65"/>
      <c r="Q370" s="65"/>
      <c r="R370" s="65"/>
      <c r="S370" s="65"/>
      <c r="T370" s="62"/>
      <c r="U370" s="63"/>
      <c r="V370" s="63"/>
      <c r="W370" s="63"/>
      <c r="X370" s="61"/>
      <c r="Y370" s="61"/>
      <c r="Z370" s="61"/>
      <c r="AA370" s="241"/>
      <c r="AB370" s="241"/>
      <c r="AC370" s="62"/>
      <c r="AD370" s="62"/>
      <c r="AE370" s="169"/>
      <c r="AF370" s="294"/>
      <c r="AG370" s="236"/>
      <c r="AH370" s="246" t="str">
        <f t="shared" si="91"/>
        <v/>
      </c>
      <c r="AI370" s="251" t="str">
        <f t="shared" si="92"/>
        <v/>
      </c>
      <c r="AJ370" s="217" t="str">
        <f>IF(C370="","",IF(AND(フラグ管理用!C370=1,フラグ管理用!E370=1),"",IF(AND(フラグ管理用!C370=2,フラグ管理用!D370=1,フラグ管理用!E370=1),"",IF(AND(フラグ管理用!C370=2,フラグ管理用!D370=2),"","error"))))</f>
        <v/>
      </c>
      <c r="AK370" s="257" t="str">
        <f t="shared" si="81"/>
        <v/>
      </c>
      <c r="AL370" s="257" t="str">
        <f t="shared" si="82"/>
        <v/>
      </c>
      <c r="AM370" s="257" t="str">
        <f>IF(C370="","",IF(PRODUCT(フラグ管理用!H370:J370)=0,"error",""))</f>
        <v/>
      </c>
      <c r="AN370" s="257" t="str">
        <f t="shared" si="93"/>
        <v/>
      </c>
      <c r="AO370" s="257" t="str">
        <f>IF(C370="","",IF(AND(フラグ管理用!E370=1,フラグ管理用!K370=1),"",IF(AND(フラグ管理用!E370=2,フラグ管理用!K370&gt;1),"","error")))</f>
        <v/>
      </c>
      <c r="AP370" s="257" t="str">
        <f>IF(C370="","",IF(AND(フラグ管理用!K370=10,ISBLANK(L370)=FALSE),"",IF(AND(フラグ管理用!K370&lt;10,ISBLANK(L370)=TRUE),"","error")))</f>
        <v/>
      </c>
      <c r="AQ370" s="217" t="str">
        <f t="shared" si="83"/>
        <v/>
      </c>
      <c r="AR370" s="217" t="str">
        <f t="shared" si="94"/>
        <v/>
      </c>
      <c r="AS370" s="217" t="str">
        <f>IF(C370="","",IF(AND(フラグ管理用!D370=2,フラグ管理用!E370=1),IF(Q370&lt;&gt;0,"error",""),""))</f>
        <v/>
      </c>
      <c r="AT370" s="217" t="str">
        <f>IF(C370="","",IF(フラグ管理用!E370=2,IF(OR(O370&lt;&gt;0,P370&lt;&gt;0),"error",""),""))</f>
        <v/>
      </c>
      <c r="AU370" s="217" t="str">
        <f t="shared" si="95"/>
        <v/>
      </c>
      <c r="AV370" s="217" t="str">
        <f t="shared" si="96"/>
        <v/>
      </c>
      <c r="AW370" s="217" t="str">
        <f t="shared" si="84"/>
        <v/>
      </c>
      <c r="AX370" s="217" t="str">
        <f>IF(C370="","",IF(フラグ管理用!X370=2,IF(AND(フラグ管理用!C370=2,フラグ管理用!U370=1),"","error"),""))</f>
        <v/>
      </c>
      <c r="AY370" s="217" t="str">
        <f t="shared" si="85"/>
        <v/>
      </c>
      <c r="AZ370" s="217" t="str">
        <f>IF(C370="","",IF(フラグ管理用!Y370=30,"error",IF(AND(フラグ管理用!AH370="事業始期_通常",フラグ管理用!Y370&lt;18),"error",IF(AND(フラグ管理用!AH370="事業始期_補助",フラグ管理用!Y370&lt;15),"error",""))))</f>
        <v/>
      </c>
      <c r="BA370" s="217" t="str">
        <f t="shared" si="86"/>
        <v/>
      </c>
      <c r="BB370" s="217" t="str">
        <f>IF(C370="","",IF(AND(フラグ管理用!AI370="事業終期_通常",OR(フラグ管理用!Z370&lt;18,フラグ管理用!Z370&gt;29)),"error",IF(AND(フラグ管理用!AI370="事業終期_基金",フラグ管理用!Z370&lt;18),"error","")))</f>
        <v/>
      </c>
      <c r="BC370" s="217" t="str">
        <f>IF(C370="","",IF(VLOOKUP(Y370,―!$X$2:$Y$31,2,FALSE)&lt;=VLOOKUP(Z370,―!$X$2:$Y$31,2,FALSE),"","error"))</f>
        <v/>
      </c>
      <c r="BD370" s="217" t="str">
        <f t="shared" si="87"/>
        <v/>
      </c>
      <c r="BE370" s="217" t="str">
        <f t="shared" si="88"/>
        <v/>
      </c>
      <c r="BF370" s="217" t="str">
        <f>IF(C370="","",IF(AND(フラグ管理用!AJ370="予算区分_地単_通常",フラグ管理用!AE370&gt;4),"error",IF(AND(フラグ管理用!AJ370="予算区分_地単_協力金等",フラグ管理用!AE370&gt;9),"error",IF(AND(フラグ管理用!AJ370="予算区分_補助",フラグ管理用!AE370&lt;9),"error",""))))</f>
        <v/>
      </c>
      <c r="BG370" s="258" t="str">
        <f>フラグ管理用!AN370</f>
        <v/>
      </c>
    </row>
    <row r="371" spans="1:59" x14ac:dyDescent="0.15">
      <c r="A371" s="84">
        <v>353</v>
      </c>
      <c r="B371" s="87"/>
      <c r="C371" s="61"/>
      <c r="D371" s="61"/>
      <c r="E371" s="63"/>
      <c r="F371" s="62"/>
      <c r="G371" s="150" t="str">
        <f>IF(C371="補",VLOOKUP(F371,'事業名一覧 '!$A$3:$C$54,3,FALSE),"")</f>
        <v/>
      </c>
      <c r="H371" s="158"/>
      <c r="I371" s="63"/>
      <c r="J371" s="63"/>
      <c r="K371" s="63"/>
      <c r="L371" s="62"/>
      <c r="M371" s="103" t="str">
        <f t="shared" si="89"/>
        <v/>
      </c>
      <c r="N371" s="103" t="str">
        <f t="shared" si="90"/>
        <v/>
      </c>
      <c r="O371" s="65"/>
      <c r="P371" s="65"/>
      <c r="Q371" s="65"/>
      <c r="R371" s="65"/>
      <c r="S371" s="65"/>
      <c r="T371" s="62"/>
      <c r="U371" s="63"/>
      <c r="V371" s="63"/>
      <c r="W371" s="63"/>
      <c r="X371" s="61"/>
      <c r="Y371" s="61"/>
      <c r="Z371" s="61"/>
      <c r="AA371" s="241"/>
      <c r="AB371" s="241"/>
      <c r="AC371" s="62"/>
      <c r="AD371" s="62"/>
      <c r="AE371" s="169"/>
      <c r="AF371" s="294"/>
      <c r="AG371" s="236"/>
      <c r="AH371" s="246" t="str">
        <f t="shared" si="91"/>
        <v/>
      </c>
      <c r="AI371" s="251" t="str">
        <f t="shared" si="92"/>
        <v/>
      </c>
      <c r="AJ371" s="217" t="str">
        <f>IF(C371="","",IF(AND(フラグ管理用!C371=1,フラグ管理用!E371=1),"",IF(AND(フラグ管理用!C371=2,フラグ管理用!D371=1,フラグ管理用!E371=1),"",IF(AND(フラグ管理用!C371=2,フラグ管理用!D371=2),"","error"))))</f>
        <v/>
      </c>
      <c r="AK371" s="257" t="str">
        <f t="shared" si="81"/>
        <v/>
      </c>
      <c r="AL371" s="257" t="str">
        <f t="shared" si="82"/>
        <v/>
      </c>
      <c r="AM371" s="257" t="str">
        <f>IF(C371="","",IF(PRODUCT(フラグ管理用!H371:J371)=0,"error",""))</f>
        <v/>
      </c>
      <c r="AN371" s="257" t="str">
        <f t="shared" si="93"/>
        <v/>
      </c>
      <c r="AO371" s="257" t="str">
        <f>IF(C371="","",IF(AND(フラグ管理用!E371=1,フラグ管理用!K371=1),"",IF(AND(フラグ管理用!E371=2,フラグ管理用!K371&gt;1),"","error")))</f>
        <v/>
      </c>
      <c r="AP371" s="257" t="str">
        <f>IF(C371="","",IF(AND(フラグ管理用!K371=10,ISBLANK(L371)=FALSE),"",IF(AND(フラグ管理用!K371&lt;10,ISBLANK(L371)=TRUE),"","error")))</f>
        <v/>
      </c>
      <c r="AQ371" s="217" t="str">
        <f t="shared" si="83"/>
        <v/>
      </c>
      <c r="AR371" s="217" t="str">
        <f t="shared" si="94"/>
        <v/>
      </c>
      <c r="AS371" s="217" t="str">
        <f>IF(C371="","",IF(AND(フラグ管理用!D371=2,フラグ管理用!E371=1),IF(Q371&lt;&gt;0,"error",""),""))</f>
        <v/>
      </c>
      <c r="AT371" s="217" t="str">
        <f>IF(C371="","",IF(フラグ管理用!E371=2,IF(OR(O371&lt;&gt;0,P371&lt;&gt;0),"error",""),""))</f>
        <v/>
      </c>
      <c r="AU371" s="217" t="str">
        <f t="shared" si="95"/>
        <v/>
      </c>
      <c r="AV371" s="217" t="str">
        <f t="shared" si="96"/>
        <v/>
      </c>
      <c r="AW371" s="217" t="str">
        <f t="shared" si="84"/>
        <v/>
      </c>
      <c r="AX371" s="217" t="str">
        <f>IF(C371="","",IF(フラグ管理用!X371=2,IF(AND(フラグ管理用!C371=2,フラグ管理用!U371=1),"","error"),""))</f>
        <v/>
      </c>
      <c r="AY371" s="217" t="str">
        <f t="shared" si="85"/>
        <v/>
      </c>
      <c r="AZ371" s="217" t="str">
        <f>IF(C371="","",IF(フラグ管理用!Y371=30,"error",IF(AND(フラグ管理用!AH371="事業始期_通常",フラグ管理用!Y371&lt;18),"error",IF(AND(フラグ管理用!AH371="事業始期_補助",フラグ管理用!Y371&lt;15),"error",""))))</f>
        <v/>
      </c>
      <c r="BA371" s="217" t="str">
        <f t="shared" si="86"/>
        <v/>
      </c>
      <c r="BB371" s="217" t="str">
        <f>IF(C371="","",IF(AND(フラグ管理用!AI371="事業終期_通常",OR(フラグ管理用!Z371&lt;18,フラグ管理用!Z371&gt;29)),"error",IF(AND(フラグ管理用!AI371="事業終期_基金",フラグ管理用!Z371&lt;18),"error","")))</f>
        <v/>
      </c>
      <c r="BC371" s="217" t="str">
        <f>IF(C371="","",IF(VLOOKUP(Y371,―!$X$2:$Y$31,2,FALSE)&lt;=VLOOKUP(Z371,―!$X$2:$Y$31,2,FALSE),"","error"))</f>
        <v/>
      </c>
      <c r="BD371" s="217" t="str">
        <f t="shared" si="87"/>
        <v/>
      </c>
      <c r="BE371" s="217" t="str">
        <f t="shared" si="88"/>
        <v/>
      </c>
      <c r="BF371" s="217" t="str">
        <f>IF(C371="","",IF(AND(フラグ管理用!AJ371="予算区分_地単_通常",フラグ管理用!AE371&gt;4),"error",IF(AND(フラグ管理用!AJ371="予算区分_地単_協力金等",フラグ管理用!AE371&gt;9),"error",IF(AND(フラグ管理用!AJ371="予算区分_補助",フラグ管理用!AE371&lt;9),"error",""))))</f>
        <v/>
      </c>
      <c r="BG371" s="258" t="str">
        <f>フラグ管理用!AN371</f>
        <v/>
      </c>
    </row>
    <row r="372" spans="1:59" x14ac:dyDescent="0.15">
      <c r="A372" s="84">
        <v>354</v>
      </c>
      <c r="B372" s="87"/>
      <c r="C372" s="61"/>
      <c r="D372" s="61"/>
      <c r="E372" s="63"/>
      <c r="F372" s="62"/>
      <c r="G372" s="150" t="str">
        <f>IF(C372="補",VLOOKUP(F372,'事業名一覧 '!$A$3:$C$54,3,FALSE),"")</f>
        <v/>
      </c>
      <c r="H372" s="158"/>
      <c r="I372" s="63"/>
      <c r="J372" s="63"/>
      <c r="K372" s="63"/>
      <c r="L372" s="62"/>
      <c r="M372" s="103" t="str">
        <f t="shared" si="89"/>
        <v/>
      </c>
      <c r="N372" s="103" t="str">
        <f t="shared" si="90"/>
        <v/>
      </c>
      <c r="O372" s="65"/>
      <c r="P372" s="65"/>
      <c r="Q372" s="65"/>
      <c r="R372" s="65"/>
      <c r="S372" s="65"/>
      <c r="T372" s="62"/>
      <c r="U372" s="63"/>
      <c r="V372" s="63"/>
      <c r="W372" s="63"/>
      <c r="X372" s="61"/>
      <c r="Y372" s="61"/>
      <c r="Z372" s="61"/>
      <c r="AA372" s="241"/>
      <c r="AB372" s="241"/>
      <c r="AC372" s="62"/>
      <c r="AD372" s="62"/>
      <c r="AE372" s="169"/>
      <c r="AF372" s="294"/>
      <c r="AG372" s="236"/>
      <c r="AH372" s="246" t="str">
        <f t="shared" si="91"/>
        <v/>
      </c>
      <c r="AI372" s="251" t="str">
        <f t="shared" si="92"/>
        <v/>
      </c>
      <c r="AJ372" s="217" t="str">
        <f>IF(C372="","",IF(AND(フラグ管理用!C372=1,フラグ管理用!E372=1),"",IF(AND(フラグ管理用!C372=2,フラグ管理用!D372=1,フラグ管理用!E372=1),"",IF(AND(フラグ管理用!C372=2,フラグ管理用!D372=2),"","error"))))</f>
        <v/>
      </c>
      <c r="AK372" s="257" t="str">
        <f t="shared" si="81"/>
        <v/>
      </c>
      <c r="AL372" s="257" t="str">
        <f t="shared" si="82"/>
        <v/>
      </c>
      <c r="AM372" s="257" t="str">
        <f>IF(C372="","",IF(PRODUCT(フラグ管理用!H372:J372)=0,"error",""))</f>
        <v/>
      </c>
      <c r="AN372" s="257" t="str">
        <f t="shared" si="93"/>
        <v/>
      </c>
      <c r="AO372" s="257" t="str">
        <f>IF(C372="","",IF(AND(フラグ管理用!E372=1,フラグ管理用!K372=1),"",IF(AND(フラグ管理用!E372=2,フラグ管理用!K372&gt;1),"","error")))</f>
        <v/>
      </c>
      <c r="AP372" s="257" t="str">
        <f>IF(C372="","",IF(AND(フラグ管理用!K372=10,ISBLANK(L372)=FALSE),"",IF(AND(フラグ管理用!K372&lt;10,ISBLANK(L372)=TRUE),"","error")))</f>
        <v/>
      </c>
      <c r="AQ372" s="217" t="str">
        <f t="shared" si="83"/>
        <v/>
      </c>
      <c r="AR372" s="217" t="str">
        <f t="shared" si="94"/>
        <v/>
      </c>
      <c r="AS372" s="217" t="str">
        <f>IF(C372="","",IF(AND(フラグ管理用!D372=2,フラグ管理用!E372=1),IF(Q372&lt;&gt;0,"error",""),""))</f>
        <v/>
      </c>
      <c r="AT372" s="217" t="str">
        <f>IF(C372="","",IF(フラグ管理用!E372=2,IF(OR(O372&lt;&gt;0,P372&lt;&gt;0),"error",""),""))</f>
        <v/>
      </c>
      <c r="AU372" s="217" t="str">
        <f t="shared" si="95"/>
        <v/>
      </c>
      <c r="AV372" s="217" t="str">
        <f t="shared" si="96"/>
        <v/>
      </c>
      <c r="AW372" s="217" t="str">
        <f t="shared" si="84"/>
        <v/>
      </c>
      <c r="AX372" s="217" t="str">
        <f>IF(C372="","",IF(フラグ管理用!X372=2,IF(AND(フラグ管理用!C372=2,フラグ管理用!U372=1),"","error"),""))</f>
        <v/>
      </c>
      <c r="AY372" s="217" t="str">
        <f t="shared" si="85"/>
        <v/>
      </c>
      <c r="AZ372" s="217" t="str">
        <f>IF(C372="","",IF(フラグ管理用!Y372=30,"error",IF(AND(フラグ管理用!AH372="事業始期_通常",フラグ管理用!Y372&lt;18),"error",IF(AND(フラグ管理用!AH372="事業始期_補助",フラグ管理用!Y372&lt;15),"error",""))))</f>
        <v/>
      </c>
      <c r="BA372" s="217" t="str">
        <f t="shared" si="86"/>
        <v/>
      </c>
      <c r="BB372" s="217" t="str">
        <f>IF(C372="","",IF(AND(フラグ管理用!AI372="事業終期_通常",OR(フラグ管理用!Z372&lt;18,フラグ管理用!Z372&gt;29)),"error",IF(AND(フラグ管理用!AI372="事業終期_基金",フラグ管理用!Z372&lt;18),"error","")))</f>
        <v/>
      </c>
      <c r="BC372" s="217" t="str">
        <f>IF(C372="","",IF(VLOOKUP(Y372,―!$X$2:$Y$31,2,FALSE)&lt;=VLOOKUP(Z372,―!$X$2:$Y$31,2,FALSE),"","error"))</f>
        <v/>
      </c>
      <c r="BD372" s="217" t="str">
        <f t="shared" si="87"/>
        <v/>
      </c>
      <c r="BE372" s="217" t="str">
        <f t="shared" si="88"/>
        <v/>
      </c>
      <c r="BF372" s="217" t="str">
        <f>IF(C372="","",IF(AND(フラグ管理用!AJ372="予算区分_地単_通常",フラグ管理用!AE372&gt;4),"error",IF(AND(フラグ管理用!AJ372="予算区分_地単_協力金等",フラグ管理用!AE372&gt;9),"error",IF(AND(フラグ管理用!AJ372="予算区分_補助",フラグ管理用!AE372&lt;9),"error",""))))</f>
        <v/>
      </c>
      <c r="BG372" s="258" t="str">
        <f>フラグ管理用!AN372</f>
        <v/>
      </c>
    </row>
    <row r="373" spans="1:59" x14ac:dyDescent="0.15">
      <c r="A373" s="84">
        <v>355</v>
      </c>
      <c r="B373" s="87"/>
      <c r="C373" s="61"/>
      <c r="D373" s="61"/>
      <c r="E373" s="63"/>
      <c r="F373" s="62"/>
      <c r="G373" s="150" t="str">
        <f>IF(C373="補",VLOOKUP(F373,'事業名一覧 '!$A$3:$C$54,3,FALSE),"")</f>
        <v/>
      </c>
      <c r="H373" s="158"/>
      <c r="I373" s="63"/>
      <c r="J373" s="63"/>
      <c r="K373" s="63"/>
      <c r="L373" s="62"/>
      <c r="M373" s="103" t="str">
        <f t="shared" si="89"/>
        <v/>
      </c>
      <c r="N373" s="103" t="str">
        <f t="shared" si="90"/>
        <v/>
      </c>
      <c r="O373" s="65"/>
      <c r="P373" s="65"/>
      <c r="Q373" s="65"/>
      <c r="R373" s="65"/>
      <c r="S373" s="65"/>
      <c r="T373" s="62"/>
      <c r="U373" s="63"/>
      <c r="V373" s="63"/>
      <c r="W373" s="63"/>
      <c r="X373" s="61"/>
      <c r="Y373" s="61"/>
      <c r="Z373" s="61"/>
      <c r="AA373" s="241"/>
      <c r="AB373" s="241"/>
      <c r="AC373" s="62"/>
      <c r="AD373" s="62"/>
      <c r="AE373" s="169"/>
      <c r="AF373" s="294"/>
      <c r="AG373" s="236"/>
      <c r="AH373" s="246" t="str">
        <f t="shared" si="91"/>
        <v/>
      </c>
      <c r="AI373" s="251" t="str">
        <f t="shared" si="92"/>
        <v/>
      </c>
      <c r="AJ373" s="217" t="str">
        <f>IF(C373="","",IF(AND(フラグ管理用!C373=1,フラグ管理用!E373=1),"",IF(AND(フラグ管理用!C373=2,フラグ管理用!D373=1,フラグ管理用!E373=1),"",IF(AND(フラグ管理用!C373=2,フラグ管理用!D373=2),"","error"))))</f>
        <v/>
      </c>
      <c r="AK373" s="257" t="str">
        <f t="shared" si="81"/>
        <v/>
      </c>
      <c r="AL373" s="257" t="str">
        <f t="shared" si="82"/>
        <v/>
      </c>
      <c r="AM373" s="257" t="str">
        <f>IF(C373="","",IF(PRODUCT(フラグ管理用!H373:J373)=0,"error",""))</f>
        <v/>
      </c>
      <c r="AN373" s="257" t="str">
        <f t="shared" si="93"/>
        <v/>
      </c>
      <c r="AO373" s="257" t="str">
        <f>IF(C373="","",IF(AND(フラグ管理用!E373=1,フラグ管理用!K373=1),"",IF(AND(フラグ管理用!E373=2,フラグ管理用!K373&gt;1),"","error")))</f>
        <v/>
      </c>
      <c r="AP373" s="257" t="str">
        <f>IF(C373="","",IF(AND(フラグ管理用!K373=10,ISBLANK(L373)=FALSE),"",IF(AND(フラグ管理用!K373&lt;10,ISBLANK(L373)=TRUE),"","error")))</f>
        <v/>
      </c>
      <c r="AQ373" s="217" t="str">
        <f t="shared" si="83"/>
        <v/>
      </c>
      <c r="AR373" s="217" t="str">
        <f t="shared" si="94"/>
        <v/>
      </c>
      <c r="AS373" s="217" t="str">
        <f>IF(C373="","",IF(AND(フラグ管理用!D373=2,フラグ管理用!E373=1),IF(Q373&lt;&gt;0,"error",""),""))</f>
        <v/>
      </c>
      <c r="AT373" s="217" t="str">
        <f>IF(C373="","",IF(フラグ管理用!E373=2,IF(OR(O373&lt;&gt;0,P373&lt;&gt;0),"error",""),""))</f>
        <v/>
      </c>
      <c r="AU373" s="217" t="str">
        <f t="shared" si="95"/>
        <v/>
      </c>
      <c r="AV373" s="217" t="str">
        <f t="shared" si="96"/>
        <v/>
      </c>
      <c r="AW373" s="217" t="str">
        <f t="shared" si="84"/>
        <v/>
      </c>
      <c r="AX373" s="217" t="str">
        <f>IF(C373="","",IF(フラグ管理用!X373=2,IF(AND(フラグ管理用!C373=2,フラグ管理用!U373=1),"","error"),""))</f>
        <v/>
      </c>
      <c r="AY373" s="217" t="str">
        <f t="shared" si="85"/>
        <v/>
      </c>
      <c r="AZ373" s="217" t="str">
        <f>IF(C373="","",IF(フラグ管理用!Y373=30,"error",IF(AND(フラグ管理用!AH373="事業始期_通常",フラグ管理用!Y373&lt;18),"error",IF(AND(フラグ管理用!AH373="事業始期_補助",フラグ管理用!Y373&lt;15),"error",""))))</f>
        <v/>
      </c>
      <c r="BA373" s="217" t="str">
        <f t="shared" si="86"/>
        <v/>
      </c>
      <c r="BB373" s="217" t="str">
        <f>IF(C373="","",IF(AND(フラグ管理用!AI373="事業終期_通常",OR(フラグ管理用!Z373&lt;18,フラグ管理用!Z373&gt;29)),"error",IF(AND(フラグ管理用!AI373="事業終期_基金",フラグ管理用!Z373&lt;18),"error","")))</f>
        <v/>
      </c>
      <c r="BC373" s="217" t="str">
        <f>IF(C373="","",IF(VLOOKUP(Y373,―!$X$2:$Y$31,2,FALSE)&lt;=VLOOKUP(Z373,―!$X$2:$Y$31,2,FALSE),"","error"))</f>
        <v/>
      </c>
      <c r="BD373" s="217" t="str">
        <f t="shared" si="87"/>
        <v/>
      </c>
      <c r="BE373" s="217" t="str">
        <f t="shared" si="88"/>
        <v/>
      </c>
      <c r="BF373" s="217" t="str">
        <f>IF(C373="","",IF(AND(フラグ管理用!AJ373="予算区分_地単_通常",フラグ管理用!AE373&gt;4),"error",IF(AND(フラグ管理用!AJ373="予算区分_地単_協力金等",フラグ管理用!AE373&gt;9),"error",IF(AND(フラグ管理用!AJ373="予算区分_補助",フラグ管理用!AE373&lt;9),"error",""))))</f>
        <v/>
      </c>
      <c r="BG373" s="258" t="str">
        <f>フラグ管理用!AN373</f>
        <v/>
      </c>
    </row>
    <row r="374" spans="1:59" x14ac:dyDescent="0.15">
      <c r="A374" s="84">
        <v>356</v>
      </c>
      <c r="B374" s="87"/>
      <c r="C374" s="61"/>
      <c r="D374" s="61"/>
      <c r="E374" s="63"/>
      <c r="F374" s="62"/>
      <c r="G374" s="150" t="str">
        <f>IF(C374="補",VLOOKUP(F374,'事業名一覧 '!$A$3:$C$54,3,FALSE),"")</f>
        <v/>
      </c>
      <c r="H374" s="158"/>
      <c r="I374" s="63"/>
      <c r="J374" s="63"/>
      <c r="K374" s="63"/>
      <c r="L374" s="62"/>
      <c r="M374" s="103" t="str">
        <f t="shared" si="89"/>
        <v/>
      </c>
      <c r="N374" s="103" t="str">
        <f t="shared" si="90"/>
        <v/>
      </c>
      <c r="O374" s="65"/>
      <c r="P374" s="65"/>
      <c r="Q374" s="65"/>
      <c r="R374" s="65"/>
      <c r="S374" s="65"/>
      <c r="T374" s="62"/>
      <c r="U374" s="63"/>
      <c r="V374" s="63"/>
      <c r="W374" s="63"/>
      <c r="X374" s="61"/>
      <c r="Y374" s="61"/>
      <c r="Z374" s="61"/>
      <c r="AA374" s="241"/>
      <c r="AB374" s="241"/>
      <c r="AC374" s="62"/>
      <c r="AD374" s="62"/>
      <c r="AE374" s="169"/>
      <c r="AF374" s="294"/>
      <c r="AG374" s="236"/>
      <c r="AH374" s="246" t="str">
        <f t="shared" si="91"/>
        <v/>
      </c>
      <c r="AI374" s="251" t="str">
        <f t="shared" si="92"/>
        <v/>
      </c>
      <c r="AJ374" s="217" t="str">
        <f>IF(C374="","",IF(AND(フラグ管理用!C374=1,フラグ管理用!E374=1),"",IF(AND(フラグ管理用!C374=2,フラグ管理用!D374=1,フラグ管理用!E374=1),"",IF(AND(フラグ管理用!C374=2,フラグ管理用!D374=2),"","error"))))</f>
        <v/>
      </c>
      <c r="AK374" s="257" t="str">
        <f t="shared" si="81"/>
        <v/>
      </c>
      <c r="AL374" s="257" t="str">
        <f t="shared" si="82"/>
        <v/>
      </c>
      <c r="AM374" s="257" t="str">
        <f>IF(C374="","",IF(PRODUCT(フラグ管理用!H374:J374)=0,"error",""))</f>
        <v/>
      </c>
      <c r="AN374" s="257" t="str">
        <f t="shared" si="93"/>
        <v/>
      </c>
      <c r="AO374" s="257" t="str">
        <f>IF(C374="","",IF(AND(フラグ管理用!E374=1,フラグ管理用!K374=1),"",IF(AND(フラグ管理用!E374=2,フラグ管理用!K374&gt;1),"","error")))</f>
        <v/>
      </c>
      <c r="AP374" s="257" t="str">
        <f>IF(C374="","",IF(AND(フラグ管理用!K374=10,ISBLANK(L374)=FALSE),"",IF(AND(フラグ管理用!K374&lt;10,ISBLANK(L374)=TRUE),"","error")))</f>
        <v/>
      </c>
      <c r="AQ374" s="217" t="str">
        <f t="shared" si="83"/>
        <v/>
      </c>
      <c r="AR374" s="217" t="str">
        <f t="shared" si="94"/>
        <v/>
      </c>
      <c r="AS374" s="217" t="str">
        <f>IF(C374="","",IF(AND(フラグ管理用!D374=2,フラグ管理用!E374=1),IF(Q374&lt;&gt;0,"error",""),""))</f>
        <v/>
      </c>
      <c r="AT374" s="217" t="str">
        <f>IF(C374="","",IF(フラグ管理用!E374=2,IF(OR(O374&lt;&gt;0,P374&lt;&gt;0),"error",""),""))</f>
        <v/>
      </c>
      <c r="AU374" s="217" t="str">
        <f t="shared" si="95"/>
        <v/>
      </c>
      <c r="AV374" s="217" t="str">
        <f t="shared" si="96"/>
        <v/>
      </c>
      <c r="AW374" s="217" t="str">
        <f t="shared" si="84"/>
        <v/>
      </c>
      <c r="AX374" s="217" t="str">
        <f>IF(C374="","",IF(フラグ管理用!X374=2,IF(AND(フラグ管理用!C374=2,フラグ管理用!U374=1),"","error"),""))</f>
        <v/>
      </c>
      <c r="AY374" s="217" t="str">
        <f t="shared" si="85"/>
        <v/>
      </c>
      <c r="AZ374" s="217" t="str">
        <f>IF(C374="","",IF(フラグ管理用!Y374=30,"error",IF(AND(フラグ管理用!AH374="事業始期_通常",フラグ管理用!Y374&lt;18),"error",IF(AND(フラグ管理用!AH374="事業始期_補助",フラグ管理用!Y374&lt;15),"error",""))))</f>
        <v/>
      </c>
      <c r="BA374" s="217" t="str">
        <f t="shared" si="86"/>
        <v/>
      </c>
      <c r="BB374" s="217" t="str">
        <f>IF(C374="","",IF(AND(フラグ管理用!AI374="事業終期_通常",OR(フラグ管理用!Z374&lt;18,フラグ管理用!Z374&gt;29)),"error",IF(AND(フラグ管理用!AI374="事業終期_基金",フラグ管理用!Z374&lt;18),"error","")))</f>
        <v/>
      </c>
      <c r="BC374" s="217" t="str">
        <f>IF(C374="","",IF(VLOOKUP(Y374,―!$X$2:$Y$31,2,FALSE)&lt;=VLOOKUP(Z374,―!$X$2:$Y$31,2,FALSE),"","error"))</f>
        <v/>
      </c>
      <c r="BD374" s="217" t="str">
        <f t="shared" si="87"/>
        <v/>
      </c>
      <c r="BE374" s="217" t="str">
        <f t="shared" si="88"/>
        <v/>
      </c>
      <c r="BF374" s="217" t="str">
        <f>IF(C374="","",IF(AND(フラグ管理用!AJ374="予算区分_地単_通常",フラグ管理用!AE374&gt;4),"error",IF(AND(フラグ管理用!AJ374="予算区分_地単_協力金等",フラグ管理用!AE374&gt;9),"error",IF(AND(フラグ管理用!AJ374="予算区分_補助",フラグ管理用!AE374&lt;9),"error",""))))</f>
        <v/>
      </c>
      <c r="BG374" s="258" t="str">
        <f>フラグ管理用!AN374</f>
        <v/>
      </c>
    </row>
    <row r="375" spans="1:59" x14ac:dyDescent="0.15">
      <c r="A375" s="84">
        <v>357</v>
      </c>
      <c r="B375" s="87"/>
      <c r="C375" s="61"/>
      <c r="D375" s="61"/>
      <c r="E375" s="63"/>
      <c r="F375" s="62"/>
      <c r="G375" s="150" t="str">
        <f>IF(C375="補",VLOOKUP(F375,'事業名一覧 '!$A$3:$C$54,3,FALSE),"")</f>
        <v/>
      </c>
      <c r="H375" s="158"/>
      <c r="I375" s="63"/>
      <c r="J375" s="63"/>
      <c r="K375" s="63"/>
      <c r="L375" s="62"/>
      <c r="M375" s="103" t="str">
        <f t="shared" si="89"/>
        <v/>
      </c>
      <c r="N375" s="103" t="str">
        <f t="shared" si="90"/>
        <v/>
      </c>
      <c r="O375" s="65"/>
      <c r="P375" s="65"/>
      <c r="Q375" s="65"/>
      <c r="R375" s="65"/>
      <c r="S375" s="65"/>
      <c r="T375" s="62"/>
      <c r="U375" s="63"/>
      <c r="V375" s="63"/>
      <c r="W375" s="63"/>
      <c r="X375" s="61"/>
      <c r="Y375" s="61"/>
      <c r="Z375" s="61"/>
      <c r="AA375" s="241"/>
      <c r="AB375" s="241"/>
      <c r="AC375" s="62"/>
      <c r="AD375" s="62"/>
      <c r="AE375" s="169"/>
      <c r="AF375" s="294"/>
      <c r="AG375" s="236"/>
      <c r="AH375" s="246" t="str">
        <f t="shared" si="91"/>
        <v/>
      </c>
      <c r="AI375" s="251" t="str">
        <f t="shared" si="92"/>
        <v/>
      </c>
      <c r="AJ375" s="217" t="str">
        <f>IF(C375="","",IF(AND(フラグ管理用!C375=1,フラグ管理用!E375=1),"",IF(AND(フラグ管理用!C375=2,フラグ管理用!D375=1,フラグ管理用!E375=1),"",IF(AND(フラグ管理用!C375=2,フラグ管理用!D375=2),"","error"))))</f>
        <v/>
      </c>
      <c r="AK375" s="257" t="str">
        <f t="shared" si="81"/>
        <v/>
      </c>
      <c r="AL375" s="257" t="str">
        <f t="shared" si="82"/>
        <v/>
      </c>
      <c r="AM375" s="257" t="str">
        <f>IF(C375="","",IF(PRODUCT(フラグ管理用!H375:J375)=0,"error",""))</f>
        <v/>
      </c>
      <c r="AN375" s="257" t="str">
        <f t="shared" si="93"/>
        <v/>
      </c>
      <c r="AO375" s="257" t="str">
        <f>IF(C375="","",IF(AND(フラグ管理用!E375=1,フラグ管理用!K375=1),"",IF(AND(フラグ管理用!E375=2,フラグ管理用!K375&gt;1),"","error")))</f>
        <v/>
      </c>
      <c r="AP375" s="257" t="str">
        <f>IF(C375="","",IF(AND(フラグ管理用!K375=10,ISBLANK(L375)=FALSE),"",IF(AND(フラグ管理用!K375&lt;10,ISBLANK(L375)=TRUE),"","error")))</f>
        <v/>
      </c>
      <c r="AQ375" s="217" t="str">
        <f t="shared" si="83"/>
        <v/>
      </c>
      <c r="AR375" s="217" t="str">
        <f t="shared" si="94"/>
        <v/>
      </c>
      <c r="AS375" s="217" t="str">
        <f>IF(C375="","",IF(AND(フラグ管理用!D375=2,フラグ管理用!E375=1),IF(Q375&lt;&gt;0,"error",""),""))</f>
        <v/>
      </c>
      <c r="AT375" s="217" t="str">
        <f>IF(C375="","",IF(フラグ管理用!E375=2,IF(OR(O375&lt;&gt;0,P375&lt;&gt;0),"error",""),""))</f>
        <v/>
      </c>
      <c r="AU375" s="217" t="str">
        <f t="shared" si="95"/>
        <v/>
      </c>
      <c r="AV375" s="217" t="str">
        <f t="shared" si="96"/>
        <v/>
      </c>
      <c r="AW375" s="217" t="str">
        <f t="shared" si="84"/>
        <v/>
      </c>
      <c r="AX375" s="217" t="str">
        <f>IF(C375="","",IF(フラグ管理用!X375=2,IF(AND(フラグ管理用!C375=2,フラグ管理用!U375=1),"","error"),""))</f>
        <v/>
      </c>
      <c r="AY375" s="217" t="str">
        <f t="shared" si="85"/>
        <v/>
      </c>
      <c r="AZ375" s="217" t="str">
        <f>IF(C375="","",IF(フラグ管理用!Y375=30,"error",IF(AND(フラグ管理用!AH375="事業始期_通常",フラグ管理用!Y375&lt;18),"error",IF(AND(フラグ管理用!AH375="事業始期_補助",フラグ管理用!Y375&lt;15),"error",""))))</f>
        <v/>
      </c>
      <c r="BA375" s="217" t="str">
        <f t="shared" si="86"/>
        <v/>
      </c>
      <c r="BB375" s="217" t="str">
        <f>IF(C375="","",IF(AND(フラグ管理用!AI375="事業終期_通常",OR(フラグ管理用!Z375&lt;18,フラグ管理用!Z375&gt;29)),"error",IF(AND(フラグ管理用!AI375="事業終期_基金",フラグ管理用!Z375&lt;18),"error","")))</f>
        <v/>
      </c>
      <c r="BC375" s="217" t="str">
        <f>IF(C375="","",IF(VLOOKUP(Y375,―!$X$2:$Y$31,2,FALSE)&lt;=VLOOKUP(Z375,―!$X$2:$Y$31,2,FALSE),"","error"))</f>
        <v/>
      </c>
      <c r="BD375" s="217" t="str">
        <f t="shared" si="87"/>
        <v/>
      </c>
      <c r="BE375" s="217" t="str">
        <f t="shared" si="88"/>
        <v/>
      </c>
      <c r="BF375" s="217" t="str">
        <f>IF(C375="","",IF(AND(フラグ管理用!AJ375="予算区分_地単_通常",フラグ管理用!AE375&gt;4),"error",IF(AND(フラグ管理用!AJ375="予算区分_地単_協力金等",フラグ管理用!AE375&gt;9),"error",IF(AND(フラグ管理用!AJ375="予算区分_補助",フラグ管理用!AE375&lt;9),"error",""))))</f>
        <v/>
      </c>
      <c r="BG375" s="258" t="str">
        <f>フラグ管理用!AN375</f>
        <v/>
      </c>
    </row>
    <row r="376" spans="1:59" x14ac:dyDescent="0.15">
      <c r="A376" s="84">
        <v>358</v>
      </c>
      <c r="B376" s="87"/>
      <c r="C376" s="61"/>
      <c r="D376" s="61"/>
      <c r="E376" s="63"/>
      <c r="F376" s="62"/>
      <c r="G376" s="150" t="str">
        <f>IF(C376="補",VLOOKUP(F376,'事業名一覧 '!$A$3:$C$54,3,FALSE),"")</f>
        <v/>
      </c>
      <c r="H376" s="158"/>
      <c r="I376" s="63"/>
      <c r="J376" s="63"/>
      <c r="K376" s="63"/>
      <c r="L376" s="62"/>
      <c r="M376" s="103" t="str">
        <f t="shared" si="89"/>
        <v/>
      </c>
      <c r="N376" s="103" t="str">
        <f t="shared" si="90"/>
        <v/>
      </c>
      <c r="O376" s="65"/>
      <c r="P376" s="65"/>
      <c r="Q376" s="65"/>
      <c r="R376" s="65"/>
      <c r="S376" s="65"/>
      <c r="T376" s="62"/>
      <c r="U376" s="63"/>
      <c r="V376" s="63"/>
      <c r="W376" s="63"/>
      <c r="X376" s="61"/>
      <c r="Y376" s="61"/>
      <c r="Z376" s="61"/>
      <c r="AA376" s="241"/>
      <c r="AB376" s="241"/>
      <c r="AC376" s="62"/>
      <c r="AD376" s="62"/>
      <c r="AE376" s="169"/>
      <c r="AF376" s="294"/>
      <c r="AG376" s="236"/>
      <c r="AH376" s="246" t="str">
        <f t="shared" si="91"/>
        <v/>
      </c>
      <c r="AI376" s="251" t="str">
        <f t="shared" si="92"/>
        <v/>
      </c>
      <c r="AJ376" s="217" t="str">
        <f>IF(C376="","",IF(AND(フラグ管理用!C376=1,フラグ管理用!E376=1),"",IF(AND(フラグ管理用!C376=2,フラグ管理用!D376=1,フラグ管理用!E376=1),"",IF(AND(フラグ管理用!C376=2,フラグ管理用!D376=2),"","error"))))</f>
        <v/>
      </c>
      <c r="AK376" s="257" t="str">
        <f t="shared" si="81"/>
        <v/>
      </c>
      <c r="AL376" s="257" t="str">
        <f t="shared" si="82"/>
        <v/>
      </c>
      <c r="AM376" s="257" t="str">
        <f>IF(C376="","",IF(PRODUCT(フラグ管理用!H376:J376)=0,"error",""))</f>
        <v/>
      </c>
      <c r="AN376" s="257" t="str">
        <f t="shared" si="93"/>
        <v/>
      </c>
      <c r="AO376" s="257" t="str">
        <f>IF(C376="","",IF(AND(フラグ管理用!E376=1,フラグ管理用!K376=1),"",IF(AND(フラグ管理用!E376=2,フラグ管理用!K376&gt;1),"","error")))</f>
        <v/>
      </c>
      <c r="AP376" s="257" t="str">
        <f>IF(C376="","",IF(AND(フラグ管理用!K376=10,ISBLANK(L376)=FALSE),"",IF(AND(フラグ管理用!K376&lt;10,ISBLANK(L376)=TRUE),"","error")))</f>
        <v/>
      </c>
      <c r="AQ376" s="217" t="str">
        <f t="shared" si="83"/>
        <v/>
      </c>
      <c r="AR376" s="217" t="str">
        <f t="shared" si="94"/>
        <v/>
      </c>
      <c r="AS376" s="217" t="str">
        <f>IF(C376="","",IF(AND(フラグ管理用!D376=2,フラグ管理用!E376=1),IF(Q376&lt;&gt;0,"error",""),""))</f>
        <v/>
      </c>
      <c r="AT376" s="217" t="str">
        <f>IF(C376="","",IF(フラグ管理用!E376=2,IF(OR(O376&lt;&gt;0,P376&lt;&gt;0),"error",""),""))</f>
        <v/>
      </c>
      <c r="AU376" s="217" t="str">
        <f t="shared" si="95"/>
        <v/>
      </c>
      <c r="AV376" s="217" t="str">
        <f t="shared" si="96"/>
        <v/>
      </c>
      <c r="AW376" s="217" t="str">
        <f t="shared" si="84"/>
        <v/>
      </c>
      <c r="AX376" s="217" t="str">
        <f>IF(C376="","",IF(フラグ管理用!X376=2,IF(AND(フラグ管理用!C376=2,フラグ管理用!U376=1),"","error"),""))</f>
        <v/>
      </c>
      <c r="AY376" s="217" t="str">
        <f t="shared" si="85"/>
        <v/>
      </c>
      <c r="AZ376" s="217" t="str">
        <f>IF(C376="","",IF(フラグ管理用!Y376=30,"error",IF(AND(フラグ管理用!AH376="事業始期_通常",フラグ管理用!Y376&lt;18),"error",IF(AND(フラグ管理用!AH376="事業始期_補助",フラグ管理用!Y376&lt;15),"error",""))))</f>
        <v/>
      </c>
      <c r="BA376" s="217" t="str">
        <f t="shared" si="86"/>
        <v/>
      </c>
      <c r="BB376" s="217" t="str">
        <f>IF(C376="","",IF(AND(フラグ管理用!AI376="事業終期_通常",OR(フラグ管理用!Z376&lt;18,フラグ管理用!Z376&gt;29)),"error",IF(AND(フラグ管理用!AI376="事業終期_基金",フラグ管理用!Z376&lt;18),"error","")))</f>
        <v/>
      </c>
      <c r="BC376" s="217" t="str">
        <f>IF(C376="","",IF(VLOOKUP(Y376,―!$X$2:$Y$31,2,FALSE)&lt;=VLOOKUP(Z376,―!$X$2:$Y$31,2,FALSE),"","error"))</f>
        <v/>
      </c>
      <c r="BD376" s="217" t="str">
        <f t="shared" si="87"/>
        <v/>
      </c>
      <c r="BE376" s="217" t="str">
        <f t="shared" si="88"/>
        <v/>
      </c>
      <c r="BF376" s="217" t="str">
        <f>IF(C376="","",IF(AND(フラグ管理用!AJ376="予算区分_地単_通常",フラグ管理用!AE376&gt;4),"error",IF(AND(フラグ管理用!AJ376="予算区分_地単_協力金等",フラグ管理用!AE376&gt;9),"error",IF(AND(フラグ管理用!AJ376="予算区分_補助",フラグ管理用!AE376&lt;9),"error",""))))</f>
        <v/>
      </c>
      <c r="BG376" s="258" t="str">
        <f>フラグ管理用!AN376</f>
        <v/>
      </c>
    </row>
    <row r="377" spans="1:59" x14ac:dyDescent="0.15">
      <c r="A377" s="84">
        <v>359</v>
      </c>
      <c r="B377" s="87"/>
      <c r="C377" s="61"/>
      <c r="D377" s="61"/>
      <c r="E377" s="63"/>
      <c r="F377" s="62"/>
      <c r="G377" s="150" t="str">
        <f>IF(C377="補",VLOOKUP(F377,'事業名一覧 '!$A$3:$C$54,3,FALSE),"")</f>
        <v/>
      </c>
      <c r="H377" s="158"/>
      <c r="I377" s="63"/>
      <c r="J377" s="63"/>
      <c r="K377" s="63"/>
      <c r="L377" s="62"/>
      <c r="M377" s="103" t="str">
        <f t="shared" si="89"/>
        <v/>
      </c>
      <c r="N377" s="103" t="str">
        <f t="shared" si="90"/>
        <v/>
      </c>
      <c r="O377" s="65"/>
      <c r="P377" s="65"/>
      <c r="Q377" s="65"/>
      <c r="R377" s="65"/>
      <c r="S377" s="65"/>
      <c r="T377" s="62"/>
      <c r="U377" s="63"/>
      <c r="V377" s="63"/>
      <c r="W377" s="63"/>
      <c r="X377" s="61"/>
      <c r="Y377" s="61"/>
      <c r="Z377" s="61"/>
      <c r="AA377" s="241"/>
      <c r="AB377" s="241"/>
      <c r="AC377" s="62"/>
      <c r="AD377" s="62"/>
      <c r="AE377" s="169"/>
      <c r="AF377" s="294"/>
      <c r="AG377" s="236"/>
      <c r="AH377" s="246" t="str">
        <f t="shared" si="91"/>
        <v/>
      </c>
      <c r="AI377" s="251" t="str">
        <f t="shared" si="92"/>
        <v/>
      </c>
      <c r="AJ377" s="217" t="str">
        <f>IF(C377="","",IF(AND(フラグ管理用!C377=1,フラグ管理用!E377=1),"",IF(AND(フラグ管理用!C377=2,フラグ管理用!D377=1,フラグ管理用!E377=1),"",IF(AND(フラグ管理用!C377=2,フラグ管理用!D377=2),"","error"))))</f>
        <v/>
      </c>
      <c r="AK377" s="257" t="str">
        <f t="shared" si="81"/>
        <v/>
      </c>
      <c r="AL377" s="257" t="str">
        <f t="shared" si="82"/>
        <v/>
      </c>
      <c r="AM377" s="257" t="str">
        <f>IF(C377="","",IF(PRODUCT(フラグ管理用!H377:J377)=0,"error",""))</f>
        <v/>
      </c>
      <c r="AN377" s="257" t="str">
        <f t="shared" si="93"/>
        <v/>
      </c>
      <c r="AO377" s="257" t="str">
        <f>IF(C377="","",IF(AND(フラグ管理用!E377=1,フラグ管理用!K377=1),"",IF(AND(フラグ管理用!E377=2,フラグ管理用!K377&gt;1),"","error")))</f>
        <v/>
      </c>
      <c r="AP377" s="257" t="str">
        <f>IF(C377="","",IF(AND(フラグ管理用!K377=10,ISBLANK(L377)=FALSE),"",IF(AND(フラグ管理用!K377&lt;10,ISBLANK(L377)=TRUE),"","error")))</f>
        <v/>
      </c>
      <c r="AQ377" s="217" t="str">
        <f t="shared" si="83"/>
        <v/>
      </c>
      <c r="AR377" s="217" t="str">
        <f t="shared" si="94"/>
        <v/>
      </c>
      <c r="AS377" s="217" t="str">
        <f>IF(C377="","",IF(AND(フラグ管理用!D377=2,フラグ管理用!E377=1),IF(Q377&lt;&gt;0,"error",""),""))</f>
        <v/>
      </c>
      <c r="AT377" s="217" t="str">
        <f>IF(C377="","",IF(フラグ管理用!E377=2,IF(OR(O377&lt;&gt;0,P377&lt;&gt;0),"error",""),""))</f>
        <v/>
      </c>
      <c r="AU377" s="217" t="str">
        <f t="shared" si="95"/>
        <v/>
      </c>
      <c r="AV377" s="217" t="str">
        <f t="shared" si="96"/>
        <v/>
      </c>
      <c r="AW377" s="217" t="str">
        <f t="shared" si="84"/>
        <v/>
      </c>
      <c r="AX377" s="217" t="str">
        <f>IF(C377="","",IF(フラグ管理用!X377=2,IF(AND(フラグ管理用!C377=2,フラグ管理用!U377=1),"","error"),""))</f>
        <v/>
      </c>
      <c r="AY377" s="217" t="str">
        <f t="shared" si="85"/>
        <v/>
      </c>
      <c r="AZ377" s="217" t="str">
        <f>IF(C377="","",IF(フラグ管理用!Y377=30,"error",IF(AND(フラグ管理用!AH377="事業始期_通常",フラグ管理用!Y377&lt;18),"error",IF(AND(フラグ管理用!AH377="事業始期_補助",フラグ管理用!Y377&lt;15),"error",""))))</f>
        <v/>
      </c>
      <c r="BA377" s="217" t="str">
        <f t="shared" si="86"/>
        <v/>
      </c>
      <c r="BB377" s="217" t="str">
        <f>IF(C377="","",IF(AND(フラグ管理用!AI377="事業終期_通常",OR(フラグ管理用!Z377&lt;18,フラグ管理用!Z377&gt;29)),"error",IF(AND(フラグ管理用!AI377="事業終期_基金",フラグ管理用!Z377&lt;18),"error","")))</f>
        <v/>
      </c>
      <c r="BC377" s="217" t="str">
        <f>IF(C377="","",IF(VLOOKUP(Y377,―!$X$2:$Y$31,2,FALSE)&lt;=VLOOKUP(Z377,―!$X$2:$Y$31,2,FALSE),"","error"))</f>
        <v/>
      </c>
      <c r="BD377" s="217" t="str">
        <f t="shared" si="87"/>
        <v/>
      </c>
      <c r="BE377" s="217" t="str">
        <f t="shared" si="88"/>
        <v/>
      </c>
      <c r="BF377" s="217" t="str">
        <f>IF(C377="","",IF(AND(フラグ管理用!AJ377="予算区分_地単_通常",フラグ管理用!AE377&gt;4),"error",IF(AND(フラグ管理用!AJ377="予算区分_地単_協力金等",フラグ管理用!AE377&gt;9),"error",IF(AND(フラグ管理用!AJ377="予算区分_補助",フラグ管理用!AE377&lt;9),"error",""))))</f>
        <v/>
      </c>
      <c r="BG377" s="258" t="str">
        <f>フラグ管理用!AN377</f>
        <v/>
      </c>
    </row>
    <row r="378" spans="1:59" x14ac:dyDescent="0.15">
      <c r="A378" s="84">
        <v>360</v>
      </c>
      <c r="B378" s="87"/>
      <c r="C378" s="61"/>
      <c r="D378" s="61"/>
      <c r="E378" s="63"/>
      <c r="F378" s="62"/>
      <c r="G378" s="150" t="str">
        <f>IF(C378="補",VLOOKUP(F378,'事業名一覧 '!$A$3:$C$54,3,FALSE),"")</f>
        <v/>
      </c>
      <c r="H378" s="158"/>
      <c r="I378" s="63"/>
      <c r="J378" s="63"/>
      <c r="K378" s="63"/>
      <c r="L378" s="62"/>
      <c r="M378" s="103" t="str">
        <f t="shared" si="89"/>
        <v/>
      </c>
      <c r="N378" s="103" t="str">
        <f t="shared" si="90"/>
        <v/>
      </c>
      <c r="O378" s="65"/>
      <c r="P378" s="65"/>
      <c r="Q378" s="65"/>
      <c r="R378" s="65"/>
      <c r="S378" s="65"/>
      <c r="T378" s="62"/>
      <c r="U378" s="63"/>
      <c r="V378" s="63"/>
      <c r="W378" s="63"/>
      <c r="X378" s="61"/>
      <c r="Y378" s="61"/>
      <c r="Z378" s="61"/>
      <c r="AA378" s="241"/>
      <c r="AB378" s="241"/>
      <c r="AC378" s="62"/>
      <c r="AD378" s="62"/>
      <c r="AE378" s="169"/>
      <c r="AF378" s="294"/>
      <c r="AG378" s="236"/>
      <c r="AH378" s="246" t="str">
        <f t="shared" si="91"/>
        <v/>
      </c>
      <c r="AI378" s="251" t="str">
        <f t="shared" si="92"/>
        <v/>
      </c>
      <c r="AJ378" s="217" t="str">
        <f>IF(C378="","",IF(AND(フラグ管理用!C378=1,フラグ管理用!E378=1),"",IF(AND(フラグ管理用!C378=2,フラグ管理用!D378=1,フラグ管理用!E378=1),"",IF(AND(フラグ管理用!C378=2,フラグ管理用!D378=2),"","error"))))</f>
        <v/>
      </c>
      <c r="AK378" s="257" t="str">
        <f t="shared" si="81"/>
        <v/>
      </c>
      <c r="AL378" s="257" t="str">
        <f t="shared" si="82"/>
        <v/>
      </c>
      <c r="AM378" s="257" t="str">
        <f>IF(C378="","",IF(PRODUCT(フラグ管理用!H378:J378)=0,"error",""))</f>
        <v/>
      </c>
      <c r="AN378" s="257" t="str">
        <f t="shared" si="93"/>
        <v/>
      </c>
      <c r="AO378" s="257" t="str">
        <f>IF(C378="","",IF(AND(フラグ管理用!E378=1,フラグ管理用!K378=1),"",IF(AND(フラグ管理用!E378=2,フラグ管理用!K378&gt;1),"","error")))</f>
        <v/>
      </c>
      <c r="AP378" s="257" t="str">
        <f>IF(C378="","",IF(AND(フラグ管理用!K378=10,ISBLANK(L378)=FALSE),"",IF(AND(フラグ管理用!K378&lt;10,ISBLANK(L378)=TRUE),"","error")))</f>
        <v/>
      </c>
      <c r="AQ378" s="217" t="str">
        <f t="shared" si="83"/>
        <v/>
      </c>
      <c r="AR378" s="217" t="str">
        <f t="shared" si="94"/>
        <v/>
      </c>
      <c r="AS378" s="217" t="str">
        <f>IF(C378="","",IF(AND(フラグ管理用!D378=2,フラグ管理用!E378=1),IF(Q378&lt;&gt;0,"error",""),""))</f>
        <v/>
      </c>
      <c r="AT378" s="217" t="str">
        <f>IF(C378="","",IF(フラグ管理用!E378=2,IF(OR(O378&lt;&gt;0,P378&lt;&gt;0),"error",""),""))</f>
        <v/>
      </c>
      <c r="AU378" s="217" t="str">
        <f t="shared" si="95"/>
        <v/>
      </c>
      <c r="AV378" s="217" t="str">
        <f t="shared" si="96"/>
        <v/>
      </c>
      <c r="AW378" s="217" t="str">
        <f t="shared" si="84"/>
        <v/>
      </c>
      <c r="AX378" s="217" t="str">
        <f>IF(C378="","",IF(フラグ管理用!X378=2,IF(AND(フラグ管理用!C378=2,フラグ管理用!U378=1),"","error"),""))</f>
        <v/>
      </c>
      <c r="AY378" s="217" t="str">
        <f t="shared" si="85"/>
        <v/>
      </c>
      <c r="AZ378" s="217" t="str">
        <f>IF(C378="","",IF(フラグ管理用!Y378=30,"error",IF(AND(フラグ管理用!AH378="事業始期_通常",フラグ管理用!Y378&lt;18),"error",IF(AND(フラグ管理用!AH378="事業始期_補助",フラグ管理用!Y378&lt;15),"error",""))))</f>
        <v/>
      </c>
      <c r="BA378" s="217" t="str">
        <f t="shared" si="86"/>
        <v/>
      </c>
      <c r="BB378" s="217" t="str">
        <f>IF(C378="","",IF(AND(フラグ管理用!AI378="事業終期_通常",OR(フラグ管理用!Z378&lt;18,フラグ管理用!Z378&gt;29)),"error",IF(AND(フラグ管理用!AI378="事業終期_基金",フラグ管理用!Z378&lt;18),"error","")))</f>
        <v/>
      </c>
      <c r="BC378" s="217" t="str">
        <f>IF(C378="","",IF(VLOOKUP(Y378,―!$X$2:$Y$31,2,FALSE)&lt;=VLOOKUP(Z378,―!$X$2:$Y$31,2,FALSE),"","error"))</f>
        <v/>
      </c>
      <c r="BD378" s="217" t="str">
        <f t="shared" si="87"/>
        <v/>
      </c>
      <c r="BE378" s="217" t="str">
        <f t="shared" si="88"/>
        <v/>
      </c>
      <c r="BF378" s="217" t="str">
        <f>IF(C378="","",IF(AND(フラグ管理用!AJ378="予算区分_地単_通常",フラグ管理用!AE378&gt;4),"error",IF(AND(フラグ管理用!AJ378="予算区分_地単_協力金等",フラグ管理用!AE378&gt;9),"error",IF(AND(フラグ管理用!AJ378="予算区分_補助",フラグ管理用!AE378&lt;9),"error",""))))</f>
        <v/>
      </c>
      <c r="BG378" s="258" t="str">
        <f>フラグ管理用!AN378</f>
        <v/>
      </c>
    </row>
    <row r="379" spans="1:59" x14ac:dyDescent="0.15">
      <c r="A379" s="84">
        <v>361</v>
      </c>
      <c r="B379" s="87"/>
      <c r="C379" s="61"/>
      <c r="D379" s="61"/>
      <c r="E379" s="63"/>
      <c r="F379" s="62"/>
      <c r="G379" s="150" t="str">
        <f>IF(C379="補",VLOOKUP(F379,'事業名一覧 '!$A$3:$C$54,3,FALSE),"")</f>
        <v/>
      </c>
      <c r="H379" s="158"/>
      <c r="I379" s="63"/>
      <c r="J379" s="63"/>
      <c r="K379" s="63"/>
      <c r="L379" s="62"/>
      <c r="M379" s="103" t="str">
        <f t="shared" si="89"/>
        <v/>
      </c>
      <c r="N379" s="103" t="str">
        <f t="shared" si="90"/>
        <v/>
      </c>
      <c r="O379" s="65"/>
      <c r="P379" s="65"/>
      <c r="Q379" s="65"/>
      <c r="R379" s="65"/>
      <c r="S379" s="65"/>
      <c r="T379" s="62"/>
      <c r="U379" s="63"/>
      <c r="V379" s="63"/>
      <c r="W379" s="63"/>
      <c r="X379" s="61"/>
      <c r="Y379" s="61"/>
      <c r="Z379" s="61"/>
      <c r="AA379" s="241"/>
      <c r="AB379" s="241"/>
      <c r="AC379" s="62"/>
      <c r="AD379" s="62"/>
      <c r="AE379" s="169"/>
      <c r="AF379" s="294"/>
      <c r="AG379" s="236"/>
      <c r="AH379" s="246" t="str">
        <f t="shared" si="91"/>
        <v/>
      </c>
      <c r="AI379" s="251" t="str">
        <f t="shared" si="92"/>
        <v/>
      </c>
      <c r="AJ379" s="217" t="str">
        <f>IF(C379="","",IF(AND(フラグ管理用!C379=1,フラグ管理用!E379=1),"",IF(AND(フラグ管理用!C379=2,フラグ管理用!D379=1,フラグ管理用!E379=1),"",IF(AND(フラグ管理用!C379=2,フラグ管理用!D379=2),"","error"))))</f>
        <v/>
      </c>
      <c r="AK379" s="257" t="str">
        <f t="shared" si="81"/>
        <v/>
      </c>
      <c r="AL379" s="257" t="str">
        <f t="shared" si="82"/>
        <v/>
      </c>
      <c r="AM379" s="257" t="str">
        <f>IF(C379="","",IF(PRODUCT(フラグ管理用!H379:J379)=0,"error",""))</f>
        <v/>
      </c>
      <c r="AN379" s="257" t="str">
        <f t="shared" si="93"/>
        <v/>
      </c>
      <c r="AO379" s="257" t="str">
        <f>IF(C379="","",IF(AND(フラグ管理用!E379=1,フラグ管理用!K379=1),"",IF(AND(フラグ管理用!E379=2,フラグ管理用!K379&gt;1),"","error")))</f>
        <v/>
      </c>
      <c r="AP379" s="257" t="str">
        <f>IF(C379="","",IF(AND(フラグ管理用!K379=10,ISBLANK(L379)=FALSE),"",IF(AND(フラグ管理用!K379&lt;10,ISBLANK(L379)=TRUE),"","error")))</f>
        <v/>
      </c>
      <c r="AQ379" s="217" t="str">
        <f t="shared" si="83"/>
        <v/>
      </c>
      <c r="AR379" s="217" t="str">
        <f t="shared" si="94"/>
        <v/>
      </c>
      <c r="AS379" s="217" t="str">
        <f>IF(C379="","",IF(AND(フラグ管理用!D379=2,フラグ管理用!E379=1),IF(Q379&lt;&gt;0,"error",""),""))</f>
        <v/>
      </c>
      <c r="AT379" s="217" t="str">
        <f>IF(C379="","",IF(フラグ管理用!E379=2,IF(OR(O379&lt;&gt;0,P379&lt;&gt;0),"error",""),""))</f>
        <v/>
      </c>
      <c r="AU379" s="217" t="str">
        <f t="shared" si="95"/>
        <v/>
      </c>
      <c r="AV379" s="217" t="str">
        <f t="shared" si="96"/>
        <v/>
      </c>
      <c r="AW379" s="217" t="str">
        <f t="shared" si="84"/>
        <v/>
      </c>
      <c r="AX379" s="217" t="str">
        <f>IF(C379="","",IF(フラグ管理用!X379=2,IF(AND(フラグ管理用!C379=2,フラグ管理用!U379=1),"","error"),""))</f>
        <v/>
      </c>
      <c r="AY379" s="217" t="str">
        <f t="shared" si="85"/>
        <v/>
      </c>
      <c r="AZ379" s="217" t="str">
        <f>IF(C379="","",IF(フラグ管理用!Y379=30,"error",IF(AND(フラグ管理用!AH379="事業始期_通常",フラグ管理用!Y379&lt;18),"error",IF(AND(フラグ管理用!AH379="事業始期_補助",フラグ管理用!Y379&lt;15),"error",""))))</f>
        <v/>
      </c>
      <c r="BA379" s="217" t="str">
        <f t="shared" si="86"/>
        <v/>
      </c>
      <c r="BB379" s="217" t="str">
        <f>IF(C379="","",IF(AND(フラグ管理用!AI379="事業終期_通常",OR(フラグ管理用!Z379&lt;18,フラグ管理用!Z379&gt;29)),"error",IF(AND(フラグ管理用!AI379="事業終期_基金",フラグ管理用!Z379&lt;18),"error","")))</f>
        <v/>
      </c>
      <c r="BC379" s="217" t="str">
        <f>IF(C379="","",IF(VLOOKUP(Y379,―!$X$2:$Y$31,2,FALSE)&lt;=VLOOKUP(Z379,―!$X$2:$Y$31,2,FALSE),"","error"))</f>
        <v/>
      </c>
      <c r="BD379" s="217" t="str">
        <f t="shared" si="87"/>
        <v/>
      </c>
      <c r="BE379" s="217" t="str">
        <f t="shared" si="88"/>
        <v/>
      </c>
      <c r="BF379" s="217" t="str">
        <f>IF(C379="","",IF(AND(フラグ管理用!AJ379="予算区分_地単_通常",フラグ管理用!AE379&gt;4),"error",IF(AND(フラグ管理用!AJ379="予算区分_地単_協力金等",フラグ管理用!AE379&gt;9),"error",IF(AND(フラグ管理用!AJ379="予算区分_補助",フラグ管理用!AE379&lt;9),"error",""))))</f>
        <v/>
      </c>
      <c r="BG379" s="258" t="str">
        <f>フラグ管理用!AN379</f>
        <v/>
      </c>
    </row>
    <row r="380" spans="1:59" x14ac:dyDescent="0.15">
      <c r="A380" s="84">
        <v>362</v>
      </c>
      <c r="B380" s="87"/>
      <c r="C380" s="61"/>
      <c r="D380" s="61"/>
      <c r="E380" s="63"/>
      <c r="F380" s="62"/>
      <c r="G380" s="150" t="str">
        <f>IF(C380="補",VLOOKUP(F380,'事業名一覧 '!$A$3:$C$54,3,FALSE),"")</f>
        <v/>
      </c>
      <c r="H380" s="158"/>
      <c r="I380" s="63"/>
      <c r="J380" s="63"/>
      <c r="K380" s="63"/>
      <c r="L380" s="62"/>
      <c r="M380" s="103" t="str">
        <f t="shared" si="89"/>
        <v/>
      </c>
      <c r="N380" s="103" t="str">
        <f t="shared" si="90"/>
        <v/>
      </c>
      <c r="O380" s="65"/>
      <c r="P380" s="65"/>
      <c r="Q380" s="65"/>
      <c r="R380" s="65"/>
      <c r="S380" s="65"/>
      <c r="T380" s="62"/>
      <c r="U380" s="63"/>
      <c r="V380" s="63"/>
      <c r="W380" s="63"/>
      <c r="X380" s="61"/>
      <c r="Y380" s="61"/>
      <c r="Z380" s="61"/>
      <c r="AA380" s="241"/>
      <c r="AB380" s="241"/>
      <c r="AC380" s="62"/>
      <c r="AD380" s="62"/>
      <c r="AE380" s="169"/>
      <c r="AF380" s="294"/>
      <c r="AG380" s="236"/>
      <c r="AH380" s="246" t="str">
        <f t="shared" si="91"/>
        <v/>
      </c>
      <c r="AI380" s="251" t="str">
        <f t="shared" si="92"/>
        <v/>
      </c>
      <c r="AJ380" s="217" t="str">
        <f>IF(C380="","",IF(AND(フラグ管理用!C380=1,フラグ管理用!E380=1),"",IF(AND(フラグ管理用!C380=2,フラグ管理用!D380=1,フラグ管理用!E380=1),"",IF(AND(フラグ管理用!C380=2,フラグ管理用!D380=2),"","error"))))</f>
        <v/>
      </c>
      <c r="AK380" s="257" t="str">
        <f t="shared" si="81"/>
        <v/>
      </c>
      <c r="AL380" s="257" t="str">
        <f t="shared" si="82"/>
        <v/>
      </c>
      <c r="AM380" s="257" t="str">
        <f>IF(C380="","",IF(PRODUCT(フラグ管理用!H380:J380)=0,"error",""))</f>
        <v/>
      </c>
      <c r="AN380" s="257" t="str">
        <f t="shared" si="93"/>
        <v/>
      </c>
      <c r="AO380" s="257" t="str">
        <f>IF(C380="","",IF(AND(フラグ管理用!E380=1,フラグ管理用!K380=1),"",IF(AND(フラグ管理用!E380=2,フラグ管理用!K380&gt;1),"","error")))</f>
        <v/>
      </c>
      <c r="AP380" s="257" t="str">
        <f>IF(C380="","",IF(AND(フラグ管理用!K380=10,ISBLANK(L380)=FALSE),"",IF(AND(フラグ管理用!K380&lt;10,ISBLANK(L380)=TRUE),"","error")))</f>
        <v/>
      </c>
      <c r="AQ380" s="217" t="str">
        <f t="shared" si="83"/>
        <v/>
      </c>
      <c r="AR380" s="217" t="str">
        <f t="shared" si="94"/>
        <v/>
      </c>
      <c r="AS380" s="217" t="str">
        <f>IF(C380="","",IF(AND(フラグ管理用!D380=2,フラグ管理用!E380=1),IF(Q380&lt;&gt;0,"error",""),""))</f>
        <v/>
      </c>
      <c r="AT380" s="217" t="str">
        <f>IF(C380="","",IF(フラグ管理用!E380=2,IF(OR(O380&lt;&gt;0,P380&lt;&gt;0),"error",""),""))</f>
        <v/>
      </c>
      <c r="AU380" s="217" t="str">
        <f t="shared" si="95"/>
        <v/>
      </c>
      <c r="AV380" s="217" t="str">
        <f t="shared" si="96"/>
        <v/>
      </c>
      <c r="AW380" s="217" t="str">
        <f t="shared" si="84"/>
        <v/>
      </c>
      <c r="AX380" s="217" t="str">
        <f>IF(C380="","",IF(フラグ管理用!X380=2,IF(AND(フラグ管理用!C380=2,フラグ管理用!U380=1),"","error"),""))</f>
        <v/>
      </c>
      <c r="AY380" s="217" t="str">
        <f t="shared" si="85"/>
        <v/>
      </c>
      <c r="AZ380" s="217" t="str">
        <f>IF(C380="","",IF(フラグ管理用!Y380=30,"error",IF(AND(フラグ管理用!AH380="事業始期_通常",フラグ管理用!Y380&lt;18),"error",IF(AND(フラグ管理用!AH380="事業始期_補助",フラグ管理用!Y380&lt;15),"error",""))))</f>
        <v/>
      </c>
      <c r="BA380" s="217" t="str">
        <f t="shared" si="86"/>
        <v/>
      </c>
      <c r="BB380" s="217" t="str">
        <f>IF(C380="","",IF(AND(フラグ管理用!AI380="事業終期_通常",OR(フラグ管理用!Z380&lt;18,フラグ管理用!Z380&gt;29)),"error",IF(AND(フラグ管理用!AI380="事業終期_基金",フラグ管理用!Z380&lt;18),"error","")))</f>
        <v/>
      </c>
      <c r="BC380" s="217" t="str">
        <f>IF(C380="","",IF(VLOOKUP(Y380,―!$X$2:$Y$31,2,FALSE)&lt;=VLOOKUP(Z380,―!$X$2:$Y$31,2,FALSE),"","error"))</f>
        <v/>
      </c>
      <c r="BD380" s="217" t="str">
        <f t="shared" si="87"/>
        <v/>
      </c>
      <c r="BE380" s="217" t="str">
        <f t="shared" si="88"/>
        <v/>
      </c>
      <c r="BF380" s="217" t="str">
        <f>IF(C380="","",IF(AND(フラグ管理用!AJ380="予算区分_地単_通常",フラグ管理用!AE380&gt;4),"error",IF(AND(フラグ管理用!AJ380="予算区分_地単_協力金等",フラグ管理用!AE380&gt;9),"error",IF(AND(フラグ管理用!AJ380="予算区分_補助",フラグ管理用!AE380&lt;9),"error",""))))</f>
        <v/>
      </c>
      <c r="BG380" s="258" t="str">
        <f>フラグ管理用!AN380</f>
        <v/>
      </c>
    </row>
    <row r="381" spans="1:59" x14ac:dyDescent="0.15">
      <c r="A381" s="84">
        <v>363</v>
      </c>
      <c r="B381" s="87"/>
      <c r="C381" s="61"/>
      <c r="D381" s="61"/>
      <c r="E381" s="63"/>
      <c r="F381" s="62"/>
      <c r="G381" s="150" t="str">
        <f>IF(C381="補",VLOOKUP(F381,'事業名一覧 '!$A$3:$C$54,3,FALSE),"")</f>
        <v/>
      </c>
      <c r="H381" s="158"/>
      <c r="I381" s="63"/>
      <c r="J381" s="63"/>
      <c r="K381" s="63"/>
      <c r="L381" s="62"/>
      <c r="M381" s="103" t="str">
        <f t="shared" si="89"/>
        <v/>
      </c>
      <c r="N381" s="103" t="str">
        <f t="shared" si="90"/>
        <v/>
      </c>
      <c r="O381" s="65"/>
      <c r="P381" s="65"/>
      <c r="Q381" s="65"/>
      <c r="R381" s="65"/>
      <c r="S381" s="65"/>
      <c r="T381" s="62"/>
      <c r="U381" s="63"/>
      <c r="V381" s="63"/>
      <c r="W381" s="63"/>
      <c r="X381" s="61"/>
      <c r="Y381" s="61"/>
      <c r="Z381" s="61"/>
      <c r="AA381" s="241"/>
      <c r="AB381" s="241"/>
      <c r="AC381" s="62"/>
      <c r="AD381" s="62"/>
      <c r="AE381" s="169"/>
      <c r="AF381" s="294"/>
      <c r="AG381" s="236"/>
      <c r="AH381" s="246" t="str">
        <f t="shared" si="91"/>
        <v/>
      </c>
      <c r="AI381" s="251" t="str">
        <f t="shared" si="92"/>
        <v/>
      </c>
      <c r="AJ381" s="217" t="str">
        <f>IF(C381="","",IF(AND(フラグ管理用!C381=1,フラグ管理用!E381=1),"",IF(AND(フラグ管理用!C381=2,フラグ管理用!D381=1,フラグ管理用!E381=1),"",IF(AND(フラグ管理用!C381=2,フラグ管理用!D381=2),"","error"))))</f>
        <v/>
      </c>
      <c r="AK381" s="257" t="str">
        <f t="shared" si="81"/>
        <v/>
      </c>
      <c r="AL381" s="257" t="str">
        <f t="shared" si="82"/>
        <v/>
      </c>
      <c r="AM381" s="257" t="str">
        <f>IF(C381="","",IF(PRODUCT(フラグ管理用!H381:J381)=0,"error",""))</f>
        <v/>
      </c>
      <c r="AN381" s="257" t="str">
        <f t="shared" si="93"/>
        <v/>
      </c>
      <c r="AO381" s="257" t="str">
        <f>IF(C381="","",IF(AND(フラグ管理用!E381=1,フラグ管理用!K381=1),"",IF(AND(フラグ管理用!E381=2,フラグ管理用!K381&gt;1),"","error")))</f>
        <v/>
      </c>
      <c r="AP381" s="257" t="str">
        <f>IF(C381="","",IF(AND(フラグ管理用!K381=10,ISBLANK(L381)=FALSE),"",IF(AND(フラグ管理用!K381&lt;10,ISBLANK(L381)=TRUE),"","error")))</f>
        <v/>
      </c>
      <c r="AQ381" s="217" t="str">
        <f t="shared" si="83"/>
        <v/>
      </c>
      <c r="AR381" s="217" t="str">
        <f t="shared" si="94"/>
        <v/>
      </c>
      <c r="AS381" s="217" t="str">
        <f>IF(C381="","",IF(AND(フラグ管理用!D381=2,フラグ管理用!E381=1),IF(Q381&lt;&gt;0,"error",""),""))</f>
        <v/>
      </c>
      <c r="AT381" s="217" t="str">
        <f>IF(C381="","",IF(フラグ管理用!E381=2,IF(OR(O381&lt;&gt;0,P381&lt;&gt;0),"error",""),""))</f>
        <v/>
      </c>
      <c r="AU381" s="217" t="str">
        <f t="shared" si="95"/>
        <v/>
      </c>
      <c r="AV381" s="217" t="str">
        <f t="shared" si="96"/>
        <v/>
      </c>
      <c r="AW381" s="217" t="str">
        <f t="shared" si="84"/>
        <v/>
      </c>
      <c r="AX381" s="217" t="str">
        <f>IF(C381="","",IF(フラグ管理用!X381=2,IF(AND(フラグ管理用!C381=2,フラグ管理用!U381=1),"","error"),""))</f>
        <v/>
      </c>
      <c r="AY381" s="217" t="str">
        <f t="shared" si="85"/>
        <v/>
      </c>
      <c r="AZ381" s="217" t="str">
        <f>IF(C381="","",IF(フラグ管理用!Y381=30,"error",IF(AND(フラグ管理用!AH381="事業始期_通常",フラグ管理用!Y381&lt;18),"error",IF(AND(フラグ管理用!AH381="事業始期_補助",フラグ管理用!Y381&lt;15),"error",""))))</f>
        <v/>
      </c>
      <c r="BA381" s="217" t="str">
        <f t="shared" si="86"/>
        <v/>
      </c>
      <c r="BB381" s="217" t="str">
        <f>IF(C381="","",IF(AND(フラグ管理用!AI381="事業終期_通常",OR(フラグ管理用!Z381&lt;18,フラグ管理用!Z381&gt;29)),"error",IF(AND(フラグ管理用!AI381="事業終期_基金",フラグ管理用!Z381&lt;18),"error","")))</f>
        <v/>
      </c>
      <c r="BC381" s="217" t="str">
        <f>IF(C381="","",IF(VLOOKUP(Y381,―!$X$2:$Y$31,2,FALSE)&lt;=VLOOKUP(Z381,―!$X$2:$Y$31,2,FALSE),"","error"))</f>
        <v/>
      </c>
      <c r="BD381" s="217" t="str">
        <f t="shared" si="87"/>
        <v/>
      </c>
      <c r="BE381" s="217" t="str">
        <f t="shared" si="88"/>
        <v/>
      </c>
      <c r="BF381" s="217" t="str">
        <f>IF(C381="","",IF(AND(フラグ管理用!AJ381="予算区分_地単_通常",フラグ管理用!AE381&gt;4),"error",IF(AND(フラグ管理用!AJ381="予算区分_地単_協力金等",フラグ管理用!AE381&gt;9),"error",IF(AND(フラグ管理用!AJ381="予算区分_補助",フラグ管理用!AE381&lt;9),"error",""))))</f>
        <v/>
      </c>
      <c r="BG381" s="258" t="str">
        <f>フラグ管理用!AN381</f>
        <v/>
      </c>
    </row>
    <row r="382" spans="1:59" x14ac:dyDescent="0.15">
      <c r="A382" s="84">
        <v>364</v>
      </c>
      <c r="B382" s="87"/>
      <c r="C382" s="61"/>
      <c r="D382" s="61"/>
      <c r="E382" s="63"/>
      <c r="F382" s="62"/>
      <c r="G382" s="150" t="str">
        <f>IF(C382="補",VLOOKUP(F382,'事業名一覧 '!$A$3:$C$54,3,FALSE),"")</f>
        <v/>
      </c>
      <c r="H382" s="158"/>
      <c r="I382" s="63"/>
      <c r="J382" s="63"/>
      <c r="K382" s="63"/>
      <c r="L382" s="62"/>
      <c r="M382" s="103" t="str">
        <f t="shared" si="89"/>
        <v/>
      </c>
      <c r="N382" s="103" t="str">
        <f t="shared" si="90"/>
        <v/>
      </c>
      <c r="O382" s="65"/>
      <c r="P382" s="65"/>
      <c r="Q382" s="65"/>
      <c r="R382" s="65"/>
      <c r="S382" s="65"/>
      <c r="T382" s="62"/>
      <c r="U382" s="63"/>
      <c r="V382" s="63"/>
      <c r="W382" s="63"/>
      <c r="X382" s="61"/>
      <c r="Y382" s="61"/>
      <c r="Z382" s="61"/>
      <c r="AA382" s="241"/>
      <c r="AB382" s="241"/>
      <c r="AC382" s="62"/>
      <c r="AD382" s="62"/>
      <c r="AE382" s="169"/>
      <c r="AF382" s="294"/>
      <c r="AG382" s="236"/>
      <c r="AH382" s="246" t="str">
        <f t="shared" si="91"/>
        <v/>
      </c>
      <c r="AI382" s="251" t="str">
        <f t="shared" si="92"/>
        <v/>
      </c>
      <c r="AJ382" s="217" t="str">
        <f>IF(C382="","",IF(AND(フラグ管理用!C382=1,フラグ管理用!E382=1),"",IF(AND(フラグ管理用!C382=2,フラグ管理用!D382=1,フラグ管理用!E382=1),"",IF(AND(フラグ管理用!C382=2,フラグ管理用!D382=2),"","error"))))</f>
        <v/>
      </c>
      <c r="AK382" s="257" t="str">
        <f t="shared" si="81"/>
        <v/>
      </c>
      <c r="AL382" s="257" t="str">
        <f t="shared" si="82"/>
        <v/>
      </c>
      <c r="AM382" s="257" t="str">
        <f>IF(C382="","",IF(PRODUCT(フラグ管理用!H382:J382)=0,"error",""))</f>
        <v/>
      </c>
      <c r="AN382" s="257" t="str">
        <f t="shared" si="93"/>
        <v/>
      </c>
      <c r="AO382" s="257" t="str">
        <f>IF(C382="","",IF(AND(フラグ管理用!E382=1,フラグ管理用!K382=1),"",IF(AND(フラグ管理用!E382=2,フラグ管理用!K382&gt;1),"","error")))</f>
        <v/>
      </c>
      <c r="AP382" s="257" t="str">
        <f>IF(C382="","",IF(AND(フラグ管理用!K382=10,ISBLANK(L382)=FALSE),"",IF(AND(フラグ管理用!K382&lt;10,ISBLANK(L382)=TRUE),"","error")))</f>
        <v/>
      </c>
      <c r="AQ382" s="217" t="str">
        <f t="shared" si="83"/>
        <v/>
      </c>
      <c r="AR382" s="217" t="str">
        <f t="shared" si="94"/>
        <v/>
      </c>
      <c r="AS382" s="217" t="str">
        <f>IF(C382="","",IF(AND(フラグ管理用!D382=2,フラグ管理用!E382=1),IF(Q382&lt;&gt;0,"error",""),""))</f>
        <v/>
      </c>
      <c r="AT382" s="217" t="str">
        <f>IF(C382="","",IF(フラグ管理用!E382=2,IF(OR(O382&lt;&gt;0,P382&lt;&gt;0),"error",""),""))</f>
        <v/>
      </c>
      <c r="AU382" s="217" t="str">
        <f t="shared" si="95"/>
        <v/>
      </c>
      <c r="AV382" s="217" t="str">
        <f t="shared" si="96"/>
        <v/>
      </c>
      <c r="AW382" s="217" t="str">
        <f t="shared" si="84"/>
        <v/>
      </c>
      <c r="AX382" s="217" t="str">
        <f>IF(C382="","",IF(フラグ管理用!X382=2,IF(AND(フラグ管理用!C382=2,フラグ管理用!U382=1),"","error"),""))</f>
        <v/>
      </c>
      <c r="AY382" s="217" t="str">
        <f t="shared" si="85"/>
        <v/>
      </c>
      <c r="AZ382" s="217" t="str">
        <f>IF(C382="","",IF(フラグ管理用!Y382=30,"error",IF(AND(フラグ管理用!AH382="事業始期_通常",フラグ管理用!Y382&lt;18),"error",IF(AND(フラグ管理用!AH382="事業始期_補助",フラグ管理用!Y382&lt;15),"error",""))))</f>
        <v/>
      </c>
      <c r="BA382" s="217" t="str">
        <f t="shared" si="86"/>
        <v/>
      </c>
      <c r="BB382" s="217" t="str">
        <f>IF(C382="","",IF(AND(フラグ管理用!AI382="事業終期_通常",OR(フラグ管理用!Z382&lt;18,フラグ管理用!Z382&gt;29)),"error",IF(AND(フラグ管理用!AI382="事業終期_基金",フラグ管理用!Z382&lt;18),"error","")))</f>
        <v/>
      </c>
      <c r="BC382" s="217" t="str">
        <f>IF(C382="","",IF(VLOOKUP(Y382,―!$X$2:$Y$31,2,FALSE)&lt;=VLOOKUP(Z382,―!$X$2:$Y$31,2,FALSE),"","error"))</f>
        <v/>
      </c>
      <c r="BD382" s="217" t="str">
        <f t="shared" si="87"/>
        <v/>
      </c>
      <c r="BE382" s="217" t="str">
        <f t="shared" si="88"/>
        <v/>
      </c>
      <c r="BF382" s="217" t="str">
        <f>IF(C382="","",IF(AND(フラグ管理用!AJ382="予算区分_地単_通常",フラグ管理用!AE382&gt;4),"error",IF(AND(フラグ管理用!AJ382="予算区分_地単_協力金等",フラグ管理用!AE382&gt;9),"error",IF(AND(フラグ管理用!AJ382="予算区分_補助",フラグ管理用!AE382&lt;9),"error",""))))</f>
        <v/>
      </c>
      <c r="BG382" s="258" t="str">
        <f>フラグ管理用!AN382</f>
        <v/>
      </c>
    </row>
    <row r="383" spans="1:59" x14ac:dyDescent="0.15">
      <c r="A383" s="84">
        <v>365</v>
      </c>
      <c r="B383" s="87"/>
      <c r="C383" s="61"/>
      <c r="D383" s="61"/>
      <c r="E383" s="63"/>
      <c r="F383" s="62"/>
      <c r="G383" s="150" t="str">
        <f>IF(C383="補",VLOOKUP(F383,'事業名一覧 '!$A$3:$C$54,3,FALSE),"")</f>
        <v/>
      </c>
      <c r="H383" s="158"/>
      <c r="I383" s="63"/>
      <c r="J383" s="63"/>
      <c r="K383" s="63"/>
      <c r="L383" s="62"/>
      <c r="M383" s="103" t="str">
        <f t="shared" si="89"/>
        <v/>
      </c>
      <c r="N383" s="103" t="str">
        <f t="shared" si="90"/>
        <v/>
      </c>
      <c r="O383" s="65"/>
      <c r="P383" s="65"/>
      <c r="Q383" s="65"/>
      <c r="R383" s="65"/>
      <c r="S383" s="65"/>
      <c r="T383" s="62"/>
      <c r="U383" s="63"/>
      <c r="V383" s="63"/>
      <c r="W383" s="63"/>
      <c r="X383" s="61"/>
      <c r="Y383" s="61"/>
      <c r="Z383" s="61"/>
      <c r="AA383" s="241"/>
      <c r="AB383" s="241"/>
      <c r="AC383" s="62"/>
      <c r="AD383" s="62"/>
      <c r="AE383" s="169"/>
      <c r="AF383" s="294"/>
      <c r="AG383" s="236"/>
      <c r="AH383" s="246" t="str">
        <f t="shared" si="91"/>
        <v/>
      </c>
      <c r="AI383" s="251" t="str">
        <f t="shared" si="92"/>
        <v/>
      </c>
      <c r="AJ383" s="217" t="str">
        <f>IF(C383="","",IF(AND(フラグ管理用!C383=1,フラグ管理用!E383=1),"",IF(AND(フラグ管理用!C383=2,フラグ管理用!D383=1,フラグ管理用!E383=1),"",IF(AND(フラグ管理用!C383=2,フラグ管理用!D383=2),"","error"))))</f>
        <v/>
      </c>
      <c r="AK383" s="257" t="str">
        <f t="shared" si="81"/>
        <v/>
      </c>
      <c r="AL383" s="257" t="str">
        <f t="shared" si="82"/>
        <v/>
      </c>
      <c r="AM383" s="257" t="str">
        <f>IF(C383="","",IF(PRODUCT(フラグ管理用!H383:J383)=0,"error",""))</f>
        <v/>
      </c>
      <c r="AN383" s="257" t="str">
        <f t="shared" si="93"/>
        <v/>
      </c>
      <c r="AO383" s="257" t="str">
        <f>IF(C383="","",IF(AND(フラグ管理用!E383=1,フラグ管理用!K383=1),"",IF(AND(フラグ管理用!E383=2,フラグ管理用!K383&gt;1),"","error")))</f>
        <v/>
      </c>
      <c r="AP383" s="257" t="str">
        <f>IF(C383="","",IF(AND(フラグ管理用!K383=10,ISBLANK(L383)=FALSE),"",IF(AND(フラグ管理用!K383&lt;10,ISBLANK(L383)=TRUE),"","error")))</f>
        <v/>
      </c>
      <c r="AQ383" s="217" t="str">
        <f t="shared" si="83"/>
        <v/>
      </c>
      <c r="AR383" s="217" t="str">
        <f t="shared" si="94"/>
        <v/>
      </c>
      <c r="AS383" s="217" t="str">
        <f>IF(C383="","",IF(AND(フラグ管理用!D383=2,フラグ管理用!E383=1),IF(Q383&lt;&gt;0,"error",""),""))</f>
        <v/>
      </c>
      <c r="AT383" s="217" t="str">
        <f>IF(C383="","",IF(フラグ管理用!E383=2,IF(OR(O383&lt;&gt;0,P383&lt;&gt;0),"error",""),""))</f>
        <v/>
      </c>
      <c r="AU383" s="217" t="str">
        <f t="shared" si="95"/>
        <v/>
      </c>
      <c r="AV383" s="217" t="str">
        <f t="shared" si="96"/>
        <v/>
      </c>
      <c r="AW383" s="217" t="str">
        <f t="shared" si="84"/>
        <v/>
      </c>
      <c r="AX383" s="217" t="str">
        <f>IF(C383="","",IF(フラグ管理用!X383=2,IF(AND(フラグ管理用!C383=2,フラグ管理用!U383=1),"","error"),""))</f>
        <v/>
      </c>
      <c r="AY383" s="217" t="str">
        <f t="shared" si="85"/>
        <v/>
      </c>
      <c r="AZ383" s="217" t="str">
        <f>IF(C383="","",IF(フラグ管理用!Y383=30,"error",IF(AND(フラグ管理用!AH383="事業始期_通常",フラグ管理用!Y383&lt;18),"error",IF(AND(フラグ管理用!AH383="事業始期_補助",フラグ管理用!Y383&lt;15),"error",""))))</f>
        <v/>
      </c>
      <c r="BA383" s="217" t="str">
        <f t="shared" si="86"/>
        <v/>
      </c>
      <c r="BB383" s="217" t="str">
        <f>IF(C383="","",IF(AND(フラグ管理用!AI383="事業終期_通常",OR(フラグ管理用!Z383&lt;18,フラグ管理用!Z383&gt;29)),"error",IF(AND(フラグ管理用!AI383="事業終期_基金",フラグ管理用!Z383&lt;18),"error","")))</f>
        <v/>
      </c>
      <c r="BC383" s="217" t="str">
        <f>IF(C383="","",IF(VLOOKUP(Y383,―!$X$2:$Y$31,2,FALSE)&lt;=VLOOKUP(Z383,―!$X$2:$Y$31,2,FALSE),"","error"))</f>
        <v/>
      </c>
      <c r="BD383" s="217" t="str">
        <f t="shared" si="87"/>
        <v/>
      </c>
      <c r="BE383" s="217" t="str">
        <f t="shared" si="88"/>
        <v/>
      </c>
      <c r="BF383" s="217" t="str">
        <f>IF(C383="","",IF(AND(フラグ管理用!AJ383="予算区分_地単_通常",フラグ管理用!AE383&gt;4),"error",IF(AND(フラグ管理用!AJ383="予算区分_地単_協力金等",フラグ管理用!AE383&gt;9),"error",IF(AND(フラグ管理用!AJ383="予算区分_補助",フラグ管理用!AE383&lt;9),"error",""))))</f>
        <v/>
      </c>
      <c r="BG383" s="258" t="str">
        <f>フラグ管理用!AN383</f>
        <v/>
      </c>
    </row>
    <row r="384" spans="1:59" x14ac:dyDescent="0.15">
      <c r="A384" s="84">
        <v>366</v>
      </c>
      <c r="B384" s="87"/>
      <c r="C384" s="61"/>
      <c r="D384" s="61"/>
      <c r="E384" s="63"/>
      <c r="F384" s="62"/>
      <c r="G384" s="150" t="str">
        <f>IF(C384="補",VLOOKUP(F384,'事業名一覧 '!$A$3:$C$54,3,FALSE),"")</f>
        <v/>
      </c>
      <c r="H384" s="158"/>
      <c r="I384" s="63"/>
      <c r="J384" s="63"/>
      <c r="K384" s="63"/>
      <c r="L384" s="62"/>
      <c r="M384" s="103" t="str">
        <f t="shared" si="89"/>
        <v/>
      </c>
      <c r="N384" s="103" t="str">
        <f t="shared" si="90"/>
        <v/>
      </c>
      <c r="O384" s="65"/>
      <c r="P384" s="65"/>
      <c r="Q384" s="65"/>
      <c r="R384" s="65"/>
      <c r="S384" s="65"/>
      <c r="T384" s="62"/>
      <c r="U384" s="63"/>
      <c r="V384" s="63"/>
      <c r="W384" s="63"/>
      <c r="X384" s="61"/>
      <c r="Y384" s="61"/>
      <c r="Z384" s="61"/>
      <c r="AA384" s="241"/>
      <c r="AB384" s="241"/>
      <c r="AC384" s="62"/>
      <c r="AD384" s="62"/>
      <c r="AE384" s="169"/>
      <c r="AF384" s="294"/>
      <c r="AG384" s="236"/>
      <c r="AH384" s="246" t="str">
        <f t="shared" si="91"/>
        <v/>
      </c>
      <c r="AI384" s="251" t="str">
        <f t="shared" si="92"/>
        <v/>
      </c>
      <c r="AJ384" s="217" t="str">
        <f>IF(C384="","",IF(AND(フラグ管理用!C384=1,フラグ管理用!E384=1),"",IF(AND(フラグ管理用!C384=2,フラグ管理用!D384=1,フラグ管理用!E384=1),"",IF(AND(フラグ管理用!C384=2,フラグ管理用!D384=2),"","error"))))</f>
        <v/>
      </c>
      <c r="AK384" s="257" t="str">
        <f t="shared" si="81"/>
        <v/>
      </c>
      <c r="AL384" s="257" t="str">
        <f t="shared" si="82"/>
        <v/>
      </c>
      <c r="AM384" s="257" t="str">
        <f>IF(C384="","",IF(PRODUCT(フラグ管理用!H384:J384)=0,"error",""))</f>
        <v/>
      </c>
      <c r="AN384" s="257" t="str">
        <f t="shared" si="93"/>
        <v/>
      </c>
      <c r="AO384" s="257" t="str">
        <f>IF(C384="","",IF(AND(フラグ管理用!E384=1,フラグ管理用!K384=1),"",IF(AND(フラグ管理用!E384=2,フラグ管理用!K384&gt;1),"","error")))</f>
        <v/>
      </c>
      <c r="AP384" s="257" t="str">
        <f>IF(C384="","",IF(AND(フラグ管理用!K384=10,ISBLANK(L384)=FALSE),"",IF(AND(フラグ管理用!K384&lt;10,ISBLANK(L384)=TRUE),"","error")))</f>
        <v/>
      </c>
      <c r="AQ384" s="217" t="str">
        <f t="shared" si="83"/>
        <v/>
      </c>
      <c r="AR384" s="217" t="str">
        <f t="shared" si="94"/>
        <v/>
      </c>
      <c r="AS384" s="217" t="str">
        <f>IF(C384="","",IF(AND(フラグ管理用!D384=2,フラグ管理用!E384=1),IF(Q384&lt;&gt;0,"error",""),""))</f>
        <v/>
      </c>
      <c r="AT384" s="217" t="str">
        <f>IF(C384="","",IF(フラグ管理用!E384=2,IF(OR(O384&lt;&gt;0,P384&lt;&gt;0),"error",""),""))</f>
        <v/>
      </c>
      <c r="AU384" s="217" t="str">
        <f t="shared" si="95"/>
        <v/>
      </c>
      <c r="AV384" s="217" t="str">
        <f t="shared" si="96"/>
        <v/>
      </c>
      <c r="AW384" s="217" t="str">
        <f t="shared" si="84"/>
        <v/>
      </c>
      <c r="AX384" s="217" t="str">
        <f>IF(C384="","",IF(フラグ管理用!X384=2,IF(AND(フラグ管理用!C384=2,フラグ管理用!U384=1),"","error"),""))</f>
        <v/>
      </c>
      <c r="AY384" s="217" t="str">
        <f t="shared" si="85"/>
        <v/>
      </c>
      <c r="AZ384" s="217" t="str">
        <f>IF(C384="","",IF(フラグ管理用!Y384=30,"error",IF(AND(フラグ管理用!AH384="事業始期_通常",フラグ管理用!Y384&lt;18),"error",IF(AND(フラグ管理用!AH384="事業始期_補助",フラグ管理用!Y384&lt;15),"error",""))))</f>
        <v/>
      </c>
      <c r="BA384" s="217" t="str">
        <f t="shared" si="86"/>
        <v/>
      </c>
      <c r="BB384" s="217" t="str">
        <f>IF(C384="","",IF(AND(フラグ管理用!AI384="事業終期_通常",OR(フラグ管理用!Z384&lt;18,フラグ管理用!Z384&gt;29)),"error",IF(AND(フラグ管理用!AI384="事業終期_基金",フラグ管理用!Z384&lt;18),"error","")))</f>
        <v/>
      </c>
      <c r="BC384" s="217" t="str">
        <f>IF(C384="","",IF(VLOOKUP(Y384,―!$X$2:$Y$31,2,FALSE)&lt;=VLOOKUP(Z384,―!$X$2:$Y$31,2,FALSE),"","error"))</f>
        <v/>
      </c>
      <c r="BD384" s="217" t="str">
        <f t="shared" si="87"/>
        <v/>
      </c>
      <c r="BE384" s="217" t="str">
        <f t="shared" si="88"/>
        <v/>
      </c>
      <c r="BF384" s="217" t="str">
        <f>IF(C384="","",IF(AND(フラグ管理用!AJ384="予算区分_地単_通常",フラグ管理用!AE384&gt;4),"error",IF(AND(フラグ管理用!AJ384="予算区分_地単_協力金等",フラグ管理用!AE384&gt;9),"error",IF(AND(フラグ管理用!AJ384="予算区分_補助",フラグ管理用!AE384&lt;9),"error",""))))</f>
        <v/>
      </c>
      <c r="BG384" s="258" t="str">
        <f>フラグ管理用!AN384</f>
        <v/>
      </c>
    </row>
    <row r="385" spans="1:59" x14ac:dyDescent="0.15">
      <c r="A385" s="84">
        <v>367</v>
      </c>
      <c r="B385" s="87"/>
      <c r="C385" s="61"/>
      <c r="D385" s="61"/>
      <c r="E385" s="63"/>
      <c r="F385" s="62"/>
      <c r="G385" s="150" t="str">
        <f>IF(C385="補",VLOOKUP(F385,'事業名一覧 '!$A$3:$C$54,3,FALSE),"")</f>
        <v/>
      </c>
      <c r="H385" s="158"/>
      <c r="I385" s="63"/>
      <c r="J385" s="63"/>
      <c r="K385" s="63"/>
      <c r="L385" s="62"/>
      <c r="M385" s="103" t="str">
        <f t="shared" si="89"/>
        <v/>
      </c>
      <c r="N385" s="103" t="str">
        <f t="shared" si="90"/>
        <v/>
      </c>
      <c r="O385" s="65"/>
      <c r="P385" s="65"/>
      <c r="Q385" s="65"/>
      <c r="R385" s="65"/>
      <c r="S385" s="65"/>
      <c r="T385" s="62"/>
      <c r="U385" s="63"/>
      <c r="V385" s="63"/>
      <c r="W385" s="63"/>
      <c r="X385" s="61"/>
      <c r="Y385" s="61"/>
      <c r="Z385" s="61"/>
      <c r="AA385" s="241"/>
      <c r="AB385" s="241"/>
      <c r="AC385" s="62"/>
      <c r="AD385" s="62"/>
      <c r="AE385" s="169"/>
      <c r="AF385" s="294"/>
      <c r="AG385" s="236"/>
      <c r="AH385" s="246" t="str">
        <f t="shared" si="91"/>
        <v/>
      </c>
      <c r="AI385" s="251" t="str">
        <f t="shared" si="92"/>
        <v/>
      </c>
      <c r="AJ385" s="217" t="str">
        <f>IF(C385="","",IF(AND(フラグ管理用!C385=1,フラグ管理用!E385=1),"",IF(AND(フラグ管理用!C385=2,フラグ管理用!D385=1,フラグ管理用!E385=1),"",IF(AND(フラグ管理用!C385=2,フラグ管理用!D385=2),"","error"))))</f>
        <v/>
      </c>
      <c r="AK385" s="257" t="str">
        <f t="shared" si="81"/>
        <v/>
      </c>
      <c r="AL385" s="257" t="str">
        <f t="shared" si="82"/>
        <v/>
      </c>
      <c r="AM385" s="257" t="str">
        <f>IF(C385="","",IF(PRODUCT(フラグ管理用!H385:J385)=0,"error",""))</f>
        <v/>
      </c>
      <c r="AN385" s="257" t="str">
        <f t="shared" si="93"/>
        <v/>
      </c>
      <c r="AO385" s="257" t="str">
        <f>IF(C385="","",IF(AND(フラグ管理用!E385=1,フラグ管理用!K385=1),"",IF(AND(フラグ管理用!E385=2,フラグ管理用!K385&gt;1),"","error")))</f>
        <v/>
      </c>
      <c r="AP385" s="257" t="str">
        <f>IF(C385="","",IF(AND(フラグ管理用!K385=10,ISBLANK(L385)=FALSE),"",IF(AND(フラグ管理用!K385&lt;10,ISBLANK(L385)=TRUE),"","error")))</f>
        <v/>
      </c>
      <c r="AQ385" s="217" t="str">
        <f t="shared" si="83"/>
        <v/>
      </c>
      <c r="AR385" s="217" t="str">
        <f t="shared" si="94"/>
        <v/>
      </c>
      <c r="AS385" s="217" t="str">
        <f>IF(C385="","",IF(AND(フラグ管理用!D385=2,フラグ管理用!E385=1),IF(Q385&lt;&gt;0,"error",""),""))</f>
        <v/>
      </c>
      <c r="AT385" s="217" t="str">
        <f>IF(C385="","",IF(フラグ管理用!E385=2,IF(OR(O385&lt;&gt;0,P385&lt;&gt;0),"error",""),""))</f>
        <v/>
      </c>
      <c r="AU385" s="217" t="str">
        <f t="shared" si="95"/>
        <v/>
      </c>
      <c r="AV385" s="217" t="str">
        <f t="shared" si="96"/>
        <v/>
      </c>
      <c r="AW385" s="217" t="str">
        <f t="shared" si="84"/>
        <v/>
      </c>
      <c r="AX385" s="217" t="str">
        <f>IF(C385="","",IF(フラグ管理用!X385=2,IF(AND(フラグ管理用!C385=2,フラグ管理用!U385=1),"","error"),""))</f>
        <v/>
      </c>
      <c r="AY385" s="217" t="str">
        <f t="shared" si="85"/>
        <v/>
      </c>
      <c r="AZ385" s="217" t="str">
        <f>IF(C385="","",IF(フラグ管理用!Y385=30,"error",IF(AND(フラグ管理用!AH385="事業始期_通常",フラグ管理用!Y385&lt;18),"error",IF(AND(フラグ管理用!AH385="事業始期_補助",フラグ管理用!Y385&lt;15),"error",""))))</f>
        <v/>
      </c>
      <c r="BA385" s="217" t="str">
        <f t="shared" si="86"/>
        <v/>
      </c>
      <c r="BB385" s="217" t="str">
        <f>IF(C385="","",IF(AND(フラグ管理用!AI385="事業終期_通常",OR(フラグ管理用!Z385&lt;18,フラグ管理用!Z385&gt;29)),"error",IF(AND(フラグ管理用!AI385="事業終期_基金",フラグ管理用!Z385&lt;18),"error","")))</f>
        <v/>
      </c>
      <c r="BC385" s="217" t="str">
        <f>IF(C385="","",IF(VLOOKUP(Y385,―!$X$2:$Y$31,2,FALSE)&lt;=VLOOKUP(Z385,―!$X$2:$Y$31,2,FALSE),"","error"))</f>
        <v/>
      </c>
      <c r="BD385" s="217" t="str">
        <f t="shared" si="87"/>
        <v/>
      </c>
      <c r="BE385" s="217" t="str">
        <f t="shared" si="88"/>
        <v/>
      </c>
      <c r="BF385" s="217" t="str">
        <f>IF(C385="","",IF(AND(フラグ管理用!AJ385="予算区分_地単_通常",フラグ管理用!AE385&gt;4),"error",IF(AND(フラグ管理用!AJ385="予算区分_地単_協力金等",フラグ管理用!AE385&gt;9),"error",IF(AND(フラグ管理用!AJ385="予算区分_補助",フラグ管理用!AE385&lt;9),"error",""))))</f>
        <v/>
      </c>
      <c r="BG385" s="258" t="str">
        <f>フラグ管理用!AN385</f>
        <v/>
      </c>
    </row>
    <row r="386" spans="1:59" x14ac:dyDescent="0.15">
      <c r="A386" s="84">
        <v>368</v>
      </c>
      <c r="B386" s="87"/>
      <c r="C386" s="61"/>
      <c r="D386" s="61"/>
      <c r="E386" s="63"/>
      <c r="F386" s="62"/>
      <c r="G386" s="150" t="str">
        <f>IF(C386="補",VLOOKUP(F386,'事業名一覧 '!$A$3:$C$54,3,FALSE),"")</f>
        <v/>
      </c>
      <c r="H386" s="158"/>
      <c r="I386" s="63"/>
      <c r="J386" s="63"/>
      <c r="K386" s="63"/>
      <c r="L386" s="62"/>
      <c r="M386" s="103" t="str">
        <f t="shared" si="89"/>
        <v/>
      </c>
      <c r="N386" s="103" t="str">
        <f t="shared" si="90"/>
        <v/>
      </c>
      <c r="O386" s="65"/>
      <c r="P386" s="65"/>
      <c r="Q386" s="65"/>
      <c r="R386" s="65"/>
      <c r="S386" s="65"/>
      <c r="T386" s="62"/>
      <c r="U386" s="63"/>
      <c r="V386" s="63"/>
      <c r="W386" s="63"/>
      <c r="X386" s="61"/>
      <c r="Y386" s="61"/>
      <c r="Z386" s="61"/>
      <c r="AA386" s="241"/>
      <c r="AB386" s="241"/>
      <c r="AC386" s="62"/>
      <c r="AD386" s="62"/>
      <c r="AE386" s="169"/>
      <c r="AF386" s="294"/>
      <c r="AG386" s="236"/>
      <c r="AH386" s="246" t="str">
        <f t="shared" si="91"/>
        <v/>
      </c>
      <c r="AI386" s="251" t="str">
        <f t="shared" si="92"/>
        <v/>
      </c>
      <c r="AJ386" s="217" t="str">
        <f>IF(C386="","",IF(AND(フラグ管理用!C386=1,フラグ管理用!E386=1),"",IF(AND(フラグ管理用!C386=2,フラグ管理用!D386=1,フラグ管理用!E386=1),"",IF(AND(フラグ管理用!C386=2,フラグ管理用!D386=2),"","error"))))</f>
        <v/>
      </c>
      <c r="AK386" s="257" t="str">
        <f t="shared" si="81"/>
        <v/>
      </c>
      <c r="AL386" s="257" t="str">
        <f t="shared" si="82"/>
        <v/>
      </c>
      <c r="AM386" s="257" t="str">
        <f>IF(C386="","",IF(PRODUCT(フラグ管理用!H386:J386)=0,"error",""))</f>
        <v/>
      </c>
      <c r="AN386" s="257" t="str">
        <f t="shared" si="93"/>
        <v/>
      </c>
      <c r="AO386" s="257" t="str">
        <f>IF(C386="","",IF(AND(フラグ管理用!E386=1,フラグ管理用!K386=1),"",IF(AND(フラグ管理用!E386=2,フラグ管理用!K386&gt;1),"","error")))</f>
        <v/>
      </c>
      <c r="AP386" s="257" t="str">
        <f>IF(C386="","",IF(AND(フラグ管理用!K386=10,ISBLANK(L386)=FALSE),"",IF(AND(フラグ管理用!K386&lt;10,ISBLANK(L386)=TRUE),"","error")))</f>
        <v/>
      </c>
      <c r="AQ386" s="217" t="str">
        <f t="shared" si="83"/>
        <v/>
      </c>
      <c r="AR386" s="217" t="str">
        <f t="shared" si="94"/>
        <v/>
      </c>
      <c r="AS386" s="217" t="str">
        <f>IF(C386="","",IF(AND(フラグ管理用!D386=2,フラグ管理用!E386=1),IF(Q386&lt;&gt;0,"error",""),""))</f>
        <v/>
      </c>
      <c r="AT386" s="217" t="str">
        <f>IF(C386="","",IF(フラグ管理用!E386=2,IF(OR(O386&lt;&gt;0,P386&lt;&gt;0),"error",""),""))</f>
        <v/>
      </c>
      <c r="AU386" s="217" t="str">
        <f t="shared" si="95"/>
        <v/>
      </c>
      <c r="AV386" s="217" t="str">
        <f t="shared" si="96"/>
        <v/>
      </c>
      <c r="AW386" s="217" t="str">
        <f t="shared" si="84"/>
        <v/>
      </c>
      <c r="AX386" s="217" t="str">
        <f>IF(C386="","",IF(フラグ管理用!X386=2,IF(AND(フラグ管理用!C386=2,フラグ管理用!U386=1),"","error"),""))</f>
        <v/>
      </c>
      <c r="AY386" s="217" t="str">
        <f t="shared" si="85"/>
        <v/>
      </c>
      <c r="AZ386" s="217" t="str">
        <f>IF(C386="","",IF(フラグ管理用!Y386=30,"error",IF(AND(フラグ管理用!AH386="事業始期_通常",フラグ管理用!Y386&lt;18),"error",IF(AND(フラグ管理用!AH386="事業始期_補助",フラグ管理用!Y386&lt;15),"error",""))))</f>
        <v/>
      </c>
      <c r="BA386" s="217" t="str">
        <f t="shared" si="86"/>
        <v/>
      </c>
      <c r="BB386" s="217" t="str">
        <f>IF(C386="","",IF(AND(フラグ管理用!AI386="事業終期_通常",OR(フラグ管理用!Z386&lt;18,フラグ管理用!Z386&gt;29)),"error",IF(AND(フラグ管理用!AI386="事業終期_基金",フラグ管理用!Z386&lt;18),"error","")))</f>
        <v/>
      </c>
      <c r="BC386" s="217" t="str">
        <f>IF(C386="","",IF(VLOOKUP(Y386,―!$X$2:$Y$31,2,FALSE)&lt;=VLOOKUP(Z386,―!$X$2:$Y$31,2,FALSE),"","error"))</f>
        <v/>
      </c>
      <c r="BD386" s="217" t="str">
        <f t="shared" si="87"/>
        <v/>
      </c>
      <c r="BE386" s="217" t="str">
        <f t="shared" si="88"/>
        <v/>
      </c>
      <c r="BF386" s="217" t="str">
        <f>IF(C386="","",IF(AND(フラグ管理用!AJ386="予算区分_地単_通常",フラグ管理用!AE386&gt;4),"error",IF(AND(フラグ管理用!AJ386="予算区分_地単_協力金等",フラグ管理用!AE386&gt;9),"error",IF(AND(フラグ管理用!AJ386="予算区分_補助",フラグ管理用!AE386&lt;9),"error",""))))</f>
        <v/>
      </c>
      <c r="BG386" s="258" t="str">
        <f>フラグ管理用!AN386</f>
        <v/>
      </c>
    </row>
    <row r="387" spans="1:59" x14ac:dyDescent="0.15">
      <c r="A387" s="84">
        <v>369</v>
      </c>
      <c r="B387" s="87"/>
      <c r="C387" s="61"/>
      <c r="D387" s="61"/>
      <c r="E387" s="63"/>
      <c r="F387" s="62"/>
      <c r="G387" s="150" t="str">
        <f>IF(C387="補",VLOOKUP(F387,'事業名一覧 '!$A$3:$C$54,3,FALSE),"")</f>
        <v/>
      </c>
      <c r="H387" s="158"/>
      <c r="I387" s="63"/>
      <c r="J387" s="63"/>
      <c r="K387" s="63"/>
      <c r="L387" s="62"/>
      <c r="M387" s="103" t="str">
        <f t="shared" si="89"/>
        <v/>
      </c>
      <c r="N387" s="103" t="str">
        <f t="shared" si="90"/>
        <v/>
      </c>
      <c r="O387" s="65"/>
      <c r="P387" s="65"/>
      <c r="Q387" s="65"/>
      <c r="R387" s="65"/>
      <c r="S387" s="65"/>
      <c r="T387" s="62"/>
      <c r="U387" s="63"/>
      <c r="V387" s="63"/>
      <c r="W387" s="63"/>
      <c r="X387" s="61"/>
      <c r="Y387" s="61"/>
      <c r="Z387" s="61"/>
      <c r="AA387" s="241"/>
      <c r="AB387" s="241"/>
      <c r="AC387" s="62"/>
      <c r="AD387" s="62"/>
      <c r="AE387" s="169"/>
      <c r="AF387" s="294"/>
      <c r="AG387" s="236"/>
      <c r="AH387" s="246" t="str">
        <f t="shared" si="91"/>
        <v/>
      </c>
      <c r="AI387" s="251" t="str">
        <f t="shared" si="92"/>
        <v/>
      </c>
      <c r="AJ387" s="217" t="str">
        <f>IF(C387="","",IF(AND(フラグ管理用!C387=1,フラグ管理用!E387=1),"",IF(AND(フラグ管理用!C387=2,フラグ管理用!D387=1,フラグ管理用!E387=1),"",IF(AND(フラグ管理用!C387=2,フラグ管理用!D387=2),"","error"))))</f>
        <v/>
      </c>
      <c r="AK387" s="257" t="str">
        <f t="shared" si="81"/>
        <v/>
      </c>
      <c r="AL387" s="257" t="str">
        <f t="shared" si="82"/>
        <v/>
      </c>
      <c r="AM387" s="257" t="str">
        <f>IF(C387="","",IF(PRODUCT(フラグ管理用!H387:J387)=0,"error",""))</f>
        <v/>
      </c>
      <c r="AN387" s="257" t="str">
        <f t="shared" si="93"/>
        <v/>
      </c>
      <c r="AO387" s="257" t="str">
        <f>IF(C387="","",IF(AND(フラグ管理用!E387=1,フラグ管理用!K387=1),"",IF(AND(フラグ管理用!E387=2,フラグ管理用!K387&gt;1),"","error")))</f>
        <v/>
      </c>
      <c r="AP387" s="257" t="str">
        <f>IF(C387="","",IF(AND(フラグ管理用!K387=10,ISBLANK(L387)=FALSE),"",IF(AND(フラグ管理用!K387&lt;10,ISBLANK(L387)=TRUE),"","error")))</f>
        <v/>
      </c>
      <c r="AQ387" s="217" t="str">
        <f t="shared" si="83"/>
        <v/>
      </c>
      <c r="AR387" s="217" t="str">
        <f t="shared" si="94"/>
        <v/>
      </c>
      <c r="AS387" s="217" t="str">
        <f>IF(C387="","",IF(AND(フラグ管理用!D387=2,フラグ管理用!E387=1),IF(Q387&lt;&gt;0,"error",""),""))</f>
        <v/>
      </c>
      <c r="AT387" s="217" t="str">
        <f>IF(C387="","",IF(フラグ管理用!E387=2,IF(OR(O387&lt;&gt;0,P387&lt;&gt;0),"error",""),""))</f>
        <v/>
      </c>
      <c r="AU387" s="217" t="str">
        <f t="shared" si="95"/>
        <v/>
      </c>
      <c r="AV387" s="217" t="str">
        <f t="shared" si="96"/>
        <v/>
      </c>
      <c r="AW387" s="217" t="str">
        <f t="shared" si="84"/>
        <v/>
      </c>
      <c r="AX387" s="217" t="str">
        <f>IF(C387="","",IF(フラグ管理用!X387=2,IF(AND(フラグ管理用!C387=2,フラグ管理用!U387=1),"","error"),""))</f>
        <v/>
      </c>
      <c r="AY387" s="217" t="str">
        <f t="shared" si="85"/>
        <v/>
      </c>
      <c r="AZ387" s="217" t="str">
        <f>IF(C387="","",IF(フラグ管理用!Y387=30,"error",IF(AND(フラグ管理用!AH387="事業始期_通常",フラグ管理用!Y387&lt;18),"error",IF(AND(フラグ管理用!AH387="事業始期_補助",フラグ管理用!Y387&lt;15),"error",""))))</f>
        <v/>
      </c>
      <c r="BA387" s="217" t="str">
        <f t="shared" si="86"/>
        <v/>
      </c>
      <c r="BB387" s="217" t="str">
        <f>IF(C387="","",IF(AND(フラグ管理用!AI387="事業終期_通常",OR(フラグ管理用!Z387&lt;18,フラグ管理用!Z387&gt;29)),"error",IF(AND(フラグ管理用!AI387="事業終期_基金",フラグ管理用!Z387&lt;18),"error","")))</f>
        <v/>
      </c>
      <c r="BC387" s="217" t="str">
        <f>IF(C387="","",IF(VLOOKUP(Y387,―!$X$2:$Y$31,2,FALSE)&lt;=VLOOKUP(Z387,―!$X$2:$Y$31,2,FALSE),"","error"))</f>
        <v/>
      </c>
      <c r="BD387" s="217" t="str">
        <f t="shared" si="87"/>
        <v/>
      </c>
      <c r="BE387" s="217" t="str">
        <f t="shared" si="88"/>
        <v/>
      </c>
      <c r="BF387" s="217" t="str">
        <f>IF(C387="","",IF(AND(フラグ管理用!AJ387="予算区分_地単_通常",フラグ管理用!AE387&gt;4),"error",IF(AND(フラグ管理用!AJ387="予算区分_地単_協力金等",フラグ管理用!AE387&gt;9),"error",IF(AND(フラグ管理用!AJ387="予算区分_補助",フラグ管理用!AE387&lt;9),"error",""))))</f>
        <v/>
      </c>
      <c r="BG387" s="258" t="str">
        <f>フラグ管理用!AN387</f>
        <v/>
      </c>
    </row>
    <row r="388" spans="1:59" x14ac:dyDescent="0.15">
      <c r="A388" s="84">
        <v>370</v>
      </c>
      <c r="B388" s="87"/>
      <c r="C388" s="61"/>
      <c r="D388" s="61"/>
      <c r="E388" s="63"/>
      <c r="F388" s="62"/>
      <c r="G388" s="150" t="str">
        <f>IF(C388="補",VLOOKUP(F388,'事業名一覧 '!$A$3:$C$54,3,FALSE),"")</f>
        <v/>
      </c>
      <c r="H388" s="158"/>
      <c r="I388" s="63"/>
      <c r="J388" s="63"/>
      <c r="K388" s="63"/>
      <c r="L388" s="62"/>
      <c r="M388" s="103" t="str">
        <f t="shared" si="89"/>
        <v/>
      </c>
      <c r="N388" s="103" t="str">
        <f t="shared" si="90"/>
        <v/>
      </c>
      <c r="O388" s="65"/>
      <c r="P388" s="65"/>
      <c r="Q388" s="65"/>
      <c r="R388" s="65"/>
      <c r="S388" s="65"/>
      <c r="T388" s="62"/>
      <c r="U388" s="63"/>
      <c r="V388" s="63"/>
      <c r="W388" s="63"/>
      <c r="X388" s="61"/>
      <c r="Y388" s="61"/>
      <c r="Z388" s="61"/>
      <c r="AA388" s="241"/>
      <c r="AB388" s="241"/>
      <c r="AC388" s="62"/>
      <c r="AD388" s="62"/>
      <c r="AE388" s="169"/>
      <c r="AF388" s="294"/>
      <c r="AG388" s="236"/>
      <c r="AH388" s="246" t="str">
        <f t="shared" si="91"/>
        <v/>
      </c>
      <c r="AI388" s="251" t="str">
        <f t="shared" si="92"/>
        <v/>
      </c>
      <c r="AJ388" s="217" t="str">
        <f>IF(C388="","",IF(AND(フラグ管理用!C388=1,フラグ管理用!E388=1),"",IF(AND(フラグ管理用!C388=2,フラグ管理用!D388=1,フラグ管理用!E388=1),"",IF(AND(フラグ管理用!C388=2,フラグ管理用!D388=2),"","error"))))</f>
        <v/>
      </c>
      <c r="AK388" s="257" t="str">
        <f t="shared" si="81"/>
        <v/>
      </c>
      <c r="AL388" s="257" t="str">
        <f t="shared" si="82"/>
        <v/>
      </c>
      <c r="AM388" s="257" t="str">
        <f>IF(C388="","",IF(PRODUCT(フラグ管理用!H388:J388)=0,"error",""))</f>
        <v/>
      </c>
      <c r="AN388" s="257" t="str">
        <f t="shared" si="93"/>
        <v/>
      </c>
      <c r="AO388" s="257" t="str">
        <f>IF(C388="","",IF(AND(フラグ管理用!E388=1,フラグ管理用!K388=1),"",IF(AND(フラグ管理用!E388=2,フラグ管理用!K388&gt;1),"","error")))</f>
        <v/>
      </c>
      <c r="AP388" s="257" t="str">
        <f>IF(C388="","",IF(AND(フラグ管理用!K388=10,ISBLANK(L388)=FALSE),"",IF(AND(フラグ管理用!K388&lt;10,ISBLANK(L388)=TRUE),"","error")))</f>
        <v/>
      </c>
      <c r="AQ388" s="217" t="str">
        <f t="shared" si="83"/>
        <v/>
      </c>
      <c r="AR388" s="217" t="str">
        <f t="shared" si="94"/>
        <v/>
      </c>
      <c r="AS388" s="217" t="str">
        <f>IF(C388="","",IF(AND(フラグ管理用!D388=2,フラグ管理用!E388=1),IF(Q388&lt;&gt;0,"error",""),""))</f>
        <v/>
      </c>
      <c r="AT388" s="217" t="str">
        <f>IF(C388="","",IF(フラグ管理用!E388=2,IF(OR(O388&lt;&gt;0,P388&lt;&gt;0),"error",""),""))</f>
        <v/>
      </c>
      <c r="AU388" s="217" t="str">
        <f t="shared" si="95"/>
        <v/>
      </c>
      <c r="AV388" s="217" t="str">
        <f t="shared" si="96"/>
        <v/>
      </c>
      <c r="AW388" s="217" t="str">
        <f t="shared" si="84"/>
        <v/>
      </c>
      <c r="AX388" s="217" t="str">
        <f>IF(C388="","",IF(フラグ管理用!X388=2,IF(AND(フラグ管理用!C388=2,フラグ管理用!U388=1),"","error"),""))</f>
        <v/>
      </c>
      <c r="AY388" s="217" t="str">
        <f t="shared" si="85"/>
        <v/>
      </c>
      <c r="AZ388" s="217" t="str">
        <f>IF(C388="","",IF(フラグ管理用!Y388=30,"error",IF(AND(フラグ管理用!AH388="事業始期_通常",フラグ管理用!Y388&lt;18),"error",IF(AND(フラグ管理用!AH388="事業始期_補助",フラグ管理用!Y388&lt;15),"error",""))))</f>
        <v/>
      </c>
      <c r="BA388" s="217" t="str">
        <f t="shared" si="86"/>
        <v/>
      </c>
      <c r="BB388" s="217" t="str">
        <f>IF(C388="","",IF(AND(フラグ管理用!AI388="事業終期_通常",OR(フラグ管理用!Z388&lt;18,フラグ管理用!Z388&gt;29)),"error",IF(AND(フラグ管理用!AI388="事業終期_基金",フラグ管理用!Z388&lt;18),"error","")))</f>
        <v/>
      </c>
      <c r="BC388" s="217" t="str">
        <f>IF(C388="","",IF(VLOOKUP(Y388,―!$X$2:$Y$31,2,FALSE)&lt;=VLOOKUP(Z388,―!$X$2:$Y$31,2,FALSE),"","error"))</f>
        <v/>
      </c>
      <c r="BD388" s="217" t="str">
        <f t="shared" si="87"/>
        <v/>
      </c>
      <c r="BE388" s="217" t="str">
        <f t="shared" si="88"/>
        <v/>
      </c>
      <c r="BF388" s="217" t="str">
        <f>IF(C388="","",IF(AND(フラグ管理用!AJ388="予算区分_地単_通常",フラグ管理用!AE388&gt;4),"error",IF(AND(フラグ管理用!AJ388="予算区分_地単_協力金等",フラグ管理用!AE388&gt;9),"error",IF(AND(フラグ管理用!AJ388="予算区分_補助",フラグ管理用!AE388&lt;9),"error",""))))</f>
        <v/>
      </c>
      <c r="BG388" s="258" t="str">
        <f>フラグ管理用!AN388</f>
        <v/>
      </c>
    </row>
    <row r="389" spans="1:59" x14ac:dyDescent="0.15">
      <c r="A389" s="84">
        <v>371</v>
      </c>
      <c r="B389" s="87"/>
      <c r="C389" s="61"/>
      <c r="D389" s="61"/>
      <c r="E389" s="63"/>
      <c r="F389" s="62"/>
      <c r="G389" s="150" t="str">
        <f>IF(C389="補",VLOOKUP(F389,'事業名一覧 '!$A$3:$C$54,3,FALSE),"")</f>
        <v/>
      </c>
      <c r="H389" s="158"/>
      <c r="I389" s="63"/>
      <c r="J389" s="63"/>
      <c r="K389" s="63"/>
      <c r="L389" s="62"/>
      <c r="M389" s="103" t="str">
        <f t="shared" si="89"/>
        <v/>
      </c>
      <c r="N389" s="103" t="str">
        <f t="shared" si="90"/>
        <v/>
      </c>
      <c r="O389" s="65"/>
      <c r="P389" s="65"/>
      <c r="Q389" s="65"/>
      <c r="R389" s="65"/>
      <c r="S389" s="65"/>
      <c r="T389" s="62"/>
      <c r="U389" s="63"/>
      <c r="V389" s="63"/>
      <c r="W389" s="63"/>
      <c r="X389" s="61"/>
      <c r="Y389" s="61"/>
      <c r="Z389" s="61"/>
      <c r="AA389" s="241"/>
      <c r="AB389" s="241"/>
      <c r="AC389" s="62"/>
      <c r="AD389" s="62"/>
      <c r="AE389" s="169"/>
      <c r="AF389" s="294"/>
      <c r="AG389" s="236"/>
      <c r="AH389" s="246" t="str">
        <f t="shared" si="91"/>
        <v/>
      </c>
      <c r="AI389" s="251" t="str">
        <f t="shared" si="92"/>
        <v/>
      </c>
      <c r="AJ389" s="217" t="str">
        <f>IF(C389="","",IF(AND(フラグ管理用!C389=1,フラグ管理用!E389=1),"",IF(AND(フラグ管理用!C389=2,フラグ管理用!D389=1,フラグ管理用!E389=1),"",IF(AND(フラグ管理用!C389=2,フラグ管理用!D389=2),"","error"))))</f>
        <v/>
      </c>
      <c r="AK389" s="257" t="str">
        <f t="shared" si="81"/>
        <v/>
      </c>
      <c r="AL389" s="257" t="str">
        <f t="shared" si="82"/>
        <v/>
      </c>
      <c r="AM389" s="257" t="str">
        <f>IF(C389="","",IF(PRODUCT(フラグ管理用!H389:J389)=0,"error",""))</f>
        <v/>
      </c>
      <c r="AN389" s="257" t="str">
        <f t="shared" si="93"/>
        <v/>
      </c>
      <c r="AO389" s="257" t="str">
        <f>IF(C389="","",IF(AND(フラグ管理用!E389=1,フラグ管理用!K389=1),"",IF(AND(フラグ管理用!E389=2,フラグ管理用!K389&gt;1),"","error")))</f>
        <v/>
      </c>
      <c r="AP389" s="257" t="str">
        <f>IF(C389="","",IF(AND(フラグ管理用!K389=10,ISBLANK(L389)=FALSE),"",IF(AND(フラグ管理用!K389&lt;10,ISBLANK(L389)=TRUE),"","error")))</f>
        <v/>
      </c>
      <c r="AQ389" s="217" t="str">
        <f t="shared" si="83"/>
        <v/>
      </c>
      <c r="AR389" s="217" t="str">
        <f t="shared" si="94"/>
        <v/>
      </c>
      <c r="AS389" s="217" t="str">
        <f>IF(C389="","",IF(AND(フラグ管理用!D389=2,フラグ管理用!E389=1),IF(Q389&lt;&gt;0,"error",""),""))</f>
        <v/>
      </c>
      <c r="AT389" s="217" t="str">
        <f>IF(C389="","",IF(フラグ管理用!E389=2,IF(OR(O389&lt;&gt;0,P389&lt;&gt;0),"error",""),""))</f>
        <v/>
      </c>
      <c r="AU389" s="217" t="str">
        <f t="shared" si="95"/>
        <v/>
      </c>
      <c r="AV389" s="217" t="str">
        <f t="shared" si="96"/>
        <v/>
      </c>
      <c r="AW389" s="217" t="str">
        <f t="shared" si="84"/>
        <v/>
      </c>
      <c r="AX389" s="217" t="str">
        <f>IF(C389="","",IF(フラグ管理用!X389=2,IF(AND(フラグ管理用!C389=2,フラグ管理用!U389=1),"","error"),""))</f>
        <v/>
      </c>
      <c r="AY389" s="217" t="str">
        <f t="shared" si="85"/>
        <v/>
      </c>
      <c r="AZ389" s="217" t="str">
        <f>IF(C389="","",IF(フラグ管理用!Y389=30,"error",IF(AND(フラグ管理用!AH389="事業始期_通常",フラグ管理用!Y389&lt;18),"error",IF(AND(フラグ管理用!AH389="事業始期_補助",フラグ管理用!Y389&lt;15),"error",""))))</f>
        <v/>
      </c>
      <c r="BA389" s="217" t="str">
        <f t="shared" si="86"/>
        <v/>
      </c>
      <c r="BB389" s="217" t="str">
        <f>IF(C389="","",IF(AND(フラグ管理用!AI389="事業終期_通常",OR(フラグ管理用!Z389&lt;18,フラグ管理用!Z389&gt;29)),"error",IF(AND(フラグ管理用!AI389="事業終期_基金",フラグ管理用!Z389&lt;18),"error","")))</f>
        <v/>
      </c>
      <c r="BC389" s="217" t="str">
        <f>IF(C389="","",IF(VLOOKUP(Y389,―!$X$2:$Y$31,2,FALSE)&lt;=VLOOKUP(Z389,―!$X$2:$Y$31,2,FALSE),"","error"))</f>
        <v/>
      </c>
      <c r="BD389" s="217" t="str">
        <f t="shared" si="87"/>
        <v/>
      </c>
      <c r="BE389" s="217" t="str">
        <f t="shared" si="88"/>
        <v/>
      </c>
      <c r="BF389" s="217" t="str">
        <f>IF(C389="","",IF(AND(フラグ管理用!AJ389="予算区分_地単_通常",フラグ管理用!AE389&gt;4),"error",IF(AND(フラグ管理用!AJ389="予算区分_地単_協力金等",フラグ管理用!AE389&gt;9),"error",IF(AND(フラグ管理用!AJ389="予算区分_補助",フラグ管理用!AE389&lt;9),"error",""))))</f>
        <v/>
      </c>
      <c r="BG389" s="258" t="str">
        <f>フラグ管理用!AN389</f>
        <v/>
      </c>
    </row>
    <row r="390" spans="1:59" x14ac:dyDescent="0.15">
      <c r="A390" s="84">
        <v>372</v>
      </c>
      <c r="B390" s="87"/>
      <c r="C390" s="61"/>
      <c r="D390" s="61"/>
      <c r="E390" s="63"/>
      <c r="F390" s="62"/>
      <c r="G390" s="150" t="str">
        <f>IF(C390="補",VLOOKUP(F390,'事業名一覧 '!$A$3:$C$54,3,FALSE),"")</f>
        <v/>
      </c>
      <c r="H390" s="158"/>
      <c r="I390" s="63"/>
      <c r="J390" s="63"/>
      <c r="K390" s="63"/>
      <c r="L390" s="62"/>
      <c r="M390" s="103" t="str">
        <f t="shared" si="89"/>
        <v/>
      </c>
      <c r="N390" s="103" t="str">
        <f t="shared" si="90"/>
        <v/>
      </c>
      <c r="O390" s="65"/>
      <c r="P390" s="65"/>
      <c r="Q390" s="65"/>
      <c r="R390" s="65"/>
      <c r="S390" s="65"/>
      <c r="T390" s="62"/>
      <c r="U390" s="63"/>
      <c r="V390" s="63"/>
      <c r="W390" s="63"/>
      <c r="X390" s="61"/>
      <c r="Y390" s="61"/>
      <c r="Z390" s="61"/>
      <c r="AA390" s="241"/>
      <c r="AB390" s="241"/>
      <c r="AC390" s="62"/>
      <c r="AD390" s="62"/>
      <c r="AE390" s="169"/>
      <c r="AF390" s="294"/>
      <c r="AG390" s="236"/>
      <c r="AH390" s="246" t="str">
        <f t="shared" si="91"/>
        <v/>
      </c>
      <c r="AI390" s="251" t="str">
        <f t="shared" si="92"/>
        <v/>
      </c>
      <c r="AJ390" s="217" t="str">
        <f>IF(C390="","",IF(AND(フラグ管理用!C390=1,フラグ管理用!E390=1),"",IF(AND(フラグ管理用!C390=2,フラグ管理用!D390=1,フラグ管理用!E390=1),"",IF(AND(フラグ管理用!C390=2,フラグ管理用!D390=2),"","error"))))</f>
        <v/>
      </c>
      <c r="AK390" s="257" t="str">
        <f t="shared" si="81"/>
        <v/>
      </c>
      <c r="AL390" s="257" t="str">
        <f t="shared" si="82"/>
        <v/>
      </c>
      <c r="AM390" s="257" t="str">
        <f>IF(C390="","",IF(PRODUCT(フラグ管理用!H390:J390)=0,"error",""))</f>
        <v/>
      </c>
      <c r="AN390" s="257" t="str">
        <f t="shared" si="93"/>
        <v/>
      </c>
      <c r="AO390" s="257" t="str">
        <f>IF(C390="","",IF(AND(フラグ管理用!E390=1,フラグ管理用!K390=1),"",IF(AND(フラグ管理用!E390=2,フラグ管理用!K390&gt;1),"","error")))</f>
        <v/>
      </c>
      <c r="AP390" s="257" t="str">
        <f>IF(C390="","",IF(AND(フラグ管理用!K390=10,ISBLANK(L390)=FALSE),"",IF(AND(フラグ管理用!K390&lt;10,ISBLANK(L390)=TRUE),"","error")))</f>
        <v/>
      </c>
      <c r="AQ390" s="217" t="str">
        <f t="shared" si="83"/>
        <v/>
      </c>
      <c r="AR390" s="217" t="str">
        <f t="shared" si="94"/>
        <v/>
      </c>
      <c r="AS390" s="217" t="str">
        <f>IF(C390="","",IF(AND(フラグ管理用!D390=2,フラグ管理用!E390=1),IF(Q390&lt;&gt;0,"error",""),""))</f>
        <v/>
      </c>
      <c r="AT390" s="217" t="str">
        <f>IF(C390="","",IF(フラグ管理用!E390=2,IF(OR(O390&lt;&gt;0,P390&lt;&gt;0),"error",""),""))</f>
        <v/>
      </c>
      <c r="AU390" s="217" t="str">
        <f t="shared" si="95"/>
        <v/>
      </c>
      <c r="AV390" s="217" t="str">
        <f t="shared" si="96"/>
        <v/>
      </c>
      <c r="AW390" s="217" t="str">
        <f t="shared" si="84"/>
        <v/>
      </c>
      <c r="AX390" s="217" t="str">
        <f>IF(C390="","",IF(フラグ管理用!X390=2,IF(AND(フラグ管理用!C390=2,フラグ管理用!U390=1),"","error"),""))</f>
        <v/>
      </c>
      <c r="AY390" s="217" t="str">
        <f t="shared" si="85"/>
        <v/>
      </c>
      <c r="AZ390" s="217" t="str">
        <f>IF(C390="","",IF(フラグ管理用!Y390=30,"error",IF(AND(フラグ管理用!AH390="事業始期_通常",フラグ管理用!Y390&lt;18),"error",IF(AND(フラグ管理用!AH390="事業始期_補助",フラグ管理用!Y390&lt;15),"error",""))))</f>
        <v/>
      </c>
      <c r="BA390" s="217" t="str">
        <f t="shared" si="86"/>
        <v/>
      </c>
      <c r="BB390" s="217" t="str">
        <f>IF(C390="","",IF(AND(フラグ管理用!AI390="事業終期_通常",OR(フラグ管理用!Z390&lt;18,フラグ管理用!Z390&gt;29)),"error",IF(AND(フラグ管理用!AI390="事業終期_基金",フラグ管理用!Z390&lt;18),"error","")))</f>
        <v/>
      </c>
      <c r="BC390" s="217" t="str">
        <f>IF(C390="","",IF(VLOOKUP(Y390,―!$X$2:$Y$31,2,FALSE)&lt;=VLOOKUP(Z390,―!$X$2:$Y$31,2,FALSE),"","error"))</f>
        <v/>
      </c>
      <c r="BD390" s="217" t="str">
        <f t="shared" si="87"/>
        <v/>
      </c>
      <c r="BE390" s="217" t="str">
        <f t="shared" si="88"/>
        <v/>
      </c>
      <c r="BF390" s="217" t="str">
        <f>IF(C390="","",IF(AND(フラグ管理用!AJ390="予算区分_地単_通常",フラグ管理用!AE390&gt;4),"error",IF(AND(フラグ管理用!AJ390="予算区分_地単_協力金等",フラグ管理用!AE390&gt;9),"error",IF(AND(フラグ管理用!AJ390="予算区分_補助",フラグ管理用!AE390&lt;9),"error",""))))</f>
        <v/>
      </c>
      <c r="BG390" s="258" t="str">
        <f>フラグ管理用!AN390</f>
        <v/>
      </c>
    </row>
    <row r="391" spans="1:59" x14ac:dyDescent="0.15">
      <c r="A391" s="84">
        <v>373</v>
      </c>
      <c r="B391" s="87"/>
      <c r="C391" s="61"/>
      <c r="D391" s="61"/>
      <c r="E391" s="63"/>
      <c r="F391" s="62"/>
      <c r="G391" s="150" t="str">
        <f>IF(C391="補",VLOOKUP(F391,'事業名一覧 '!$A$3:$C$54,3,FALSE),"")</f>
        <v/>
      </c>
      <c r="H391" s="158"/>
      <c r="I391" s="63"/>
      <c r="J391" s="63"/>
      <c r="K391" s="63"/>
      <c r="L391" s="62"/>
      <c r="M391" s="103" t="str">
        <f t="shared" si="89"/>
        <v/>
      </c>
      <c r="N391" s="103" t="str">
        <f t="shared" si="90"/>
        <v/>
      </c>
      <c r="O391" s="65"/>
      <c r="P391" s="65"/>
      <c r="Q391" s="65"/>
      <c r="R391" s="65"/>
      <c r="S391" s="65"/>
      <c r="T391" s="62"/>
      <c r="U391" s="63"/>
      <c r="V391" s="63"/>
      <c r="W391" s="63"/>
      <c r="X391" s="61"/>
      <c r="Y391" s="61"/>
      <c r="Z391" s="61"/>
      <c r="AA391" s="241"/>
      <c r="AB391" s="241"/>
      <c r="AC391" s="62"/>
      <c r="AD391" s="62"/>
      <c r="AE391" s="169"/>
      <c r="AF391" s="294"/>
      <c r="AG391" s="236"/>
      <c r="AH391" s="246" t="str">
        <f t="shared" si="91"/>
        <v/>
      </c>
      <c r="AI391" s="251" t="str">
        <f t="shared" si="92"/>
        <v/>
      </c>
      <c r="AJ391" s="217" t="str">
        <f>IF(C391="","",IF(AND(フラグ管理用!C391=1,フラグ管理用!E391=1),"",IF(AND(フラグ管理用!C391=2,フラグ管理用!D391=1,フラグ管理用!E391=1),"",IF(AND(フラグ管理用!C391=2,フラグ管理用!D391=2),"","error"))))</f>
        <v/>
      </c>
      <c r="AK391" s="257" t="str">
        <f t="shared" si="81"/>
        <v/>
      </c>
      <c r="AL391" s="257" t="str">
        <f t="shared" si="82"/>
        <v/>
      </c>
      <c r="AM391" s="257" t="str">
        <f>IF(C391="","",IF(PRODUCT(フラグ管理用!H391:J391)=0,"error",""))</f>
        <v/>
      </c>
      <c r="AN391" s="257" t="str">
        <f t="shared" si="93"/>
        <v/>
      </c>
      <c r="AO391" s="257" t="str">
        <f>IF(C391="","",IF(AND(フラグ管理用!E391=1,フラグ管理用!K391=1),"",IF(AND(フラグ管理用!E391=2,フラグ管理用!K391&gt;1),"","error")))</f>
        <v/>
      </c>
      <c r="AP391" s="257" t="str">
        <f>IF(C391="","",IF(AND(フラグ管理用!K391=10,ISBLANK(L391)=FALSE),"",IF(AND(フラグ管理用!K391&lt;10,ISBLANK(L391)=TRUE),"","error")))</f>
        <v/>
      </c>
      <c r="AQ391" s="217" t="str">
        <f t="shared" si="83"/>
        <v/>
      </c>
      <c r="AR391" s="217" t="str">
        <f t="shared" si="94"/>
        <v/>
      </c>
      <c r="AS391" s="217" t="str">
        <f>IF(C391="","",IF(AND(フラグ管理用!D391=2,フラグ管理用!E391=1),IF(Q391&lt;&gt;0,"error",""),""))</f>
        <v/>
      </c>
      <c r="AT391" s="217" t="str">
        <f>IF(C391="","",IF(フラグ管理用!E391=2,IF(OR(O391&lt;&gt;0,P391&lt;&gt;0),"error",""),""))</f>
        <v/>
      </c>
      <c r="AU391" s="217" t="str">
        <f t="shared" si="95"/>
        <v/>
      </c>
      <c r="AV391" s="217" t="str">
        <f t="shared" si="96"/>
        <v/>
      </c>
      <c r="AW391" s="217" t="str">
        <f t="shared" si="84"/>
        <v/>
      </c>
      <c r="AX391" s="217" t="str">
        <f>IF(C391="","",IF(フラグ管理用!X391=2,IF(AND(フラグ管理用!C391=2,フラグ管理用!U391=1),"","error"),""))</f>
        <v/>
      </c>
      <c r="AY391" s="217" t="str">
        <f t="shared" si="85"/>
        <v/>
      </c>
      <c r="AZ391" s="217" t="str">
        <f>IF(C391="","",IF(フラグ管理用!Y391=30,"error",IF(AND(フラグ管理用!AH391="事業始期_通常",フラグ管理用!Y391&lt;18),"error",IF(AND(フラグ管理用!AH391="事業始期_補助",フラグ管理用!Y391&lt;15),"error",""))))</f>
        <v/>
      </c>
      <c r="BA391" s="217" t="str">
        <f t="shared" si="86"/>
        <v/>
      </c>
      <c r="BB391" s="217" t="str">
        <f>IF(C391="","",IF(AND(フラグ管理用!AI391="事業終期_通常",OR(フラグ管理用!Z391&lt;18,フラグ管理用!Z391&gt;29)),"error",IF(AND(フラグ管理用!AI391="事業終期_基金",フラグ管理用!Z391&lt;18),"error","")))</f>
        <v/>
      </c>
      <c r="BC391" s="217" t="str">
        <f>IF(C391="","",IF(VLOOKUP(Y391,―!$X$2:$Y$31,2,FALSE)&lt;=VLOOKUP(Z391,―!$X$2:$Y$31,2,FALSE),"","error"))</f>
        <v/>
      </c>
      <c r="BD391" s="217" t="str">
        <f t="shared" si="87"/>
        <v/>
      </c>
      <c r="BE391" s="217" t="str">
        <f t="shared" si="88"/>
        <v/>
      </c>
      <c r="BF391" s="217" t="str">
        <f>IF(C391="","",IF(AND(フラグ管理用!AJ391="予算区分_地単_通常",フラグ管理用!AE391&gt;4),"error",IF(AND(フラグ管理用!AJ391="予算区分_地単_協力金等",フラグ管理用!AE391&gt;9),"error",IF(AND(フラグ管理用!AJ391="予算区分_補助",フラグ管理用!AE391&lt;9),"error",""))))</f>
        <v/>
      </c>
      <c r="BG391" s="258" t="str">
        <f>フラグ管理用!AN391</f>
        <v/>
      </c>
    </row>
    <row r="392" spans="1:59" x14ac:dyDescent="0.15">
      <c r="A392" s="84">
        <v>374</v>
      </c>
      <c r="B392" s="87"/>
      <c r="C392" s="61"/>
      <c r="D392" s="61"/>
      <c r="E392" s="63"/>
      <c r="F392" s="62"/>
      <c r="G392" s="150" t="str">
        <f>IF(C392="補",VLOOKUP(F392,'事業名一覧 '!$A$3:$C$54,3,FALSE),"")</f>
        <v/>
      </c>
      <c r="H392" s="158"/>
      <c r="I392" s="63"/>
      <c r="J392" s="63"/>
      <c r="K392" s="63"/>
      <c r="L392" s="62"/>
      <c r="M392" s="103" t="str">
        <f t="shared" si="89"/>
        <v/>
      </c>
      <c r="N392" s="103" t="str">
        <f t="shared" si="90"/>
        <v/>
      </c>
      <c r="O392" s="65"/>
      <c r="P392" s="65"/>
      <c r="Q392" s="65"/>
      <c r="R392" s="65"/>
      <c r="S392" s="65"/>
      <c r="T392" s="62"/>
      <c r="U392" s="63"/>
      <c r="V392" s="63"/>
      <c r="W392" s="63"/>
      <c r="X392" s="61"/>
      <c r="Y392" s="61"/>
      <c r="Z392" s="61"/>
      <c r="AA392" s="241"/>
      <c r="AB392" s="241"/>
      <c r="AC392" s="62"/>
      <c r="AD392" s="62"/>
      <c r="AE392" s="169"/>
      <c r="AF392" s="294"/>
      <c r="AG392" s="236"/>
      <c r="AH392" s="246" t="str">
        <f t="shared" si="91"/>
        <v/>
      </c>
      <c r="AI392" s="251" t="str">
        <f t="shared" si="92"/>
        <v/>
      </c>
      <c r="AJ392" s="217" t="str">
        <f>IF(C392="","",IF(AND(フラグ管理用!C392=1,フラグ管理用!E392=1),"",IF(AND(フラグ管理用!C392=2,フラグ管理用!D392=1,フラグ管理用!E392=1),"",IF(AND(フラグ管理用!C392=2,フラグ管理用!D392=2),"","error"))))</f>
        <v/>
      </c>
      <c r="AK392" s="257" t="str">
        <f t="shared" si="81"/>
        <v/>
      </c>
      <c r="AL392" s="257" t="str">
        <f t="shared" si="82"/>
        <v/>
      </c>
      <c r="AM392" s="257" t="str">
        <f>IF(C392="","",IF(PRODUCT(フラグ管理用!H392:J392)=0,"error",""))</f>
        <v/>
      </c>
      <c r="AN392" s="257" t="str">
        <f t="shared" si="93"/>
        <v/>
      </c>
      <c r="AO392" s="257" t="str">
        <f>IF(C392="","",IF(AND(フラグ管理用!E392=1,フラグ管理用!K392=1),"",IF(AND(フラグ管理用!E392=2,フラグ管理用!K392&gt;1),"","error")))</f>
        <v/>
      </c>
      <c r="AP392" s="257" t="str">
        <f>IF(C392="","",IF(AND(フラグ管理用!K392=10,ISBLANK(L392)=FALSE),"",IF(AND(フラグ管理用!K392&lt;10,ISBLANK(L392)=TRUE),"","error")))</f>
        <v/>
      </c>
      <c r="AQ392" s="217" t="str">
        <f t="shared" si="83"/>
        <v/>
      </c>
      <c r="AR392" s="217" t="str">
        <f t="shared" si="94"/>
        <v/>
      </c>
      <c r="AS392" s="217" t="str">
        <f>IF(C392="","",IF(AND(フラグ管理用!D392=2,フラグ管理用!E392=1),IF(Q392&lt;&gt;0,"error",""),""))</f>
        <v/>
      </c>
      <c r="AT392" s="217" t="str">
        <f>IF(C392="","",IF(フラグ管理用!E392=2,IF(OR(O392&lt;&gt;0,P392&lt;&gt;0),"error",""),""))</f>
        <v/>
      </c>
      <c r="AU392" s="217" t="str">
        <f t="shared" si="95"/>
        <v/>
      </c>
      <c r="AV392" s="217" t="str">
        <f t="shared" si="96"/>
        <v/>
      </c>
      <c r="AW392" s="217" t="str">
        <f t="shared" si="84"/>
        <v/>
      </c>
      <c r="AX392" s="217" t="str">
        <f>IF(C392="","",IF(フラグ管理用!X392=2,IF(AND(フラグ管理用!C392=2,フラグ管理用!U392=1),"","error"),""))</f>
        <v/>
      </c>
      <c r="AY392" s="217" t="str">
        <f t="shared" si="85"/>
        <v/>
      </c>
      <c r="AZ392" s="217" t="str">
        <f>IF(C392="","",IF(フラグ管理用!Y392=30,"error",IF(AND(フラグ管理用!AH392="事業始期_通常",フラグ管理用!Y392&lt;18),"error",IF(AND(フラグ管理用!AH392="事業始期_補助",フラグ管理用!Y392&lt;15),"error",""))))</f>
        <v/>
      </c>
      <c r="BA392" s="217" t="str">
        <f t="shared" si="86"/>
        <v/>
      </c>
      <c r="BB392" s="217" t="str">
        <f>IF(C392="","",IF(AND(フラグ管理用!AI392="事業終期_通常",OR(フラグ管理用!Z392&lt;18,フラグ管理用!Z392&gt;29)),"error",IF(AND(フラグ管理用!AI392="事業終期_基金",フラグ管理用!Z392&lt;18),"error","")))</f>
        <v/>
      </c>
      <c r="BC392" s="217" t="str">
        <f>IF(C392="","",IF(VLOOKUP(Y392,―!$X$2:$Y$31,2,FALSE)&lt;=VLOOKUP(Z392,―!$X$2:$Y$31,2,FALSE),"","error"))</f>
        <v/>
      </c>
      <c r="BD392" s="217" t="str">
        <f t="shared" si="87"/>
        <v/>
      </c>
      <c r="BE392" s="217" t="str">
        <f t="shared" si="88"/>
        <v/>
      </c>
      <c r="BF392" s="217" t="str">
        <f>IF(C392="","",IF(AND(フラグ管理用!AJ392="予算区分_地単_通常",フラグ管理用!AE392&gt;4),"error",IF(AND(フラグ管理用!AJ392="予算区分_地単_協力金等",フラグ管理用!AE392&gt;9),"error",IF(AND(フラグ管理用!AJ392="予算区分_補助",フラグ管理用!AE392&lt;9),"error",""))))</f>
        <v/>
      </c>
      <c r="BG392" s="258" t="str">
        <f>フラグ管理用!AN392</f>
        <v/>
      </c>
    </row>
    <row r="393" spans="1:59" x14ac:dyDescent="0.15">
      <c r="A393" s="84">
        <v>375</v>
      </c>
      <c r="B393" s="87"/>
      <c r="C393" s="61"/>
      <c r="D393" s="61"/>
      <c r="E393" s="63"/>
      <c r="F393" s="62"/>
      <c r="G393" s="150" t="str">
        <f>IF(C393="補",VLOOKUP(F393,'事業名一覧 '!$A$3:$C$54,3,FALSE),"")</f>
        <v/>
      </c>
      <c r="H393" s="158"/>
      <c r="I393" s="63"/>
      <c r="J393" s="63"/>
      <c r="K393" s="63"/>
      <c r="L393" s="62"/>
      <c r="M393" s="103" t="str">
        <f t="shared" si="89"/>
        <v/>
      </c>
      <c r="N393" s="103" t="str">
        <f t="shared" si="90"/>
        <v/>
      </c>
      <c r="O393" s="65"/>
      <c r="P393" s="65"/>
      <c r="Q393" s="65"/>
      <c r="R393" s="65"/>
      <c r="S393" s="65"/>
      <c r="T393" s="62"/>
      <c r="U393" s="63"/>
      <c r="V393" s="63"/>
      <c r="W393" s="63"/>
      <c r="X393" s="61"/>
      <c r="Y393" s="61"/>
      <c r="Z393" s="61"/>
      <c r="AA393" s="241"/>
      <c r="AB393" s="241"/>
      <c r="AC393" s="62"/>
      <c r="AD393" s="62"/>
      <c r="AE393" s="169"/>
      <c r="AF393" s="294"/>
      <c r="AG393" s="236"/>
      <c r="AH393" s="246" t="str">
        <f t="shared" si="91"/>
        <v/>
      </c>
      <c r="AI393" s="251" t="str">
        <f t="shared" si="92"/>
        <v/>
      </c>
      <c r="AJ393" s="217" t="str">
        <f>IF(C393="","",IF(AND(フラグ管理用!C393=1,フラグ管理用!E393=1),"",IF(AND(フラグ管理用!C393=2,フラグ管理用!D393=1,フラグ管理用!E393=1),"",IF(AND(フラグ管理用!C393=2,フラグ管理用!D393=2),"","error"))))</f>
        <v/>
      </c>
      <c r="AK393" s="257" t="str">
        <f t="shared" si="81"/>
        <v/>
      </c>
      <c r="AL393" s="257" t="str">
        <f t="shared" si="82"/>
        <v/>
      </c>
      <c r="AM393" s="257" t="str">
        <f>IF(C393="","",IF(PRODUCT(フラグ管理用!H393:J393)=0,"error",""))</f>
        <v/>
      </c>
      <c r="AN393" s="257" t="str">
        <f t="shared" si="93"/>
        <v/>
      </c>
      <c r="AO393" s="257" t="str">
        <f>IF(C393="","",IF(AND(フラグ管理用!E393=1,フラグ管理用!K393=1),"",IF(AND(フラグ管理用!E393=2,フラグ管理用!K393&gt;1),"","error")))</f>
        <v/>
      </c>
      <c r="AP393" s="257" t="str">
        <f>IF(C393="","",IF(AND(フラグ管理用!K393=10,ISBLANK(L393)=FALSE),"",IF(AND(フラグ管理用!K393&lt;10,ISBLANK(L393)=TRUE),"","error")))</f>
        <v/>
      </c>
      <c r="AQ393" s="217" t="str">
        <f t="shared" si="83"/>
        <v/>
      </c>
      <c r="AR393" s="217" t="str">
        <f t="shared" si="94"/>
        <v/>
      </c>
      <c r="AS393" s="217" t="str">
        <f>IF(C393="","",IF(AND(フラグ管理用!D393=2,フラグ管理用!E393=1),IF(Q393&lt;&gt;0,"error",""),""))</f>
        <v/>
      </c>
      <c r="AT393" s="217" t="str">
        <f>IF(C393="","",IF(フラグ管理用!E393=2,IF(OR(O393&lt;&gt;0,P393&lt;&gt;0),"error",""),""))</f>
        <v/>
      </c>
      <c r="AU393" s="217" t="str">
        <f t="shared" si="95"/>
        <v/>
      </c>
      <c r="AV393" s="217" t="str">
        <f t="shared" si="96"/>
        <v/>
      </c>
      <c r="AW393" s="217" t="str">
        <f t="shared" si="84"/>
        <v/>
      </c>
      <c r="AX393" s="217" t="str">
        <f>IF(C393="","",IF(フラグ管理用!X393=2,IF(AND(フラグ管理用!C393=2,フラグ管理用!U393=1),"","error"),""))</f>
        <v/>
      </c>
      <c r="AY393" s="217" t="str">
        <f t="shared" si="85"/>
        <v/>
      </c>
      <c r="AZ393" s="217" t="str">
        <f>IF(C393="","",IF(フラグ管理用!Y393=30,"error",IF(AND(フラグ管理用!AH393="事業始期_通常",フラグ管理用!Y393&lt;18),"error",IF(AND(フラグ管理用!AH393="事業始期_補助",フラグ管理用!Y393&lt;15),"error",""))))</f>
        <v/>
      </c>
      <c r="BA393" s="217" t="str">
        <f t="shared" si="86"/>
        <v/>
      </c>
      <c r="BB393" s="217" t="str">
        <f>IF(C393="","",IF(AND(フラグ管理用!AI393="事業終期_通常",OR(フラグ管理用!Z393&lt;18,フラグ管理用!Z393&gt;29)),"error",IF(AND(フラグ管理用!AI393="事業終期_基金",フラグ管理用!Z393&lt;18),"error","")))</f>
        <v/>
      </c>
      <c r="BC393" s="217" t="str">
        <f>IF(C393="","",IF(VLOOKUP(Y393,―!$X$2:$Y$31,2,FALSE)&lt;=VLOOKUP(Z393,―!$X$2:$Y$31,2,FALSE),"","error"))</f>
        <v/>
      </c>
      <c r="BD393" s="217" t="str">
        <f t="shared" si="87"/>
        <v/>
      </c>
      <c r="BE393" s="217" t="str">
        <f t="shared" si="88"/>
        <v/>
      </c>
      <c r="BF393" s="217" t="str">
        <f>IF(C393="","",IF(AND(フラグ管理用!AJ393="予算区分_地単_通常",フラグ管理用!AE393&gt;4),"error",IF(AND(フラグ管理用!AJ393="予算区分_地単_協力金等",フラグ管理用!AE393&gt;9),"error",IF(AND(フラグ管理用!AJ393="予算区分_補助",フラグ管理用!AE393&lt;9),"error",""))))</f>
        <v/>
      </c>
      <c r="BG393" s="258" t="str">
        <f>フラグ管理用!AN393</f>
        <v/>
      </c>
    </row>
    <row r="394" spans="1:59" x14ac:dyDescent="0.15">
      <c r="A394" s="84">
        <v>376</v>
      </c>
      <c r="B394" s="87"/>
      <c r="C394" s="61"/>
      <c r="D394" s="61"/>
      <c r="E394" s="63"/>
      <c r="F394" s="62"/>
      <c r="G394" s="150" t="str">
        <f>IF(C394="補",VLOOKUP(F394,'事業名一覧 '!$A$3:$C$54,3,FALSE),"")</f>
        <v/>
      </c>
      <c r="H394" s="158"/>
      <c r="I394" s="63"/>
      <c r="J394" s="63"/>
      <c r="K394" s="63"/>
      <c r="L394" s="62"/>
      <c r="M394" s="103" t="str">
        <f t="shared" si="89"/>
        <v/>
      </c>
      <c r="N394" s="103" t="str">
        <f t="shared" si="90"/>
        <v/>
      </c>
      <c r="O394" s="65"/>
      <c r="P394" s="65"/>
      <c r="Q394" s="65"/>
      <c r="R394" s="65"/>
      <c r="S394" s="65"/>
      <c r="T394" s="62"/>
      <c r="U394" s="63"/>
      <c r="V394" s="63"/>
      <c r="W394" s="63"/>
      <c r="X394" s="61"/>
      <c r="Y394" s="61"/>
      <c r="Z394" s="61"/>
      <c r="AA394" s="241"/>
      <c r="AB394" s="241"/>
      <c r="AC394" s="62"/>
      <c r="AD394" s="62"/>
      <c r="AE394" s="169"/>
      <c r="AF394" s="294"/>
      <c r="AG394" s="236"/>
      <c r="AH394" s="246" t="str">
        <f t="shared" si="91"/>
        <v/>
      </c>
      <c r="AI394" s="251" t="str">
        <f t="shared" si="92"/>
        <v/>
      </c>
      <c r="AJ394" s="217" t="str">
        <f>IF(C394="","",IF(AND(フラグ管理用!C394=1,フラグ管理用!E394=1),"",IF(AND(フラグ管理用!C394=2,フラグ管理用!D394=1,フラグ管理用!E394=1),"",IF(AND(フラグ管理用!C394=2,フラグ管理用!D394=2),"","error"))))</f>
        <v/>
      </c>
      <c r="AK394" s="257" t="str">
        <f t="shared" si="81"/>
        <v/>
      </c>
      <c r="AL394" s="257" t="str">
        <f t="shared" si="82"/>
        <v/>
      </c>
      <c r="AM394" s="257" t="str">
        <f>IF(C394="","",IF(PRODUCT(フラグ管理用!H394:J394)=0,"error",""))</f>
        <v/>
      </c>
      <c r="AN394" s="257" t="str">
        <f t="shared" si="93"/>
        <v/>
      </c>
      <c r="AO394" s="257" t="str">
        <f>IF(C394="","",IF(AND(フラグ管理用!E394=1,フラグ管理用!K394=1),"",IF(AND(フラグ管理用!E394=2,フラグ管理用!K394&gt;1),"","error")))</f>
        <v/>
      </c>
      <c r="AP394" s="257" t="str">
        <f>IF(C394="","",IF(AND(フラグ管理用!K394=10,ISBLANK(L394)=FALSE),"",IF(AND(フラグ管理用!K394&lt;10,ISBLANK(L394)=TRUE),"","error")))</f>
        <v/>
      </c>
      <c r="AQ394" s="217" t="str">
        <f t="shared" si="83"/>
        <v/>
      </c>
      <c r="AR394" s="217" t="str">
        <f t="shared" si="94"/>
        <v/>
      </c>
      <c r="AS394" s="217" t="str">
        <f>IF(C394="","",IF(AND(フラグ管理用!D394=2,フラグ管理用!E394=1),IF(Q394&lt;&gt;0,"error",""),""))</f>
        <v/>
      </c>
      <c r="AT394" s="217" t="str">
        <f>IF(C394="","",IF(フラグ管理用!E394=2,IF(OR(O394&lt;&gt;0,P394&lt;&gt;0),"error",""),""))</f>
        <v/>
      </c>
      <c r="AU394" s="217" t="str">
        <f t="shared" si="95"/>
        <v/>
      </c>
      <c r="AV394" s="217" t="str">
        <f t="shared" si="96"/>
        <v/>
      </c>
      <c r="AW394" s="217" t="str">
        <f t="shared" si="84"/>
        <v/>
      </c>
      <c r="AX394" s="217" t="str">
        <f>IF(C394="","",IF(フラグ管理用!X394=2,IF(AND(フラグ管理用!C394=2,フラグ管理用!U394=1),"","error"),""))</f>
        <v/>
      </c>
      <c r="AY394" s="217" t="str">
        <f t="shared" si="85"/>
        <v/>
      </c>
      <c r="AZ394" s="217" t="str">
        <f>IF(C394="","",IF(フラグ管理用!Y394=30,"error",IF(AND(フラグ管理用!AH394="事業始期_通常",フラグ管理用!Y394&lt;18),"error",IF(AND(フラグ管理用!AH394="事業始期_補助",フラグ管理用!Y394&lt;15),"error",""))))</f>
        <v/>
      </c>
      <c r="BA394" s="217" t="str">
        <f t="shared" si="86"/>
        <v/>
      </c>
      <c r="BB394" s="217" t="str">
        <f>IF(C394="","",IF(AND(フラグ管理用!AI394="事業終期_通常",OR(フラグ管理用!Z394&lt;18,フラグ管理用!Z394&gt;29)),"error",IF(AND(フラグ管理用!AI394="事業終期_基金",フラグ管理用!Z394&lt;18),"error","")))</f>
        <v/>
      </c>
      <c r="BC394" s="217" t="str">
        <f>IF(C394="","",IF(VLOOKUP(Y394,―!$X$2:$Y$31,2,FALSE)&lt;=VLOOKUP(Z394,―!$X$2:$Y$31,2,FALSE),"","error"))</f>
        <v/>
      </c>
      <c r="BD394" s="217" t="str">
        <f t="shared" si="87"/>
        <v/>
      </c>
      <c r="BE394" s="217" t="str">
        <f t="shared" si="88"/>
        <v/>
      </c>
      <c r="BF394" s="217" t="str">
        <f>IF(C394="","",IF(AND(フラグ管理用!AJ394="予算区分_地単_通常",フラグ管理用!AE394&gt;4),"error",IF(AND(フラグ管理用!AJ394="予算区分_地単_協力金等",フラグ管理用!AE394&gt;9),"error",IF(AND(フラグ管理用!AJ394="予算区分_補助",フラグ管理用!AE394&lt;9),"error",""))))</f>
        <v/>
      </c>
      <c r="BG394" s="258" t="str">
        <f>フラグ管理用!AN394</f>
        <v/>
      </c>
    </row>
    <row r="395" spans="1:59" x14ac:dyDescent="0.15">
      <c r="A395" s="84">
        <v>377</v>
      </c>
      <c r="B395" s="87"/>
      <c r="C395" s="61"/>
      <c r="D395" s="61"/>
      <c r="E395" s="63"/>
      <c r="F395" s="62"/>
      <c r="G395" s="150" t="str">
        <f>IF(C395="補",VLOOKUP(F395,'事業名一覧 '!$A$3:$C$54,3,FALSE),"")</f>
        <v/>
      </c>
      <c r="H395" s="158"/>
      <c r="I395" s="63"/>
      <c r="J395" s="63"/>
      <c r="K395" s="63"/>
      <c r="L395" s="62"/>
      <c r="M395" s="103" t="str">
        <f t="shared" si="89"/>
        <v/>
      </c>
      <c r="N395" s="103" t="str">
        <f t="shared" si="90"/>
        <v/>
      </c>
      <c r="O395" s="65"/>
      <c r="P395" s="65"/>
      <c r="Q395" s="65"/>
      <c r="R395" s="65"/>
      <c r="S395" s="65"/>
      <c r="T395" s="62"/>
      <c r="U395" s="63"/>
      <c r="V395" s="63"/>
      <c r="W395" s="63"/>
      <c r="X395" s="61"/>
      <c r="Y395" s="61"/>
      <c r="Z395" s="61"/>
      <c r="AA395" s="241"/>
      <c r="AB395" s="241"/>
      <c r="AC395" s="62"/>
      <c r="AD395" s="62"/>
      <c r="AE395" s="169"/>
      <c r="AF395" s="294"/>
      <c r="AG395" s="236"/>
      <c r="AH395" s="246" t="str">
        <f t="shared" si="91"/>
        <v/>
      </c>
      <c r="AI395" s="251" t="str">
        <f t="shared" si="92"/>
        <v/>
      </c>
      <c r="AJ395" s="217" t="str">
        <f>IF(C395="","",IF(AND(フラグ管理用!C395=1,フラグ管理用!E395=1),"",IF(AND(フラグ管理用!C395=2,フラグ管理用!D395=1,フラグ管理用!E395=1),"",IF(AND(フラグ管理用!C395=2,フラグ管理用!D395=2),"","error"))))</f>
        <v/>
      </c>
      <c r="AK395" s="257" t="str">
        <f t="shared" si="81"/>
        <v/>
      </c>
      <c r="AL395" s="257" t="str">
        <f t="shared" si="82"/>
        <v/>
      </c>
      <c r="AM395" s="257" t="str">
        <f>IF(C395="","",IF(PRODUCT(フラグ管理用!H395:J395)=0,"error",""))</f>
        <v/>
      </c>
      <c r="AN395" s="257" t="str">
        <f t="shared" si="93"/>
        <v/>
      </c>
      <c r="AO395" s="257" t="str">
        <f>IF(C395="","",IF(AND(フラグ管理用!E395=1,フラグ管理用!K395=1),"",IF(AND(フラグ管理用!E395=2,フラグ管理用!K395&gt;1),"","error")))</f>
        <v/>
      </c>
      <c r="AP395" s="257" t="str">
        <f>IF(C395="","",IF(AND(フラグ管理用!K395=10,ISBLANK(L395)=FALSE),"",IF(AND(フラグ管理用!K395&lt;10,ISBLANK(L395)=TRUE),"","error")))</f>
        <v/>
      </c>
      <c r="AQ395" s="217" t="str">
        <f t="shared" si="83"/>
        <v/>
      </c>
      <c r="AR395" s="217" t="str">
        <f t="shared" si="94"/>
        <v/>
      </c>
      <c r="AS395" s="217" t="str">
        <f>IF(C395="","",IF(AND(フラグ管理用!D395=2,フラグ管理用!E395=1),IF(Q395&lt;&gt;0,"error",""),""))</f>
        <v/>
      </c>
      <c r="AT395" s="217" t="str">
        <f>IF(C395="","",IF(フラグ管理用!E395=2,IF(OR(O395&lt;&gt;0,P395&lt;&gt;0),"error",""),""))</f>
        <v/>
      </c>
      <c r="AU395" s="217" t="str">
        <f t="shared" si="95"/>
        <v/>
      </c>
      <c r="AV395" s="217" t="str">
        <f t="shared" si="96"/>
        <v/>
      </c>
      <c r="AW395" s="217" t="str">
        <f t="shared" si="84"/>
        <v/>
      </c>
      <c r="AX395" s="217" t="str">
        <f>IF(C395="","",IF(フラグ管理用!X395=2,IF(AND(フラグ管理用!C395=2,フラグ管理用!U395=1),"","error"),""))</f>
        <v/>
      </c>
      <c r="AY395" s="217" t="str">
        <f t="shared" si="85"/>
        <v/>
      </c>
      <c r="AZ395" s="217" t="str">
        <f>IF(C395="","",IF(フラグ管理用!Y395=30,"error",IF(AND(フラグ管理用!AH395="事業始期_通常",フラグ管理用!Y395&lt;18),"error",IF(AND(フラグ管理用!AH395="事業始期_補助",フラグ管理用!Y395&lt;15),"error",""))))</f>
        <v/>
      </c>
      <c r="BA395" s="217" t="str">
        <f t="shared" si="86"/>
        <v/>
      </c>
      <c r="BB395" s="217" t="str">
        <f>IF(C395="","",IF(AND(フラグ管理用!AI395="事業終期_通常",OR(フラグ管理用!Z395&lt;18,フラグ管理用!Z395&gt;29)),"error",IF(AND(フラグ管理用!AI395="事業終期_基金",フラグ管理用!Z395&lt;18),"error","")))</f>
        <v/>
      </c>
      <c r="BC395" s="217" t="str">
        <f>IF(C395="","",IF(VLOOKUP(Y395,―!$X$2:$Y$31,2,FALSE)&lt;=VLOOKUP(Z395,―!$X$2:$Y$31,2,FALSE),"","error"))</f>
        <v/>
      </c>
      <c r="BD395" s="217" t="str">
        <f t="shared" si="87"/>
        <v/>
      </c>
      <c r="BE395" s="217" t="str">
        <f t="shared" si="88"/>
        <v/>
      </c>
      <c r="BF395" s="217" t="str">
        <f>IF(C395="","",IF(AND(フラグ管理用!AJ395="予算区分_地単_通常",フラグ管理用!AE395&gt;4),"error",IF(AND(フラグ管理用!AJ395="予算区分_地単_協力金等",フラグ管理用!AE395&gt;9),"error",IF(AND(フラグ管理用!AJ395="予算区分_補助",フラグ管理用!AE395&lt;9),"error",""))))</f>
        <v/>
      </c>
      <c r="BG395" s="258" t="str">
        <f>フラグ管理用!AN395</f>
        <v/>
      </c>
    </row>
    <row r="396" spans="1:59" x14ac:dyDescent="0.15">
      <c r="A396" s="84">
        <v>378</v>
      </c>
      <c r="B396" s="87"/>
      <c r="C396" s="61"/>
      <c r="D396" s="61"/>
      <c r="E396" s="63"/>
      <c r="F396" s="62"/>
      <c r="G396" s="150" t="str">
        <f>IF(C396="補",VLOOKUP(F396,'事業名一覧 '!$A$3:$C$54,3,FALSE),"")</f>
        <v/>
      </c>
      <c r="H396" s="158"/>
      <c r="I396" s="63"/>
      <c r="J396" s="63"/>
      <c r="K396" s="63"/>
      <c r="L396" s="62"/>
      <c r="M396" s="103" t="str">
        <f t="shared" si="89"/>
        <v/>
      </c>
      <c r="N396" s="103" t="str">
        <f t="shared" si="90"/>
        <v/>
      </c>
      <c r="O396" s="65"/>
      <c r="P396" s="65"/>
      <c r="Q396" s="65"/>
      <c r="R396" s="65"/>
      <c r="S396" s="65"/>
      <c r="T396" s="62"/>
      <c r="U396" s="63"/>
      <c r="V396" s="63"/>
      <c r="W396" s="63"/>
      <c r="X396" s="61"/>
      <c r="Y396" s="61"/>
      <c r="Z396" s="61"/>
      <c r="AA396" s="241"/>
      <c r="AB396" s="241"/>
      <c r="AC396" s="62"/>
      <c r="AD396" s="62"/>
      <c r="AE396" s="169"/>
      <c r="AF396" s="294"/>
      <c r="AG396" s="236"/>
      <c r="AH396" s="246" t="str">
        <f t="shared" si="91"/>
        <v/>
      </c>
      <c r="AI396" s="251" t="str">
        <f t="shared" si="92"/>
        <v/>
      </c>
      <c r="AJ396" s="217" t="str">
        <f>IF(C396="","",IF(AND(フラグ管理用!C396=1,フラグ管理用!E396=1),"",IF(AND(フラグ管理用!C396=2,フラグ管理用!D396=1,フラグ管理用!E396=1),"",IF(AND(フラグ管理用!C396=2,フラグ管理用!D396=2),"","error"))))</f>
        <v/>
      </c>
      <c r="AK396" s="257" t="str">
        <f t="shared" si="81"/>
        <v/>
      </c>
      <c r="AL396" s="257" t="str">
        <f t="shared" si="82"/>
        <v/>
      </c>
      <c r="AM396" s="257" t="str">
        <f>IF(C396="","",IF(PRODUCT(フラグ管理用!H396:J396)=0,"error",""))</f>
        <v/>
      </c>
      <c r="AN396" s="257" t="str">
        <f t="shared" si="93"/>
        <v/>
      </c>
      <c r="AO396" s="257" t="str">
        <f>IF(C396="","",IF(AND(フラグ管理用!E396=1,フラグ管理用!K396=1),"",IF(AND(フラグ管理用!E396=2,フラグ管理用!K396&gt;1),"","error")))</f>
        <v/>
      </c>
      <c r="AP396" s="257" t="str">
        <f>IF(C396="","",IF(AND(フラグ管理用!K396=10,ISBLANK(L396)=FALSE),"",IF(AND(フラグ管理用!K396&lt;10,ISBLANK(L396)=TRUE),"","error")))</f>
        <v/>
      </c>
      <c r="AQ396" s="217" t="str">
        <f t="shared" si="83"/>
        <v/>
      </c>
      <c r="AR396" s="217" t="str">
        <f t="shared" si="94"/>
        <v/>
      </c>
      <c r="AS396" s="217" t="str">
        <f>IF(C396="","",IF(AND(フラグ管理用!D396=2,フラグ管理用!E396=1),IF(Q396&lt;&gt;0,"error",""),""))</f>
        <v/>
      </c>
      <c r="AT396" s="217" t="str">
        <f>IF(C396="","",IF(フラグ管理用!E396=2,IF(OR(O396&lt;&gt;0,P396&lt;&gt;0),"error",""),""))</f>
        <v/>
      </c>
      <c r="AU396" s="217" t="str">
        <f t="shared" si="95"/>
        <v/>
      </c>
      <c r="AV396" s="217" t="str">
        <f t="shared" si="96"/>
        <v/>
      </c>
      <c r="AW396" s="217" t="str">
        <f t="shared" si="84"/>
        <v/>
      </c>
      <c r="AX396" s="217" t="str">
        <f>IF(C396="","",IF(フラグ管理用!X396=2,IF(AND(フラグ管理用!C396=2,フラグ管理用!U396=1),"","error"),""))</f>
        <v/>
      </c>
      <c r="AY396" s="217" t="str">
        <f t="shared" si="85"/>
        <v/>
      </c>
      <c r="AZ396" s="217" t="str">
        <f>IF(C396="","",IF(フラグ管理用!Y396=30,"error",IF(AND(フラグ管理用!AH396="事業始期_通常",フラグ管理用!Y396&lt;18),"error",IF(AND(フラグ管理用!AH396="事業始期_補助",フラグ管理用!Y396&lt;15),"error",""))))</f>
        <v/>
      </c>
      <c r="BA396" s="217" t="str">
        <f t="shared" si="86"/>
        <v/>
      </c>
      <c r="BB396" s="217" t="str">
        <f>IF(C396="","",IF(AND(フラグ管理用!AI396="事業終期_通常",OR(フラグ管理用!Z396&lt;18,フラグ管理用!Z396&gt;29)),"error",IF(AND(フラグ管理用!AI396="事業終期_基金",フラグ管理用!Z396&lt;18),"error","")))</f>
        <v/>
      </c>
      <c r="BC396" s="217" t="str">
        <f>IF(C396="","",IF(VLOOKUP(Y396,―!$X$2:$Y$31,2,FALSE)&lt;=VLOOKUP(Z396,―!$X$2:$Y$31,2,FALSE),"","error"))</f>
        <v/>
      </c>
      <c r="BD396" s="217" t="str">
        <f t="shared" si="87"/>
        <v/>
      </c>
      <c r="BE396" s="217" t="str">
        <f t="shared" si="88"/>
        <v/>
      </c>
      <c r="BF396" s="217" t="str">
        <f>IF(C396="","",IF(AND(フラグ管理用!AJ396="予算区分_地単_通常",フラグ管理用!AE396&gt;4),"error",IF(AND(フラグ管理用!AJ396="予算区分_地単_協力金等",フラグ管理用!AE396&gt;9),"error",IF(AND(フラグ管理用!AJ396="予算区分_補助",フラグ管理用!AE396&lt;9),"error",""))))</f>
        <v/>
      </c>
      <c r="BG396" s="258" t="str">
        <f>フラグ管理用!AN396</f>
        <v/>
      </c>
    </row>
    <row r="397" spans="1:59" x14ac:dyDescent="0.15">
      <c r="A397" s="84">
        <v>379</v>
      </c>
      <c r="B397" s="87"/>
      <c r="C397" s="61"/>
      <c r="D397" s="61"/>
      <c r="E397" s="63"/>
      <c r="F397" s="62"/>
      <c r="G397" s="150" t="str">
        <f>IF(C397="補",VLOOKUP(F397,'事業名一覧 '!$A$3:$C$54,3,FALSE),"")</f>
        <v/>
      </c>
      <c r="H397" s="158"/>
      <c r="I397" s="63"/>
      <c r="J397" s="63"/>
      <c r="K397" s="63"/>
      <c r="L397" s="62"/>
      <c r="M397" s="103" t="str">
        <f t="shared" si="89"/>
        <v/>
      </c>
      <c r="N397" s="103" t="str">
        <f t="shared" si="90"/>
        <v/>
      </c>
      <c r="O397" s="65"/>
      <c r="P397" s="65"/>
      <c r="Q397" s="65"/>
      <c r="R397" s="65"/>
      <c r="S397" s="65"/>
      <c r="T397" s="62"/>
      <c r="U397" s="63"/>
      <c r="V397" s="63"/>
      <c r="W397" s="63"/>
      <c r="X397" s="61"/>
      <c r="Y397" s="61"/>
      <c r="Z397" s="61"/>
      <c r="AA397" s="241"/>
      <c r="AB397" s="241"/>
      <c r="AC397" s="62"/>
      <c r="AD397" s="62"/>
      <c r="AE397" s="169"/>
      <c r="AF397" s="294"/>
      <c r="AG397" s="236"/>
      <c r="AH397" s="246" t="str">
        <f t="shared" si="91"/>
        <v/>
      </c>
      <c r="AI397" s="251" t="str">
        <f t="shared" si="92"/>
        <v/>
      </c>
      <c r="AJ397" s="217" t="str">
        <f>IF(C397="","",IF(AND(フラグ管理用!C397=1,フラグ管理用!E397=1),"",IF(AND(フラグ管理用!C397=2,フラグ管理用!D397=1,フラグ管理用!E397=1),"",IF(AND(フラグ管理用!C397=2,フラグ管理用!D397=2),"","error"))))</f>
        <v/>
      </c>
      <c r="AK397" s="257" t="str">
        <f t="shared" si="81"/>
        <v/>
      </c>
      <c r="AL397" s="257" t="str">
        <f t="shared" si="82"/>
        <v/>
      </c>
      <c r="AM397" s="257" t="str">
        <f>IF(C397="","",IF(PRODUCT(フラグ管理用!H397:J397)=0,"error",""))</f>
        <v/>
      </c>
      <c r="AN397" s="257" t="str">
        <f t="shared" si="93"/>
        <v/>
      </c>
      <c r="AO397" s="257" t="str">
        <f>IF(C397="","",IF(AND(フラグ管理用!E397=1,フラグ管理用!K397=1),"",IF(AND(フラグ管理用!E397=2,フラグ管理用!K397&gt;1),"","error")))</f>
        <v/>
      </c>
      <c r="AP397" s="257" t="str">
        <f>IF(C397="","",IF(AND(フラグ管理用!K397=10,ISBLANK(L397)=FALSE),"",IF(AND(フラグ管理用!K397&lt;10,ISBLANK(L397)=TRUE),"","error")))</f>
        <v/>
      </c>
      <c r="AQ397" s="217" t="str">
        <f t="shared" si="83"/>
        <v/>
      </c>
      <c r="AR397" s="217" t="str">
        <f t="shared" si="94"/>
        <v/>
      </c>
      <c r="AS397" s="217" t="str">
        <f>IF(C397="","",IF(AND(フラグ管理用!D397=2,フラグ管理用!E397=1),IF(Q397&lt;&gt;0,"error",""),""))</f>
        <v/>
      </c>
      <c r="AT397" s="217" t="str">
        <f>IF(C397="","",IF(フラグ管理用!E397=2,IF(OR(O397&lt;&gt;0,P397&lt;&gt;0),"error",""),""))</f>
        <v/>
      </c>
      <c r="AU397" s="217" t="str">
        <f t="shared" si="95"/>
        <v/>
      </c>
      <c r="AV397" s="217" t="str">
        <f t="shared" si="96"/>
        <v/>
      </c>
      <c r="AW397" s="217" t="str">
        <f t="shared" si="84"/>
        <v/>
      </c>
      <c r="AX397" s="217" t="str">
        <f>IF(C397="","",IF(フラグ管理用!X397=2,IF(AND(フラグ管理用!C397=2,フラグ管理用!U397=1),"","error"),""))</f>
        <v/>
      </c>
      <c r="AY397" s="217" t="str">
        <f t="shared" si="85"/>
        <v/>
      </c>
      <c r="AZ397" s="217" t="str">
        <f>IF(C397="","",IF(フラグ管理用!Y397=30,"error",IF(AND(フラグ管理用!AH397="事業始期_通常",フラグ管理用!Y397&lt;18),"error",IF(AND(フラグ管理用!AH397="事業始期_補助",フラグ管理用!Y397&lt;15),"error",""))))</f>
        <v/>
      </c>
      <c r="BA397" s="217" t="str">
        <f t="shared" si="86"/>
        <v/>
      </c>
      <c r="BB397" s="217" t="str">
        <f>IF(C397="","",IF(AND(フラグ管理用!AI397="事業終期_通常",OR(フラグ管理用!Z397&lt;18,フラグ管理用!Z397&gt;29)),"error",IF(AND(フラグ管理用!AI397="事業終期_基金",フラグ管理用!Z397&lt;18),"error","")))</f>
        <v/>
      </c>
      <c r="BC397" s="217" t="str">
        <f>IF(C397="","",IF(VLOOKUP(Y397,―!$X$2:$Y$31,2,FALSE)&lt;=VLOOKUP(Z397,―!$X$2:$Y$31,2,FALSE),"","error"))</f>
        <v/>
      </c>
      <c r="BD397" s="217" t="str">
        <f t="shared" si="87"/>
        <v/>
      </c>
      <c r="BE397" s="217" t="str">
        <f t="shared" si="88"/>
        <v/>
      </c>
      <c r="BF397" s="217" t="str">
        <f>IF(C397="","",IF(AND(フラグ管理用!AJ397="予算区分_地単_通常",フラグ管理用!AE397&gt;4),"error",IF(AND(フラグ管理用!AJ397="予算区分_地単_協力金等",フラグ管理用!AE397&gt;9),"error",IF(AND(フラグ管理用!AJ397="予算区分_補助",フラグ管理用!AE397&lt;9),"error",""))))</f>
        <v/>
      </c>
      <c r="BG397" s="258" t="str">
        <f>フラグ管理用!AN397</f>
        <v/>
      </c>
    </row>
    <row r="398" spans="1:59" x14ac:dyDescent="0.15">
      <c r="A398" s="84">
        <v>380</v>
      </c>
      <c r="B398" s="87"/>
      <c r="C398" s="61"/>
      <c r="D398" s="61"/>
      <c r="E398" s="63"/>
      <c r="F398" s="62"/>
      <c r="G398" s="150" t="str">
        <f>IF(C398="補",VLOOKUP(F398,'事業名一覧 '!$A$3:$C$54,3,FALSE),"")</f>
        <v/>
      </c>
      <c r="H398" s="158"/>
      <c r="I398" s="63"/>
      <c r="J398" s="63"/>
      <c r="K398" s="63"/>
      <c r="L398" s="62"/>
      <c r="M398" s="103" t="str">
        <f t="shared" si="89"/>
        <v/>
      </c>
      <c r="N398" s="103" t="str">
        <f t="shared" si="90"/>
        <v/>
      </c>
      <c r="O398" s="65"/>
      <c r="P398" s="65"/>
      <c r="Q398" s="65"/>
      <c r="R398" s="65"/>
      <c r="S398" s="65"/>
      <c r="T398" s="62"/>
      <c r="U398" s="63"/>
      <c r="V398" s="63"/>
      <c r="W398" s="63"/>
      <c r="X398" s="61"/>
      <c r="Y398" s="61"/>
      <c r="Z398" s="61"/>
      <c r="AA398" s="241"/>
      <c r="AB398" s="241"/>
      <c r="AC398" s="62"/>
      <c r="AD398" s="62"/>
      <c r="AE398" s="169"/>
      <c r="AF398" s="294"/>
      <c r="AG398" s="236"/>
      <c r="AH398" s="246" t="str">
        <f t="shared" si="91"/>
        <v/>
      </c>
      <c r="AI398" s="251" t="str">
        <f t="shared" si="92"/>
        <v/>
      </c>
      <c r="AJ398" s="217" t="str">
        <f>IF(C398="","",IF(AND(フラグ管理用!C398=1,フラグ管理用!E398=1),"",IF(AND(フラグ管理用!C398=2,フラグ管理用!D398=1,フラグ管理用!E398=1),"",IF(AND(フラグ管理用!C398=2,フラグ管理用!D398=2),"","error"))))</f>
        <v/>
      </c>
      <c r="AK398" s="257" t="str">
        <f t="shared" si="81"/>
        <v/>
      </c>
      <c r="AL398" s="257" t="str">
        <f t="shared" si="82"/>
        <v/>
      </c>
      <c r="AM398" s="257" t="str">
        <f>IF(C398="","",IF(PRODUCT(フラグ管理用!H398:J398)=0,"error",""))</f>
        <v/>
      </c>
      <c r="AN398" s="257" t="str">
        <f t="shared" si="93"/>
        <v/>
      </c>
      <c r="AO398" s="257" t="str">
        <f>IF(C398="","",IF(AND(フラグ管理用!E398=1,フラグ管理用!K398=1),"",IF(AND(フラグ管理用!E398=2,フラグ管理用!K398&gt;1),"","error")))</f>
        <v/>
      </c>
      <c r="AP398" s="257" t="str">
        <f>IF(C398="","",IF(AND(フラグ管理用!K398=10,ISBLANK(L398)=FALSE),"",IF(AND(フラグ管理用!K398&lt;10,ISBLANK(L398)=TRUE),"","error")))</f>
        <v/>
      </c>
      <c r="AQ398" s="217" t="str">
        <f t="shared" si="83"/>
        <v/>
      </c>
      <c r="AR398" s="217" t="str">
        <f t="shared" si="94"/>
        <v/>
      </c>
      <c r="AS398" s="217" t="str">
        <f>IF(C398="","",IF(AND(フラグ管理用!D398=2,フラグ管理用!E398=1),IF(Q398&lt;&gt;0,"error",""),""))</f>
        <v/>
      </c>
      <c r="AT398" s="217" t="str">
        <f>IF(C398="","",IF(フラグ管理用!E398=2,IF(OR(O398&lt;&gt;0,P398&lt;&gt;0),"error",""),""))</f>
        <v/>
      </c>
      <c r="AU398" s="217" t="str">
        <f t="shared" si="95"/>
        <v/>
      </c>
      <c r="AV398" s="217" t="str">
        <f t="shared" si="96"/>
        <v/>
      </c>
      <c r="AW398" s="217" t="str">
        <f t="shared" si="84"/>
        <v/>
      </c>
      <c r="AX398" s="217" t="str">
        <f>IF(C398="","",IF(フラグ管理用!X398=2,IF(AND(フラグ管理用!C398=2,フラグ管理用!U398=1),"","error"),""))</f>
        <v/>
      </c>
      <c r="AY398" s="217" t="str">
        <f t="shared" si="85"/>
        <v/>
      </c>
      <c r="AZ398" s="217" t="str">
        <f>IF(C398="","",IF(フラグ管理用!Y398=30,"error",IF(AND(フラグ管理用!AH398="事業始期_通常",フラグ管理用!Y398&lt;18),"error",IF(AND(フラグ管理用!AH398="事業始期_補助",フラグ管理用!Y398&lt;15),"error",""))))</f>
        <v/>
      </c>
      <c r="BA398" s="217" t="str">
        <f t="shared" si="86"/>
        <v/>
      </c>
      <c r="BB398" s="217" t="str">
        <f>IF(C398="","",IF(AND(フラグ管理用!AI398="事業終期_通常",OR(フラグ管理用!Z398&lt;18,フラグ管理用!Z398&gt;29)),"error",IF(AND(フラグ管理用!AI398="事業終期_基金",フラグ管理用!Z398&lt;18),"error","")))</f>
        <v/>
      </c>
      <c r="BC398" s="217" t="str">
        <f>IF(C398="","",IF(VLOOKUP(Y398,―!$X$2:$Y$31,2,FALSE)&lt;=VLOOKUP(Z398,―!$X$2:$Y$31,2,FALSE),"","error"))</f>
        <v/>
      </c>
      <c r="BD398" s="217" t="str">
        <f t="shared" si="87"/>
        <v/>
      </c>
      <c r="BE398" s="217" t="str">
        <f t="shared" si="88"/>
        <v/>
      </c>
      <c r="BF398" s="217" t="str">
        <f>IF(C398="","",IF(AND(フラグ管理用!AJ398="予算区分_地単_通常",フラグ管理用!AE398&gt;4),"error",IF(AND(フラグ管理用!AJ398="予算区分_地単_協力金等",フラグ管理用!AE398&gt;9),"error",IF(AND(フラグ管理用!AJ398="予算区分_補助",フラグ管理用!AE398&lt;9),"error",""))))</f>
        <v/>
      </c>
      <c r="BG398" s="258" t="str">
        <f>フラグ管理用!AN398</f>
        <v/>
      </c>
    </row>
    <row r="399" spans="1:59" x14ac:dyDescent="0.15">
      <c r="A399" s="84">
        <v>381</v>
      </c>
      <c r="B399" s="87"/>
      <c r="C399" s="61"/>
      <c r="D399" s="61"/>
      <c r="E399" s="63"/>
      <c r="F399" s="62"/>
      <c r="G399" s="150" t="str">
        <f>IF(C399="補",VLOOKUP(F399,'事業名一覧 '!$A$3:$C$54,3,FALSE),"")</f>
        <v/>
      </c>
      <c r="H399" s="158"/>
      <c r="I399" s="63"/>
      <c r="J399" s="63"/>
      <c r="K399" s="63"/>
      <c r="L399" s="62"/>
      <c r="M399" s="103" t="str">
        <f t="shared" si="89"/>
        <v/>
      </c>
      <c r="N399" s="103" t="str">
        <f t="shared" si="90"/>
        <v/>
      </c>
      <c r="O399" s="65"/>
      <c r="P399" s="65"/>
      <c r="Q399" s="65"/>
      <c r="R399" s="65"/>
      <c r="S399" s="65"/>
      <c r="T399" s="62"/>
      <c r="U399" s="63"/>
      <c r="V399" s="63"/>
      <c r="W399" s="63"/>
      <c r="X399" s="61"/>
      <c r="Y399" s="61"/>
      <c r="Z399" s="61"/>
      <c r="AA399" s="241"/>
      <c r="AB399" s="241"/>
      <c r="AC399" s="62"/>
      <c r="AD399" s="62"/>
      <c r="AE399" s="169"/>
      <c r="AF399" s="294"/>
      <c r="AG399" s="236"/>
      <c r="AH399" s="246" t="str">
        <f t="shared" si="91"/>
        <v/>
      </c>
      <c r="AI399" s="251" t="str">
        <f t="shared" si="92"/>
        <v/>
      </c>
      <c r="AJ399" s="217" t="str">
        <f>IF(C399="","",IF(AND(フラグ管理用!C399=1,フラグ管理用!E399=1),"",IF(AND(フラグ管理用!C399=2,フラグ管理用!D399=1,フラグ管理用!E399=1),"",IF(AND(フラグ管理用!C399=2,フラグ管理用!D399=2),"","error"))))</f>
        <v/>
      </c>
      <c r="AK399" s="257" t="str">
        <f t="shared" si="81"/>
        <v/>
      </c>
      <c r="AL399" s="257" t="str">
        <f t="shared" si="82"/>
        <v/>
      </c>
      <c r="AM399" s="257" t="str">
        <f>IF(C399="","",IF(PRODUCT(フラグ管理用!H399:J399)=0,"error",""))</f>
        <v/>
      </c>
      <c r="AN399" s="257" t="str">
        <f t="shared" si="93"/>
        <v/>
      </c>
      <c r="AO399" s="257" t="str">
        <f>IF(C399="","",IF(AND(フラグ管理用!E399=1,フラグ管理用!K399=1),"",IF(AND(フラグ管理用!E399=2,フラグ管理用!K399&gt;1),"","error")))</f>
        <v/>
      </c>
      <c r="AP399" s="257" t="str">
        <f>IF(C399="","",IF(AND(フラグ管理用!K399=10,ISBLANK(L399)=FALSE),"",IF(AND(フラグ管理用!K399&lt;10,ISBLANK(L399)=TRUE),"","error")))</f>
        <v/>
      </c>
      <c r="AQ399" s="217" t="str">
        <f t="shared" si="83"/>
        <v/>
      </c>
      <c r="AR399" s="217" t="str">
        <f t="shared" si="94"/>
        <v/>
      </c>
      <c r="AS399" s="217" t="str">
        <f>IF(C399="","",IF(AND(フラグ管理用!D399=2,フラグ管理用!E399=1),IF(Q399&lt;&gt;0,"error",""),""))</f>
        <v/>
      </c>
      <c r="AT399" s="217" t="str">
        <f>IF(C399="","",IF(フラグ管理用!E399=2,IF(OR(O399&lt;&gt;0,P399&lt;&gt;0),"error",""),""))</f>
        <v/>
      </c>
      <c r="AU399" s="217" t="str">
        <f t="shared" si="95"/>
        <v/>
      </c>
      <c r="AV399" s="217" t="str">
        <f t="shared" si="96"/>
        <v/>
      </c>
      <c r="AW399" s="217" t="str">
        <f t="shared" si="84"/>
        <v/>
      </c>
      <c r="AX399" s="217" t="str">
        <f>IF(C399="","",IF(フラグ管理用!X399=2,IF(AND(フラグ管理用!C399=2,フラグ管理用!U399=1),"","error"),""))</f>
        <v/>
      </c>
      <c r="AY399" s="217" t="str">
        <f t="shared" si="85"/>
        <v/>
      </c>
      <c r="AZ399" s="217" t="str">
        <f>IF(C399="","",IF(フラグ管理用!Y399=30,"error",IF(AND(フラグ管理用!AH399="事業始期_通常",フラグ管理用!Y399&lt;18),"error",IF(AND(フラグ管理用!AH399="事業始期_補助",フラグ管理用!Y399&lt;15),"error",""))))</f>
        <v/>
      </c>
      <c r="BA399" s="217" t="str">
        <f t="shared" si="86"/>
        <v/>
      </c>
      <c r="BB399" s="217" t="str">
        <f>IF(C399="","",IF(AND(フラグ管理用!AI399="事業終期_通常",OR(フラグ管理用!Z399&lt;18,フラグ管理用!Z399&gt;29)),"error",IF(AND(フラグ管理用!AI399="事業終期_基金",フラグ管理用!Z399&lt;18),"error","")))</f>
        <v/>
      </c>
      <c r="BC399" s="217" t="str">
        <f>IF(C399="","",IF(VLOOKUP(Y399,―!$X$2:$Y$31,2,FALSE)&lt;=VLOOKUP(Z399,―!$X$2:$Y$31,2,FALSE),"","error"))</f>
        <v/>
      </c>
      <c r="BD399" s="217" t="str">
        <f t="shared" si="87"/>
        <v/>
      </c>
      <c r="BE399" s="217" t="str">
        <f t="shared" si="88"/>
        <v/>
      </c>
      <c r="BF399" s="217" t="str">
        <f>IF(C399="","",IF(AND(フラグ管理用!AJ399="予算区分_地単_通常",フラグ管理用!AE399&gt;4),"error",IF(AND(フラグ管理用!AJ399="予算区分_地単_協力金等",フラグ管理用!AE399&gt;9),"error",IF(AND(フラグ管理用!AJ399="予算区分_補助",フラグ管理用!AE399&lt;9),"error",""))))</f>
        <v/>
      </c>
      <c r="BG399" s="258" t="str">
        <f>フラグ管理用!AN399</f>
        <v/>
      </c>
    </row>
    <row r="400" spans="1:59" x14ac:dyDescent="0.15">
      <c r="A400" s="84">
        <v>382</v>
      </c>
      <c r="B400" s="87"/>
      <c r="C400" s="61"/>
      <c r="D400" s="61"/>
      <c r="E400" s="63"/>
      <c r="F400" s="62"/>
      <c r="G400" s="150" t="str">
        <f>IF(C400="補",VLOOKUP(F400,'事業名一覧 '!$A$3:$C$54,3,FALSE),"")</f>
        <v/>
      </c>
      <c r="H400" s="158"/>
      <c r="I400" s="63"/>
      <c r="J400" s="63"/>
      <c r="K400" s="63"/>
      <c r="L400" s="62"/>
      <c r="M400" s="103" t="str">
        <f t="shared" si="89"/>
        <v/>
      </c>
      <c r="N400" s="103" t="str">
        <f t="shared" si="90"/>
        <v/>
      </c>
      <c r="O400" s="65"/>
      <c r="P400" s="65"/>
      <c r="Q400" s="65"/>
      <c r="R400" s="65"/>
      <c r="S400" s="65"/>
      <c r="T400" s="62"/>
      <c r="U400" s="63"/>
      <c r="V400" s="63"/>
      <c r="W400" s="63"/>
      <c r="X400" s="61"/>
      <c r="Y400" s="61"/>
      <c r="Z400" s="61"/>
      <c r="AA400" s="241"/>
      <c r="AB400" s="241"/>
      <c r="AC400" s="62"/>
      <c r="AD400" s="62"/>
      <c r="AE400" s="169"/>
      <c r="AF400" s="294"/>
      <c r="AG400" s="236"/>
      <c r="AH400" s="246" t="str">
        <f t="shared" si="91"/>
        <v/>
      </c>
      <c r="AI400" s="251" t="str">
        <f t="shared" si="92"/>
        <v/>
      </c>
      <c r="AJ400" s="217" t="str">
        <f>IF(C400="","",IF(AND(フラグ管理用!C400=1,フラグ管理用!E400=1),"",IF(AND(フラグ管理用!C400=2,フラグ管理用!D400=1,フラグ管理用!E400=1),"",IF(AND(フラグ管理用!C400=2,フラグ管理用!D400=2),"","error"))))</f>
        <v/>
      </c>
      <c r="AK400" s="257" t="str">
        <f t="shared" si="81"/>
        <v/>
      </c>
      <c r="AL400" s="257" t="str">
        <f t="shared" si="82"/>
        <v/>
      </c>
      <c r="AM400" s="257" t="str">
        <f>IF(C400="","",IF(PRODUCT(フラグ管理用!H400:J400)=0,"error",""))</f>
        <v/>
      </c>
      <c r="AN400" s="257" t="str">
        <f t="shared" si="93"/>
        <v/>
      </c>
      <c r="AO400" s="257" t="str">
        <f>IF(C400="","",IF(AND(フラグ管理用!E400=1,フラグ管理用!K400=1),"",IF(AND(フラグ管理用!E400=2,フラグ管理用!K400&gt;1),"","error")))</f>
        <v/>
      </c>
      <c r="AP400" s="257" t="str">
        <f>IF(C400="","",IF(AND(フラグ管理用!K400=10,ISBLANK(L400)=FALSE),"",IF(AND(フラグ管理用!K400&lt;10,ISBLANK(L400)=TRUE),"","error")))</f>
        <v/>
      </c>
      <c r="AQ400" s="217" t="str">
        <f t="shared" si="83"/>
        <v/>
      </c>
      <c r="AR400" s="217" t="str">
        <f t="shared" si="94"/>
        <v/>
      </c>
      <c r="AS400" s="217" t="str">
        <f>IF(C400="","",IF(AND(フラグ管理用!D400=2,フラグ管理用!E400=1),IF(Q400&lt;&gt;0,"error",""),""))</f>
        <v/>
      </c>
      <c r="AT400" s="217" t="str">
        <f>IF(C400="","",IF(フラグ管理用!E400=2,IF(OR(O400&lt;&gt;0,P400&lt;&gt;0),"error",""),""))</f>
        <v/>
      </c>
      <c r="AU400" s="217" t="str">
        <f t="shared" si="95"/>
        <v/>
      </c>
      <c r="AV400" s="217" t="str">
        <f t="shared" si="96"/>
        <v/>
      </c>
      <c r="AW400" s="217" t="str">
        <f t="shared" si="84"/>
        <v/>
      </c>
      <c r="AX400" s="217" t="str">
        <f>IF(C400="","",IF(フラグ管理用!X400=2,IF(AND(フラグ管理用!C400=2,フラグ管理用!U400=1),"","error"),""))</f>
        <v/>
      </c>
      <c r="AY400" s="217" t="str">
        <f t="shared" si="85"/>
        <v/>
      </c>
      <c r="AZ400" s="217" t="str">
        <f>IF(C400="","",IF(フラグ管理用!Y400=30,"error",IF(AND(フラグ管理用!AH400="事業始期_通常",フラグ管理用!Y400&lt;18),"error",IF(AND(フラグ管理用!AH400="事業始期_補助",フラグ管理用!Y400&lt;15),"error",""))))</f>
        <v/>
      </c>
      <c r="BA400" s="217" t="str">
        <f t="shared" si="86"/>
        <v/>
      </c>
      <c r="BB400" s="217" t="str">
        <f>IF(C400="","",IF(AND(フラグ管理用!AI400="事業終期_通常",OR(フラグ管理用!Z400&lt;18,フラグ管理用!Z400&gt;29)),"error",IF(AND(フラグ管理用!AI400="事業終期_基金",フラグ管理用!Z400&lt;18),"error","")))</f>
        <v/>
      </c>
      <c r="BC400" s="217" t="str">
        <f>IF(C400="","",IF(VLOOKUP(Y400,―!$X$2:$Y$31,2,FALSE)&lt;=VLOOKUP(Z400,―!$X$2:$Y$31,2,FALSE),"","error"))</f>
        <v/>
      </c>
      <c r="BD400" s="217" t="str">
        <f t="shared" si="87"/>
        <v/>
      </c>
      <c r="BE400" s="217" t="str">
        <f t="shared" si="88"/>
        <v/>
      </c>
      <c r="BF400" s="217" t="str">
        <f>IF(C400="","",IF(AND(フラグ管理用!AJ400="予算区分_地単_通常",フラグ管理用!AE400&gt;4),"error",IF(AND(フラグ管理用!AJ400="予算区分_地単_協力金等",フラグ管理用!AE400&gt;9),"error",IF(AND(フラグ管理用!AJ400="予算区分_補助",フラグ管理用!AE400&lt;9),"error",""))))</f>
        <v/>
      </c>
      <c r="BG400" s="258" t="str">
        <f>フラグ管理用!AN400</f>
        <v/>
      </c>
    </row>
    <row r="401" spans="1:59" x14ac:dyDescent="0.15">
      <c r="A401" s="84">
        <v>383</v>
      </c>
      <c r="B401" s="87"/>
      <c r="C401" s="61"/>
      <c r="D401" s="61"/>
      <c r="E401" s="63"/>
      <c r="F401" s="62"/>
      <c r="G401" s="150" t="str">
        <f>IF(C401="補",VLOOKUP(F401,'事業名一覧 '!$A$3:$C$54,3,FALSE),"")</f>
        <v/>
      </c>
      <c r="H401" s="158"/>
      <c r="I401" s="63"/>
      <c r="J401" s="63"/>
      <c r="K401" s="63"/>
      <c r="L401" s="62"/>
      <c r="M401" s="103" t="str">
        <f t="shared" si="89"/>
        <v/>
      </c>
      <c r="N401" s="103" t="str">
        <f t="shared" si="90"/>
        <v/>
      </c>
      <c r="O401" s="65"/>
      <c r="P401" s="65"/>
      <c r="Q401" s="65"/>
      <c r="R401" s="65"/>
      <c r="S401" s="65"/>
      <c r="T401" s="62"/>
      <c r="U401" s="63"/>
      <c r="V401" s="63"/>
      <c r="W401" s="63"/>
      <c r="X401" s="61"/>
      <c r="Y401" s="61"/>
      <c r="Z401" s="61"/>
      <c r="AA401" s="241"/>
      <c r="AB401" s="241"/>
      <c r="AC401" s="62"/>
      <c r="AD401" s="62"/>
      <c r="AE401" s="169"/>
      <c r="AF401" s="294"/>
      <c r="AG401" s="236"/>
      <c r="AH401" s="246" t="str">
        <f t="shared" si="91"/>
        <v/>
      </c>
      <c r="AI401" s="251" t="str">
        <f t="shared" si="92"/>
        <v/>
      </c>
      <c r="AJ401" s="217" t="str">
        <f>IF(C401="","",IF(AND(フラグ管理用!C401=1,フラグ管理用!E401=1),"",IF(AND(フラグ管理用!C401=2,フラグ管理用!D401=1,フラグ管理用!E401=1),"",IF(AND(フラグ管理用!C401=2,フラグ管理用!D401=2),"","error"))))</f>
        <v/>
      </c>
      <c r="AK401" s="257" t="str">
        <f t="shared" si="81"/>
        <v/>
      </c>
      <c r="AL401" s="257" t="str">
        <f t="shared" si="82"/>
        <v/>
      </c>
      <c r="AM401" s="257" t="str">
        <f>IF(C401="","",IF(PRODUCT(フラグ管理用!H401:J401)=0,"error",""))</f>
        <v/>
      </c>
      <c r="AN401" s="257" t="str">
        <f t="shared" si="93"/>
        <v/>
      </c>
      <c r="AO401" s="257" t="str">
        <f>IF(C401="","",IF(AND(フラグ管理用!E401=1,フラグ管理用!K401=1),"",IF(AND(フラグ管理用!E401=2,フラグ管理用!K401&gt;1),"","error")))</f>
        <v/>
      </c>
      <c r="AP401" s="257" t="str">
        <f>IF(C401="","",IF(AND(フラグ管理用!K401=10,ISBLANK(L401)=FALSE),"",IF(AND(フラグ管理用!K401&lt;10,ISBLANK(L401)=TRUE),"","error")))</f>
        <v/>
      </c>
      <c r="AQ401" s="217" t="str">
        <f t="shared" si="83"/>
        <v/>
      </c>
      <c r="AR401" s="217" t="str">
        <f t="shared" si="94"/>
        <v/>
      </c>
      <c r="AS401" s="217" t="str">
        <f>IF(C401="","",IF(AND(フラグ管理用!D401=2,フラグ管理用!E401=1),IF(Q401&lt;&gt;0,"error",""),""))</f>
        <v/>
      </c>
      <c r="AT401" s="217" t="str">
        <f>IF(C401="","",IF(フラグ管理用!E401=2,IF(OR(O401&lt;&gt;0,P401&lt;&gt;0),"error",""),""))</f>
        <v/>
      </c>
      <c r="AU401" s="217" t="str">
        <f t="shared" si="95"/>
        <v/>
      </c>
      <c r="AV401" s="217" t="str">
        <f t="shared" si="96"/>
        <v/>
      </c>
      <c r="AW401" s="217" t="str">
        <f t="shared" si="84"/>
        <v/>
      </c>
      <c r="AX401" s="217" t="str">
        <f>IF(C401="","",IF(フラグ管理用!X401=2,IF(AND(フラグ管理用!C401=2,フラグ管理用!U401=1),"","error"),""))</f>
        <v/>
      </c>
      <c r="AY401" s="217" t="str">
        <f t="shared" si="85"/>
        <v/>
      </c>
      <c r="AZ401" s="217" t="str">
        <f>IF(C401="","",IF(フラグ管理用!Y401=30,"error",IF(AND(フラグ管理用!AH401="事業始期_通常",フラグ管理用!Y401&lt;18),"error",IF(AND(フラグ管理用!AH401="事業始期_補助",フラグ管理用!Y401&lt;15),"error",""))))</f>
        <v/>
      </c>
      <c r="BA401" s="217" t="str">
        <f t="shared" si="86"/>
        <v/>
      </c>
      <c r="BB401" s="217" t="str">
        <f>IF(C401="","",IF(AND(フラグ管理用!AI401="事業終期_通常",OR(フラグ管理用!Z401&lt;18,フラグ管理用!Z401&gt;29)),"error",IF(AND(フラグ管理用!AI401="事業終期_基金",フラグ管理用!Z401&lt;18),"error","")))</f>
        <v/>
      </c>
      <c r="BC401" s="217" t="str">
        <f>IF(C401="","",IF(VLOOKUP(Y401,―!$X$2:$Y$31,2,FALSE)&lt;=VLOOKUP(Z401,―!$X$2:$Y$31,2,FALSE),"","error"))</f>
        <v/>
      </c>
      <c r="BD401" s="217" t="str">
        <f t="shared" si="87"/>
        <v/>
      </c>
      <c r="BE401" s="217" t="str">
        <f t="shared" si="88"/>
        <v/>
      </c>
      <c r="BF401" s="217" t="str">
        <f>IF(C401="","",IF(AND(フラグ管理用!AJ401="予算区分_地単_通常",フラグ管理用!AE401&gt;4),"error",IF(AND(フラグ管理用!AJ401="予算区分_地単_協力金等",フラグ管理用!AE401&gt;9),"error",IF(AND(フラグ管理用!AJ401="予算区分_補助",フラグ管理用!AE401&lt;9),"error",""))))</f>
        <v/>
      </c>
      <c r="BG401" s="258" t="str">
        <f>フラグ管理用!AN401</f>
        <v/>
      </c>
    </row>
    <row r="402" spans="1:59" x14ac:dyDescent="0.15">
      <c r="A402" s="84">
        <v>384</v>
      </c>
      <c r="B402" s="87"/>
      <c r="C402" s="61"/>
      <c r="D402" s="61"/>
      <c r="E402" s="63"/>
      <c r="F402" s="62"/>
      <c r="G402" s="150" t="str">
        <f>IF(C402="補",VLOOKUP(F402,'事業名一覧 '!$A$3:$C$54,3,FALSE),"")</f>
        <v/>
      </c>
      <c r="H402" s="158"/>
      <c r="I402" s="63"/>
      <c r="J402" s="63"/>
      <c r="K402" s="63"/>
      <c r="L402" s="62"/>
      <c r="M402" s="103" t="str">
        <f t="shared" si="89"/>
        <v/>
      </c>
      <c r="N402" s="103" t="str">
        <f t="shared" si="90"/>
        <v/>
      </c>
      <c r="O402" s="65"/>
      <c r="P402" s="65"/>
      <c r="Q402" s="65"/>
      <c r="R402" s="65"/>
      <c r="S402" s="65"/>
      <c r="T402" s="62"/>
      <c r="U402" s="63"/>
      <c r="V402" s="63"/>
      <c r="W402" s="63"/>
      <c r="X402" s="61"/>
      <c r="Y402" s="61"/>
      <c r="Z402" s="61"/>
      <c r="AA402" s="241"/>
      <c r="AB402" s="241"/>
      <c r="AC402" s="62"/>
      <c r="AD402" s="62"/>
      <c r="AE402" s="169"/>
      <c r="AF402" s="294"/>
      <c r="AG402" s="236"/>
      <c r="AH402" s="246" t="str">
        <f t="shared" si="91"/>
        <v/>
      </c>
      <c r="AI402" s="251" t="str">
        <f t="shared" si="92"/>
        <v/>
      </c>
      <c r="AJ402" s="217" t="str">
        <f>IF(C402="","",IF(AND(フラグ管理用!C402=1,フラグ管理用!E402=1),"",IF(AND(フラグ管理用!C402=2,フラグ管理用!D402=1,フラグ管理用!E402=1),"",IF(AND(フラグ管理用!C402=2,フラグ管理用!D402=2),"","error"))))</f>
        <v/>
      </c>
      <c r="AK402" s="257" t="str">
        <f t="shared" si="81"/>
        <v/>
      </c>
      <c r="AL402" s="257" t="str">
        <f t="shared" si="82"/>
        <v/>
      </c>
      <c r="AM402" s="257" t="str">
        <f>IF(C402="","",IF(PRODUCT(フラグ管理用!H402:J402)=0,"error",""))</f>
        <v/>
      </c>
      <c r="AN402" s="257" t="str">
        <f t="shared" si="93"/>
        <v/>
      </c>
      <c r="AO402" s="257" t="str">
        <f>IF(C402="","",IF(AND(フラグ管理用!E402=1,フラグ管理用!K402=1),"",IF(AND(フラグ管理用!E402=2,フラグ管理用!K402&gt;1),"","error")))</f>
        <v/>
      </c>
      <c r="AP402" s="257" t="str">
        <f>IF(C402="","",IF(AND(フラグ管理用!K402=10,ISBLANK(L402)=FALSE),"",IF(AND(フラグ管理用!K402&lt;10,ISBLANK(L402)=TRUE),"","error")))</f>
        <v/>
      </c>
      <c r="AQ402" s="217" t="str">
        <f t="shared" si="83"/>
        <v/>
      </c>
      <c r="AR402" s="217" t="str">
        <f t="shared" si="94"/>
        <v/>
      </c>
      <c r="AS402" s="217" t="str">
        <f>IF(C402="","",IF(AND(フラグ管理用!D402=2,フラグ管理用!E402=1),IF(Q402&lt;&gt;0,"error",""),""))</f>
        <v/>
      </c>
      <c r="AT402" s="217" t="str">
        <f>IF(C402="","",IF(フラグ管理用!E402=2,IF(OR(O402&lt;&gt;0,P402&lt;&gt;0),"error",""),""))</f>
        <v/>
      </c>
      <c r="AU402" s="217" t="str">
        <f t="shared" si="95"/>
        <v/>
      </c>
      <c r="AV402" s="217" t="str">
        <f t="shared" si="96"/>
        <v/>
      </c>
      <c r="AW402" s="217" t="str">
        <f t="shared" si="84"/>
        <v/>
      </c>
      <c r="AX402" s="217" t="str">
        <f>IF(C402="","",IF(フラグ管理用!X402=2,IF(AND(フラグ管理用!C402=2,フラグ管理用!U402=1),"","error"),""))</f>
        <v/>
      </c>
      <c r="AY402" s="217" t="str">
        <f t="shared" si="85"/>
        <v/>
      </c>
      <c r="AZ402" s="217" t="str">
        <f>IF(C402="","",IF(フラグ管理用!Y402=30,"error",IF(AND(フラグ管理用!AH402="事業始期_通常",フラグ管理用!Y402&lt;18),"error",IF(AND(フラグ管理用!AH402="事業始期_補助",フラグ管理用!Y402&lt;15),"error",""))))</f>
        <v/>
      </c>
      <c r="BA402" s="217" t="str">
        <f t="shared" si="86"/>
        <v/>
      </c>
      <c r="BB402" s="217" t="str">
        <f>IF(C402="","",IF(AND(フラグ管理用!AI402="事業終期_通常",OR(フラグ管理用!Z402&lt;18,フラグ管理用!Z402&gt;29)),"error",IF(AND(フラグ管理用!AI402="事業終期_基金",フラグ管理用!Z402&lt;18),"error","")))</f>
        <v/>
      </c>
      <c r="BC402" s="217" t="str">
        <f>IF(C402="","",IF(VLOOKUP(Y402,―!$X$2:$Y$31,2,FALSE)&lt;=VLOOKUP(Z402,―!$X$2:$Y$31,2,FALSE),"","error"))</f>
        <v/>
      </c>
      <c r="BD402" s="217" t="str">
        <f t="shared" si="87"/>
        <v/>
      </c>
      <c r="BE402" s="217" t="str">
        <f t="shared" si="88"/>
        <v/>
      </c>
      <c r="BF402" s="217" t="str">
        <f>IF(C402="","",IF(AND(フラグ管理用!AJ402="予算区分_地単_通常",フラグ管理用!AE402&gt;4),"error",IF(AND(フラグ管理用!AJ402="予算区分_地単_協力金等",フラグ管理用!AE402&gt;9),"error",IF(AND(フラグ管理用!AJ402="予算区分_補助",フラグ管理用!AE402&lt;9),"error",""))))</f>
        <v/>
      </c>
      <c r="BG402" s="258" t="str">
        <f>フラグ管理用!AN402</f>
        <v/>
      </c>
    </row>
    <row r="403" spans="1:59" x14ac:dyDescent="0.15">
      <c r="A403" s="84">
        <v>385</v>
      </c>
      <c r="B403" s="87"/>
      <c r="C403" s="61"/>
      <c r="D403" s="61"/>
      <c r="E403" s="63"/>
      <c r="F403" s="62"/>
      <c r="G403" s="150" t="str">
        <f>IF(C403="補",VLOOKUP(F403,'事業名一覧 '!$A$3:$C$54,3,FALSE),"")</f>
        <v/>
      </c>
      <c r="H403" s="158"/>
      <c r="I403" s="63"/>
      <c r="J403" s="63"/>
      <c r="K403" s="63"/>
      <c r="L403" s="62"/>
      <c r="M403" s="103" t="str">
        <f t="shared" si="89"/>
        <v/>
      </c>
      <c r="N403" s="103" t="str">
        <f t="shared" si="90"/>
        <v/>
      </c>
      <c r="O403" s="65"/>
      <c r="P403" s="65"/>
      <c r="Q403" s="65"/>
      <c r="R403" s="65"/>
      <c r="S403" s="65"/>
      <c r="T403" s="62"/>
      <c r="U403" s="63"/>
      <c r="V403" s="63"/>
      <c r="W403" s="63"/>
      <c r="X403" s="61"/>
      <c r="Y403" s="61"/>
      <c r="Z403" s="61"/>
      <c r="AA403" s="241"/>
      <c r="AB403" s="241"/>
      <c r="AC403" s="62"/>
      <c r="AD403" s="62"/>
      <c r="AE403" s="169"/>
      <c r="AF403" s="294"/>
      <c r="AG403" s="236"/>
      <c r="AH403" s="246" t="str">
        <f t="shared" si="91"/>
        <v/>
      </c>
      <c r="AI403" s="251" t="str">
        <f t="shared" si="92"/>
        <v/>
      </c>
      <c r="AJ403" s="217" t="str">
        <f>IF(C403="","",IF(AND(フラグ管理用!C403=1,フラグ管理用!E403=1),"",IF(AND(フラグ管理用!C403=2,フラグ管理用!D403=1,フラグ管理用!E403=1),"",IF(AND(フラグ管理用!C403=2,フラグ管理用!D403=2),"","error"))))</f>
        <v/>
      </c>
      <c r="AK403" s="257" t="str">
        <f t="shared" ref="AK403:AK418" si="97">IF(C403="","",IF(ISERROR(G403)=TRUE,"error",""))</f>
        <v/>
      </c>
      <c r="AL403" s="257" t="str">
        <f t="shared" ref="AL403:AL418" si="98">IF(C403="","",IF(OR(H403="",I403="",J403=""),"error",""))</f>
        <v/>
      </c>
      <c r="AM403" s="257" t="str">
        <f>IF(C403="","",IF(PRODUCT(フラグ管理用!H403:J403)=0,"error",""))</f>
        <v/>
      </c>
      <c r="AN403" s="257" t="str">
        <f t="shared" si="93"/>
        <v/>
      </c>
      <c r="AO403" s="257" t="str">
        <f>IF(C403="","",IF(AND(フラグ管理用!E403=1,フラグ管理用!K403=1),"",IF(AND(フラグ管理用!E403=2,フラグ管理用!K403&gt;1),"","error")))</f>
        <v/>
      </c>
      <c r="AP403" s="257" t="str">
        <f>IF(C403="","",IF(AND(フラグ管理用!K403=10,ISBLANK(L403)=FALSE),"",IF(AND(フラグ管理用!K403&lt;10,ISBLANK(L403)=TRUE),"","error")))</f>
        <v/>
      </c>
      <c r="AQ403" s="217" t="str">
        <f t="shared" ref="AQ403:AQ418" si="99">IF(C403="","",IF(C403="単",IF(R403&lt;&gt;0,"error",""),""))</f>
        <v/>
      </c>
      <c r="AR403" s="217" t="str">
        <f t="shared" si="94"/>
        <v/>
      </c>
      <c r="AS403" s="217" t="str">
        <f>IF(C403="","",IF(AND(フラグ管理用!D403=2,フラグ管理用!E403=1),IF(Q403&lt;&gt;0,"error",""),""))</f>
        <v/>
      </c>
      <c r="AT403" s="217" t="str">
        <f>IF(C403="","",IF(フラグ管理用!E403=2,IF(OR(O403&lt;&gt;0,P403&lt;&gt;0),"error",""),""))</f>
        <v/>
      </c>
      <c r="AU403" s="217" t="str">
        <f t="shared" si="95"/>
        <v/>
      </c>
      <c r="AV403" s="217" t="str">
        <f t="shared" si="96"/>
        <v/>
      </c>
      <c r="AW403" s="217" t="str">
        <f t="shared" ref="AW403:AW418" si="100">IF(C403="","",IF(OR(U403="",V403="",W403="",X403=""),"error",""))</f>
        <v/>
      </c>
      <c r="AX403" s="217" t="str">
        <f>IF(C403="","",IF(フラグ管理用!X403=2,IF(AND(フラグ管理用!C403=2,フラグ管理用!U403=1),"","error"),""))</f>
        <v/>
      </c>
      <c r="AY403" s="217" t="str">
        <f t="shared" ref="AY403:AY418" si="101">IF(C403="","",IF(Y403="","error",""))</f>
        <v/>
      </c>
      <c r="AZ403" s="217" t="str">
        <f>IF(C403="","",IF(フラグ管理用!Y403=30,"error",IF(AND(フラグ管理用!AH403="事業始期_通常",フラグ管理用!Y403&lt;18),"error",IF(AND(フラグ管理用!AH403="事業始期_補助",フラグ管理用!Y403&lt;15),"error",""))))</f>
        <v/>
      </c>
      <c r="BA403" s="217" t="str">
        <f t="shared" ref="BA403:BA418" si="102">IF(C403="","",IF(Z403="","error",""))</f>
        <v/>
      </c>
      <c r="BB403" s="217" t="str">
        <f>IF(C403="","",IF(AND(フラグ管理用!AI403="事業終期_通常",OR(フラグ管理用!Z403&lt;18,フラグ管理用!Z403&gt;29)),"error",IF(AND(フラグ管理用!AI403="事業終期_基金",フラグ管理用!Z403&lt;18),"error","")))</f>
        <v/>
      </c>
      <c r="BC403" s="217" t="str">
        <f>IF(C403="","",IF(VLOOKUP(Y403,―!$X$2:$Y$31,2,FALSE)&lt;=VLOOKUP(Z403,―!$X$2:$Y$31,2,FALSE),"","error"))</f>
        <v/>
      </c>
      <c r="BD403" s="217" t="str">
        <f t="shared" ref="BD403:BD418" si="103">IF(C403="","",IF(OR(AA403="",AB403=""),"error",""))</f>
        <v/>
      </c>
      <c r="BE403" s="217" t="str">
        <f t="shared" ref="BE403:BE418" si="104">IF(C403="","",IF(AE403="","error",""))</f>
        <v/>
      </c>
      <c r="BF403" s="217" t="str">
        <f>IF(C403="","",IF(AND(フラグ管理用!AJ403="予算区分_地単_通常",フラグ管理用!AE403&gt;4),"error",IF(AND(フラグ管理用!AJ403="予算区分_地単_協力金等",フラグ管理用!AE403&gt;9),"error",IF(AND(フラグ管理用!AJ403="予算区分_補助",フラグ管理用!AE403&lt;9),"error",""))))</f>
        <v/>
      </c>
      <c r="BG403" s="258" t="str">
        <f>フラグ管理用!AN403</f>
        <v/>
      </c>
    </row>
    <row r="404" spans="1:59" x14ac:dyDescent="0.15">
      <c r="A404" s="84">
        <v>386</v>
      </c>
      <c r="B404" s="87"/>
      <c r="C404" s="61"/>
      <c r="D404" s="61"/>
      <c r="E404" s="63"/>
      <c r="F404" s="62"/>
      <c r="G404" s="150" t="str">
        <f>IF(C404="補",VLOOKUP(F404,'事業名一覧 '!$A$3:$C$54,3,FALSE),"")</f>
        <v/>
      </c>
      <c r="H404" s="158"/>
      <c r="I404" s="63"/>
      <c r="J404" s="63"/>
      <c r="K404" s="63"/>
      <c r="L404" s="62"/>
      <c r="M404" s="103" t="str">
        <f t="shared" ref="M404:M418" si="105">IF(C404="","",SUM(N404,R404,S404))</f>
        <v/>
      </c>
      <c r="N404" s="103" t="str">
        <f t="shared" ref="N404:N418" si="106">IF(C404="","",SUM(O404:Q404))</f>
        <v/>
      </c>
      <c r="O404" s="65"/>
      <c r="P404" s="65"/>
      <c r="Q404" s="65"/>
      <c r="R404" s="65"/>
      <c r="S404" s="65"/>
      <c r="T404" s="62"/>
      <c r="U404" s="63"/>
      <c r="V404" s="63"/>
      <c r="W404" s="63"/>
      <c r="X404" s="61"/>
      <c r="Y404" s="61"/>
      <c r="Z404" s="61"/>
      <c r="AA404" s="241"/>
      <c r="AB404" s="241"/>
      <c r="AC404" s="62"/>
      <c r="AD404" s="62"/>
      <c r="AE404" s="169"/>
      <c r="AF404" s="294"/>
      <c r="AG404" s="236"/>
      <c r="AH404" s="246" t="str">
        <f t="shared" ref="AH404:AH418" si="107">IF(C404="","",IF(D404="","error",""))</f>
        <v/>
      </c>
      <c r="AI404" s="251" t="str">
        <f t="shared" ref="AI404:AI418" si="108">IF(C404="","",IF(E404="","error",""))</f>
        <v/>
      </c>
      <c r="AJ404" s="217" t="str">
        <f>IF(C404="","",IF(AND(フラグ管理用!C404=1,フラグ管理用!E404=1),"",IF(AND(フラグ管理用!C404=2,フラグ管理用!D404=1,フラグ管理用!E404=1),"",IF(AND(フラグ管理用!C404=2,フラグ管理用!D404=2),"","error"))))</f>
        <v/>
      </c>
      <c r="AK404" s="257" t="str">
        <f t="shared" si="97"/>
        <v/>
      </c>
      <c r="AL404" s="257" t="str">
        <f t="shared" si="98"/>
        <v/>
      </c>
      <c r="AM404" s="257" t="str">
        <f>IF(C404="","",IF(PRODUCT(フラグ管理用!H404:J404)=0,"error",""))</f>
        <v/>
      </c>
      <c r="AN404" s="257" t="str">
        <f t="shared" ref="AN404:AN418" si="109">IF(C404="","",IF(K404="","error",""))</f>
        <v/>
      </c>
      <c r="AO404" s="257" t="str">
        <f>IF(C404="","",IF(AND(フラグ管理用!E404=1,フラグ管理用!K404=1),"",IF(AND(フラグ管理用!E404=2,フラグ管理用!K404&gt;1),"","error")))</f>
        <v/>
      </c>
      <c r="AP404" s="257" t="str">
        <f>IF(C404="","",IF(AND(フラグ管理用!K404=10,ISBLANK(L404)=FALSE),"",IF(AND(フラグ管理用!K404&lt;10,ISBLANK(L404)=TRUE),"","error")))</f>
        <v/>
      </c>
      <c r="AQ404" s="217" t="str">
        <f t="shared" si="99"/>
        <v/>
      </c>
      <c r="AR404" s="217" t="str">
        <f t="shared" ref="AR404:AR418" si="110">IF(C404="","",IF(D404="－",IF(OR(P404&lt;&gt;0,Q404&lt;&gt;0),"error",""),""))</f>
        <v/>
      </c>
      <c r="AS404" s="217" t="str">
        <f>IF(C404="","",IF(AND(フラグ管理用!D404=2,フラグ管理用!E404=1),IF(Q404&lt;&gt;0,"error",""),""))</f>
        <v/>
      </c>
      <c r="AT404" s="217" t="str">
        <f>IF(C404="","",IF(フラグ管理用!E404=2,IF(OR(O404&lt;&gt;0,P404&lt;&gt;0),"error",""),""))</f>
        <v/>
      </c>
      <c r="AU404" s="217" t="str">
        <f t="shared" ref="AU404:AU418" si="111">IF(C404="","",IF(OR(AND(O404&lt;&gt;0,P404&lt;&gt;0),AND(O404&lt;&gt;0,Q404&lt;&gt;0),AND(P404&lt;&gt;0,Q404&lt;&gt;0)),"error",""))</f>
        <v/>
      </c>
      <c r="AV404" s="217" t="str">
        <f t="shared" ref="AV404:AV418" si="112">IF(C404="","",IF(N404&gt;0,"","error"))</f>
        <v/>
      </c>
      <c r="AW404" s="217" t="str">
        <f t="shared" si="100"/>
        <v/>
      </c>
      <c r="AX404" s="217" t="str">
        <f>IF(C404="","",IF(フラグ管理用!X404=2,IF(AND(フラグ管理用!C404=2,フラグ管理用!U404=1),"","error"),""))</f>
        <v/>
      </c>
      <c r="AY404" s="217" t="str">
        <f t="shared" si="101"/>
        <v/>
      </c>
      <c r="AZ404" s="217" t="str">
        <f>IF(C404="","",IF(フラグ管理用!Y404=30,"error",IF(AND(フラグ管理用!AH404="事業始期_通常",フラグ管理用!Y404&lt;18),"error",IF(AND(フラグ管理用!AH404="事業始期_補助",フラグ管理用!Y404&lt;15),"error",""))))</f>
        <v/>
      </c>
      <c r="BA404" s="217" t="str">
        <f t="shared" si="102"/>
        <v/>
      </c>
      <c r="BB404" s="217" t="str">
        <f>IF(C404="","",IF(AND(フラグ管理用!AI404="事業終期_通常",OR(フラグ管理用!Z404&lt;18,フラグ管理用!Z404&gt;29)),"error",IF(AND(フラグ管理用!AI404="事業終期_基金",フラグ管理用!Z404&lt;18),"error","")))</f>
        <v/>
      </c>
      <c r="BC404" s="217" t="str">
        <f>IF(C404="","",IF(VLOOKUP(Y404,―!$X$2:$Y$31,2,FALSE)&lt;=VLOOKUP(Z404,―!$X$2:$Y$31,2,FALSE),"","error"))</f>
        <v/>
      </c>
      <c r="BD404" s="217" t="str">
        <f t="shared" si="103"/>
        <v/>
      </c>
      <c r="BE404" s="217" t="str">
        <f t="shared" si="104"/>
        <v/>
      </c>
      <c r="BF404" s="217" t="str">
        <f>IF(C404="","",IF(AND(フラグ管理用!AJ404="予算区分_地単_通常",フラグ管理用!AE404&gt;4),"error",IF(AND(フラグ管理用!AJ404="予算区分_地単_協力金等",フラグ管理用!AE404&gt;9),"error",IF(AND(フラグ管理用!AJ404="予算区分_補助",フラグ管理用!AE404&lt;9),"error",""))))</f>
        <v/>
      </c>
      <c r="BG404" s="258" t="str">
        <f>フラグ管理用!AN404</f>
        <v/>
      </c>
    </row>
    <row r="405" spans="1:59" x14ac:dyDescent="0.15">
      <c r="A405" s="84">
        <v>387</v>
      </c>
      <c r="B405" s="87"/>
      <c r="C405" s="61"/>
      <c r="D405" s="61"/>
      <c r="E405" s="63"/>
      <c r="F405" s="62"/>
      <c r="G405" s="150" t="str">
        <f>IF(C405="補",VLOOKUP(F405,'事業名一覧 '!$A$3:$C$54,3,FALSE),"")</f>
        <v/>
      </c>
      <c r="H405" s="158"/>
      <c r="I405" s="63"/>
      <c r="J405" s="63"/>
      <c r="K405" s="63"/>
      <c r="L405" s="62"/>
      <c r="M405" s="103" t="str">
        <f t="shared" si="105"/>
        <v/>
      </c>
      <c r="N405" s="103" t="str">
        <f t="shared" si="106"/>
        <v/>
      </c>
      <c r="O405" s="65"/>
      <c r="P405" s="65"/>
      <c r="Q405" s="65"/>
      <c r="R405" s="65"/>
      <c r="S405" s="65"/>
      <c r="T405" s="62"/>
      <c r="U405" s="63"/>
      <c r="V405" s="63"/>
      <c r="W405" s="63"/>
      <c r="X405" s="61"/>
      <c r="Y405" s="61"/>
      <c r="Z405" s="61"/>
      <c r="AA405" s="241"/>
      <c r="AB405" s="241"/>
      <c r="AC405" s="62"/>
      <c r="AD405" s="62"/>
      <c r="AE405" s="169"/>
      <c r="AF405" s="294"/>
      <c r="AG405" s="236"/>
      <c r="AH405" s="246" t="str">
        <f t="shared" si="107"/>
        <v/>
      </c>
      <c r="AI405" s="251" t="str">
        <f t="shared" si="108"/>
        <v/>
      </c>
      <c r="AJ405" s="217" t="str">
        <f>IF(C405="","",IF(AND(フラグ管理用!C405=1,フラグ管理用!E405=1),"",IF(AND(フラグ管理用!C405=2,フラグ管理用!D405=1,フラグ管理用!E405=1),"",IF(AND(フラグ管理用!C405=2,フラグ管理用!D405=2),"","error"))))</f>
        <v/>
      </c>
      <c r="AK405" s="257" t="str">
        <f t="shared" si="97"/>
        <v/>
      </c>
      <c r="AL405" s="257" t="str">
        <f t="shared" si="98"/>
        <v/>
      </c>
      <c r="AM405" s="257" t="str">
        <f>IF(C405="","",IF(PRODUCT(フラグ管理用!H405:J405)=0,"error",""))</f>
        <v/>
      </c>
      <c r="AN405" s="257" t="str">
        <f t="shared" si="109"/>
        <v/>
      </c>
      <c r="AO405" s="257" t="str">
        <f>IF(C405="","",IF(AND(フラグ管理用!E405=1,フラグ管理用!K405=1),"",IF(AND(フラグ管理用!E405=2,フラグ管理用!K405&gt;1),"","error")))</f>
        <v/>
      </c>
      <c r="AP405" s="257" t="str">
        <f>IF(C405="","",IF(AND(フラグ管理用!K405=10,ISBLANK(L405)=FALSE),"",IF(AND(フラグ管理用!K405&lt;10,ISBLANK(L405)=TRUE),"","error")))</f>
        <v/>
      </c>
      <c r="AQ405" s="217" t="str">
        <f t="shared" si="99"/>
        <v/>
      </c>
      <c r="AR405" s="217" t="str">
        <f t="shared" si="110"/>
        <v/>
      </c>
      <c r="AS405" s="217" t="str">
        <f>IF(C405="","",IF(AND(フラグ管理用!D405=2,フラグ管理用!E405=1),IF(Q405&lt;&gt;0,"error",""),""))</f>
        <v/>
      </c>
      <c r="AT405" s="217" t="str">
        <f>IF(C405="","",IF(フラグ管理用!E405=2,IF(OR(O405&lt;&gt;0,P405&lt;&gt;0),"error",""),""))</f>
        <v/>
      </c>
      <c r="AU405" s="217" t="str">
        <f t="shared" si="111"/>
        <v/>
      </c>
      <c r="AV405" s="217" t="str">
        <f t="shared" si="112"/>
        <v/>
      </c>
      <c r="AW405" s="217" t="str">
        <f t="shared" si="100"/>
        <v/>
      </c>
      <c r="AX405" s="217" t="str">
        <f>IF(C405="","",IF(フラグ管理用!X405=2,IF(AND(フラグ管理用!C405=2,フラグ管理用!U405=1),"","error"),""))</f>
        <v/>
      </c>
      <c r="AY405" s="217" t="str">
        <f t="shared" si="101"/>
        <v/>
      </c>
      <c r="AZ405" s="217" t="str">
        <f>IF(C405="","",IF(フラグ管理用!Y405=30,"error",IF(AND(フラグ管理用!AH405="事業始期_通常",フラグ管理用!Y405&lt;18),"error",IF(AND(フラグ管理用!AH405="事業始期_補助",フラグ管理用!Y405&lt;15),"error",""))))</f>
        <v/>
      </c>
      <c r="BA405" s="217" t="str">
        <f t="shared" si="102"/>
        <v/>
      </c>
      <c r="BB405" s="217" t="str">
        <f>IF(C405="","",IF(AND(フラグ管理用!AI405="事業終期_通常",OR(フラグ管理用!Z405&lt;18,フラグ管理用!Z405&gt;29)),"error",IF(AND(フラグ管理用!AI405="事業終期_基金",フラグ管理用!Z405&lt;18),"error","")))</f>
        <v/>
      </c>
      <c r="BC405" s="217" t="str">
        <f>IF(C405="","",IF(VLOOKUP(Y405,―!$X$2:$Y$31,2,FALSE)&lt;=VLOOKUP(Z405,―!$X$2:$Y$31,2,FALSE),"","error"))</f>
        <v/>
      </c>
      <c r="BD405" s="217" t="str">
        <f t="shared" si="103"/>
        <v/>
      </c>
      <c r="BE405" s="217" t="str">
        <f t="shared" si="104"/>
        <v/>
      </c>
      <c r="BF405" s="217" t="str">
        <f>IF(C405="","",IF(AND(フラグ管理用!AJ405="予算区分_地単_通常",フラグ管理用!AE405&gt;4),"error",IF(AND(フラグ管理用!AJ405="予算区分_地単_協力金等",フラグ管理用!AE405&gt;9),"error",IF(AND(フラグ管理用!AJ405="予算区分_補助",フラグ管理用!AE405&lt;9),"error",""))))</f>
        <v/>
      </c>
      <c r="BG405" s="258" t="str">
        <f>フラグ管理用!AN405</f>
        <v/>
      </c>
    </row>
    <row r="406" spans="1:59" x14ac:dyDescent="0.15">
      <c r="A406" s="84">
        <v>388</v>
      </c>
      <c r="B406" s="87"/>
      <c r="C406" s="61"/>
      <c r="D406" s="61"/>
      <c r="E406" s="63"/>
      <c r="F406" s="62"/>
      <c r="G406" s="150" t="str">
        <f>IF(C406="補",VLOOKUP(F406,'事業名一覧 '!$A$3:$C$54,3,FALSE),"")</f>
        <v/>
      </c>
      <c r="H406" s="158"/>
      <c r="I406" s="63"/>
      <c r="J406" s="63"/>
      <c r="K406" s="63"/>
      <c r="L406" s="62"/>
      <c r="M406" s="103" t="str">
        <f t="shared" si="105"/>
        <v/>
      </c>
      <c r="N406" s="103" t="str">
        <f t="shared" si="106"/>
        <v/>
      </c>
      <c r="O406" s="65"/>
      <c r="P406" s="65"/>
      <c r="Q406" s="65"/>
      <c r="R406" s="65"/>
      <c r="S406" s="65"/>
      <c r="T406" s="62"/>
      <c r="U406" s="63"/>
      <c r="V406" s="63"/>
      <c r="W406" s="63"/>
      <c r="X406" s="61"/>
      <c r="Y406" s="61"/>
      <c r="Z406" s="61"/>
      <c r="AA406" s="241"/>
      <c r="AB406" s="241"/>
      <c r="AC406" s="62"/>
      <c r="AD406" s="62"/>
      <c r="AE406" s="169"/>
      <c r="AF406" s="294"/>
      <c r="AG406" s="236"/>
      <c r="AH406" s="246" t="str">
        <f t="shared" si="107"/>
        <v/>
      </c>
      <c r="AI406" s="251" t="str">
        <f t="shared" si="108"/>
        <v/>
      </c>
      <c r="AJ406" s="217" t="str">
        <f>IF(C406="","",IF(AND(フラグ管理用!C406=1,フラグ管理用!E406=1),"",IF(AND(フラグ管理用!C406=2,フラグ管理用!D406=1,フラグ管理用!E406=1),"",IF(AND(フラグ管理用!C406=2,フラグ管理用!D406=2),"","error"))))</f>
        <v/>
      </c>
      <c r="AK406" s="257" t="str">
        <f t="shared" si="97"/>
        <v/>
      </c>
      <c r="AL406" s="257" t="str">
        <f t="shared" si="98"/>
        <v/>
      </c>
      <c r="AM406" s="257" t="str">
        <f>IF(C406="","",IF(PRODUCT(フラグ管理用!H406:J406)=0,"error",""))</f>
        <v/>
      </c>
      <c r="AN406" s="257" t="str">
        <f t="shared" si="109"/>
        <v/>
      </c>
      <c r="AO406" s="257" t="str">
        <f>IF(C406="","",IF(AND(フラグ管理用!E406=1,フラグ管理用!K406=1),"",IF(AND(フラグ管理用!E406=2,フラグ管理用!K406&gt;1),"","error")))</f>
        <v/>
      </c>
      <c r="AP406" s="257" t="str">
        <f>IF(C406="","",IF(AND(フラグ管理用!K406=10,ISBLANK(L406)=FALSE),"",IF(AND(フラグ管理用!K406&lt;10,ISBLANK(L406)=TRUE),"","error")))</f>
        <v/>
      </c>
      <c r="AQ406" s="217" t="str">
        <f t="shared" si="99"/>
        <v/>
      </c>
      <c r="AR406" s="217" t="str">
        <f t="shared" si="110"/>
        <v/>
      </c>
      <c r="AS406" s="217" t="str">
        <f>IF(C406="","",IF(AND(フラグ管理用!D406=2,フラグ管理用!E406=1),IF(Q406&lt;&gt;0,"error",""),""))</f>
        <v/>
      </c>
      <c r="AT406" s="217" t="str">
        <f>IF(C406="","",IF(フラグ管理用!E406=2,IF(OR(O406&lt;&gt;0,P406&lt;&gt;0),"error",""),""))</f>
        <v/>
      </c>
      <c r="AU406" s="217" t="str">
        <f t="shared" si="111"/>
        <v/>
      </c>
      <c r="AV406" s="217" t="str">
        <f t="shared" si="112"/>
        <v/>
      </c>
      <c r="AW406" s="217" t="str">
        <f t="shared" si="100"/>
        <v/>
      </c>
      <c r="AX406" s="217" t="str">
        <f>IF(C406="","",IF(フラグ管理用!X406=2,IF(AND(フラグ管理用!C406=2,フラグ管理用!U406=1),"","error"),""))</f>
        <v/>
      </c>
      <c r="AY406" s="217" t="str">
        <f t="shared" si="101"/>
        <v/>
      </c>
      <c r="AZ406" s="217" t="str">
        <f>IF(C406="","",IF(フラグ管理用!Y406=30,"error",IF(AND(フラグ管理用!AH406="事業始期_通常",フラグ管理用!Y406&lt;18),"error",IF(AND(フラグ管理用!AH406="事業始期_補助",フラグ管理用!Y406&lt;15),"error",""))))</f>
        <v/>
      </c>
      <c r="BA406" s="217" t="str">
        <f t="shared" si="102"/>
        <v/>
      </c>
      <c r="BB406" s="217" t="str">
        <f>IF(C406="","",IF(AND(フラグ管理用!AI406="事業終期_通常",OR(フラグ管理用!Z406&lt;18,フラグ管理用!Z406&gt;29)),"error",IF(AND(フラグ管理用!AI406="事業終期_基金",フラグ管理用!Z406&lt;18),"error","")))</f>
        <v/>
      </c>
      <c r="BC406" s="217" t="str">
        <f>IF(C406="","",IF(VLOOKUP(Y406,―!$X$2:$Y$31,2,FALSE)&lt;=VLOOKUP(Z406,―!$X$2:$Y$31,2,FALSE),"","error"))</f>
        <v/>
      </c>
      <c r="BD406" s="217" t="str">
        <f t="shared" si="103"/>
        <v/>
      </c>
      <c r="BE406" s="217" t="str">
        <f t="shared" si="104"/>
        <v/>
      </c>
      <c r="BF406" s="217" t="str">
        <f>IF(C406="","",IF(AND(フラグ管理用!AJ406="予算区分_地単_通常",フラグ管理用!AE406&gt;4),"error",IF(AND(フラグ管理用!AJ406="予算区分_地単_協力金等",フラグ管理用!AE406&gt;9),"error",IF(AND(フラグ管理用!AJ406="予算区分_補助",フラグ管理用!AE406&lt;9),"error",""))))</f>
        <v/>
      </c>
      <c r="BG406" s="258" t="str">
        <f>フラグ管理用!AN406</f>
        <v/>
      </c>
    </row>
    <row r="407" spans="1:59" x14ac:dyDescent="0.15">
      <c r="A407" s="84">
        <v>389</v>
      </c>
      <c r="B407" s="87"/>
      <c r="C407" s="61"/>
      <c r="D407" s="61"/>
      <c r="E407" s="63"/>
      <c r="F407" s="62"/>
      <c r="G407" s="150" t="str">
        <f>IF(C407="補",VLOOKUP(F407,'事業名一覧 '!$A$3:$C$54,3,FALSE),"")</f>
        <v/>
      </c>
      <c r="H407" s="158"/>
      <c r="I407" s="63"/>
      <c r="J407" s="63"/>
      <c r="K407" s="63"/>
      <c r="L407" s="62"/>
      <c r="M407" s="103" t="str">
        <f t="shared" si="105"/>
        <v/>
      </c>
      <c r="N407" s="103" t="str">
        <f t="shared" si="106"/>
        <v/>
      </c>
      <c r="O407" s="65"/>
      <c r="P407" s="65"/>
      <c r="Q407" s="65"/>
      <c r="R407" s="65"/>
      <c r="S407" s="65"/>
      <c r="T407" s="62"/>
      <c r="U407" s="63"/>
      <c r="V407" s="63"/>
      <c r="W407" s="63"/>
      <c r="X407" s="61"/>
      <c r="Y407" s="61"/>
      <c r="Z407" s="61"/>
      <c r="AA407" s="241"/>
      <c r="AB407" s="241"/>
      <c r="AC407" s="62"/>
      <c r="AD407" s="62"/>
      <c r="AE407" s="169"/>
      <c r="AF407" s="294"/>
      <c r="AG407" s="236"/>
      <c r="AH407" s="246" t="str">
        <f t="shared" si="107"/>
        <v/>
      </c>
      <c r="AI407" s="251" t="str">
        <f t="shared" si="108"/>
        <v/>
      </c>
      <c r="AJ407" s="217" t="str">
        <f>IF(C407="","",IF(AND(フラグ管理用!C407=1,フラグ管理用!E407=1),"",IF(AND(フラグ管理用!C407=2,フラグ管理用!D407=1,フラグ管理用!E407=1),"",IF(AND(フラグ管理用!C407=2,フラグ管理用!D407=2),"","error"))))</f>
        <v/>
      </c>
      <c r="AK407" s="257" t="str">
        <f t="shared" si="97"/>
        <v/>
      </c>
      <c r="AL407" s="257" t="str">
        <f t="shared" si="98"/>
        <v/>
      </c>
      <c r="AM407" s="257" t="str">
        <f>IF(C407="","",IF(PRODUCT(フラグ管理用!H407:J407)=0,"error",""))</f>
        <v/>
      </c>
      <c r="AN407" s="257" t="str">
        <f t="shared" si="109"/>
        <v/>
      </c>
      <c r="AO407" s="257" t="str">
        <f>IF(C407="","",IF(AND(フラグ管理用!E407=1,フラグ管理用!K407=1),"",IF(AND(フラグ管理用!E407=2,フラグ管理用!K407&gt;1),"","error")))</f>
        <v/>
      </c>
      <c r="AP407" s="257" t="str">
        <f>IF(C407="","",IF(AND(フラグ管理用!K407=10,ISBLANK(L407)=FALSE),"",IF(AND(フラグ管理用!K407&lt;10,ISBLANK(L407)=TRUE),"","error")))</f>
        <v/>
      </c>
      <c r="AQ407" s="217" t="str">
        <f t="shared" si="99"/>
        <v/>
      </c>
      <c r="AR407" s="217" t="str">
        <f t="shared" si="110"/>
        <v/>
      </c>
      <c r="AS407" s="217" t="str">
        <f>IF(C407="","",IF(AND(フラグ管理用!D407=2,フラグ管理用!E407=1),IF(Q407&lt;&gt;0,"error",""),""))</f>
        <v/>
      </c>
      <c r="AT407" s="217" t="str">
        <f>IF(C407="","",IF(フラグ管理用!E407=2,IF(OR(O407&lt;&gt;0,P407&lt;&gt;0),"error",""),""))</f>
        <v/>
      </c>
      <c r="AU407" s="217" t="str">
        <f t="shared" si="111"/>
        <v/>
      </c>
      <c r="AV407" s="217" t="str">
        <f t="shared" si="112"/>
        <v/>
      </c>
      <c r="AW407" s="217" t="str">
        <f t="shared" si="100"/>
        <v/>
      </c>
      <c r="AX407" s="217" t="str">
        <f>IF(C407="","",IF(フラグ管理用!X407=2,IF(AND(フラグ管理用!C407=2,フラグ管理用!U407=1),"","error"),""))</f>
        <v/>
      </c>
      <c r="AY407" s="217" t="str">
        <f t="shared" si="101"/>
        <v/>
      </c>
      <c r="AZ407" s="217" t="str">
        <f>IF(C407="","",IF(フラグ管理用!Y407=30,"error",IF(AND(フラグ管理用!AH407="事業始期_通常",フラグ管理用!Y407&lt;18),"error",IF(AND(フラグ管理用!AH407="事業始期_補助",フラグ管理用!Y407&lt;15),"error",""))))</f>
        <v/>
      </c>
      <c r="BA407" s="217" t="str">
        <f t="shared" si="102"/>
        <v/>
      </c>
      <c r="BB407" s="217" t="str">
        <f>IF(C407="","",IF(AND(フラグ管理用!AI407="事業終期_通常",OR(フラグ管理用!Z407&lt;18,フラグ管理用!Z407&gt;29)),"error",IF(AND(フラグ管理用!AI407="事業終期_基金",フラグ管理用!Z407&lt;18),"error","")))</f>
        <v/>
      </c>
      <c r="BC407" s="217" t="str">
        <f>IF(C407="","",IF(VLOOKUP(Y407,―!$X$2:$Y$31,2,FALSE)&lt;=VLOOKUP(Z407,―!$X$2:$Y$31,2,FALSE),"","error"))</f>
        <v/>
      </c>
      <c r="BD407" s="217" t="str">
        <f t="shared" si="103"/>
        <v/>
      </c>
      <c r="BE407" s="217" t="str">
        <f t="shared" si="104"/>
        <v/>
      </c>
      <c r="BF407" s="217" t="str">
        <f>IF(C407="","",IF(AND(フラグ管理用!AJ407="予算区分_地単_通常",フラグ管理用!AE407&gt;4),"error",IF(AND(フラグ管理用!AJ407="予算区分_地単_協力金等",フラグ管理用!AE407&gt;9),"error",IF(AND(フラグ管理用!AJ407="予算区分_補助",フラグ管理用!AE407&lt;9),"error",""))))</f>
        <v/>
      </c>
      <c r="BG407" s="258" t="str">
        <f>フラグ管理用!AN407</f>
        <v/>
      </c>
    </row>
    <row r="408" spans="1:59" x14ac:dyDescent="0.15">
      <c r="A408" s="84">
        <v>390</v>
      </c>
      <c r="B408" s="87"/>
      <c r="C408" s="61"/>
      <c r="D408" s="61"/>
      <c r="E408" s="63"/>
      <c r="F408" s="62"/>
      <c r="G408" s="150" t="str">
        <f>IF(C408="補",VLOOKUP(F408,'事業名一覧 '!$A$3:$C$54,3,FALSE),"")</f>
        <v/>
      </c>
      <c r="H408" s="158"/>
      <c r="I408" s="63"/>
      <c r="J408" s="63"/>
      <c r="K408" s="63"/>
      <c r="L408" s="62"/>
      <c r="M408" s="103" t="str">
        <f t="shared" si="105"/>
        <v/>
      </c>
      <c r="N408" s="103" t="str">
        <f t="shared" si="106"/>
        <v/>
      </c>
      <c r="O408" s="65"/>
      <c r="P408" s="65"/>
      <c r="Q408" s="65"/>
      <c r="R408" s="65"/>
      <c r="S408" s="65"/>
      <c r="T408" s="62"/>
      <c r="U408" s="63"/>
      <c r="V408" s="63"/>
      <c r="W408" s="63"/>
      <c r="X408" s="61"/>
      <c r="Y408" s="61"/>
      <c r="Z408" s="61"/>
      <c r="AA408" s="241"/>
      <c r="AB408" s="241"/>
      <c r="AC408" s="62"/>
      <c r="AD408" s="62"/>
      <c r="AE408" s="169"/>
      <c r="AF408" s="294"/>
      <c r="AG408" s="236"/>
      <c r="AH408" s="246" t="str">
        <f t="shared" si="107"/>
        <v/>
      </c>
      <c r="AI408" s="251" t="str">
        <f t="shared" si="108"/>
        <v/>
      </c>
      <c r="AJ408" s="217" t="str">
        <f>IF(C408="","",IF(AND(フラグ管理用!C408=1,フラグ管理用!E408=1),"",IF(AND(フラグ管理用!C408=2,フラグ管理用!D408=1,フラグ管理用!E408=1),"",IF(AND(フラグ管理用!C408=2,フラグ管理用!D408=2),"","error"))))</f>
        <v/>
      </c>
      <c r="AK408" s="257" t="str">
        <f t="shared" si="97"/>
        <v/>
      </c>
      <c r="AL408" s="257" t="str">
        <f t="shared" si="98"/>
        <v/>
      </c>
      <c r="AM408" s="257" t="str">
        <f>IF(C408="","",IF(PRODUCT(フラグ管理用!H408:J408)=0,"error",""))</f>
        <v/>
      </c>
      <c r="AN408" s="257" t="str">
        <f t="shared" si="109"/>
        <v/>
      </c>
      <c r="AO408" s="257" t="str">
        <f>IF(C408="","",IF(AND(フラグ管理用!E408=1,フラグ管理用!K408=1),"",IF(AND(フラグ管理用!E408=2,フラグ管理用!K408&gt;1),"","error")))</f>
        <v/>
      </c>
      <c r="AP408" s="257" t="str">
        <f>IF(C408="","",IF(AND(フラグ管理用!K408=10,ISBLANK(L408)=FALSE),"",IF(AND(フラグ管理用!K408&lt;10,ISBLANK(L408)=TRUE),"","error")))</f>
        <v/>
      </c>
      <c r="AQ408" s="217" t="str">
        <f t="shared" si="99"/>
        <v/>
      </c>
      <c r="AR408" s="217" t="str">
        <f t="shared" si="110"/>
        <v/>
      </c>
      <c r="AS408" s="217" t="str">
        <f>IF(C408="","",IF(AND(フラグ管理用!D408=2,フラグ管理用!E408=1),IF(Q408&lt;&gt;0,"error",""),""))</f>
        <v/>
      </c>
      <c r="AT408" s="217" t="str">
        <f>IF(C408="","",IF(フラグ管理用!E408=2,IF(OR(O408&lt;&gt;0,P408&lt;&gt;0),"error",""),""))</f>
        <v/>
      </c>
      <c r="AU408" s="217" t="str">
        <f t="shared" si="111"/>
        <v/>
      </c>
      <c r="AV408" s="217" t="str">
        <f t="shared" si="112"/>
        <v/>
      </c>
      <c r="AW408" s="217" t="str">
        <f t="shared" si="100"/>
        <v/>
      </c>
      <c r="AX408" s="217" t="str">
        <f>IF(C408="","",IF(フラグ管理用!X408=2,IF(AND(フラグ管理用!C408=2,フラグ管理用!U408=1),"","error"),""))</f>
        <v/>
      </c>
      <c r="AY408" s="217" t="str">
        <f t="shared" si="101"/>
        <v/>
      </c>
      <c r="AZ408" s="217" t="str">
        <f>IF(C408="","",IF(フラグ管理用!Y408=30,"error",IF(AND(フラグ管理用!AH408="事業始期_通常",フラグ管理用!Y408&lt;18),"error",IF(AND(フラグ管理用!AH408="事業始期_補助",フラグ管理用!Y408&lt;15),"error",""))))</f>
        <v/>
      </c>
      <c r="BA408" s="217" t="str">
        <f t="shared" si="102"/>
        <v/>
      </c>
      <c r="BB408" s="217" t="str">
        <f>IF(C408="","",IF(AND(フラグ管理用!AI408="事業終期_通常",OR(フラグ管理用!Z408&lt;18,フラグ管理用!Z408&gt;29)),"error",IF(AND(フラグ管理用!AI408="事業終期_基金",フラグ管理用!Z408&lt;18),"error","")))</f>
        <v/>
      </c>
      <c r="BC408" s="217" t="str">
        <f>IF(C408="","",IF(VLOOKUP(Y408,―!$X$2:$Y$31,2,FALSE)&lt;=VLOOKUP(Z408,―!$X$2:$Y$31,2,FALSE),"","error"))</f>
        <v/>
      </c>
      <c r="BD408" s="217" t="str">
        <f t="shared" si="103"/>
        <v/>
      </c>
      <c r="BE408" s="217" t="str">
        <f t="shared" si="104"/>
        <v/>
      </c>
      <c r="BF408" s="217" t="str">
        <f>IF(C408="","",IF(AND(フラグ管理用!AJ408="予算区分_地単_通常",フラグ管理用!AE408&gt;4),"error",IF(AND(フラグ管理用!AJ408="予算区分_地単_協力金等",フラグ管理用!AE408&gt;9),"error",IF(AND(フラグ管理用!AJ408="予算区分_補助",フラグ管理用!AE408&lt;9),"error",""))))</f>
        <v/>
      </c>
      <c r="BG408" s="258" t="str">
        <f>フラグ管理用!AN408</f>
        <v/>
      </c>
    </row>
    <row r="409" spans="1:59" x14ac:dyDescent="0.15">
      <c r="A409" s="84">
        <v>391</v>
      </c>
      <c r="B409" s="87"/>
      <c r="C409" s="61"/>
      <c r="D409" s="61"/>
      <c r="E409" s="63"/>
      <c r="F409" s="62"/>
      <c r="G409" s="150" t="str">
        <f>IF(C409="補",VLOOKUP(F409,'事業名一覧 '!$A$3:$C$54,3,FALSE),"")</f>
        <v/>
      </c>
      <c r="H409" s="158"/>
      <c r="I409" s="63"/>
      <c r="J409" s="63"/>
      <c r="K409" s="63"/>
      <c r="L409" s="62"/>
      <c r="M409" s="103" t="str">
        <f t="shared" si="105"/>
        <v/>
      </c>
      <c r="N409" s="103" t="str">
        <f t="shared" si="106"/>
        <v/>
      </c>
      <c r="O409" s="65"/>
      <c r="P409" s="65"/>
      <c r="Q409" s="65"/>
      <c r="R409" s="65"/>
      <c r="S409" s="65"/>
      <c r="T409" s="62"/>
      <c r="U409" s="63"/>
      <c r="V409" s="63"/>
      <c r="W409" s="63"/>
      <c r="X409" s="61"/>
      <c r="Y409" s="61"/>
      <c r="Z409" s="61"/>
      <c r="AA409" s="241"/>
      <c r="AB409" s="241"/>
      <c r="AC409" s="62"/>
      <c r="AD409" s="62"/>
      <c r="AE409" s="169"/>
      <c r="AF409" s="294"/>
      <c r="AG409" s="236"/>
      <c r="AH409" s="246" t="str">
        <f t="shared" si="107"/>
        <v/>
      </c>
      <c r="AI409" s="251" t="str">
        <f t="shared" si="108"/>
        <v/>
      </c>
      <c r="AJ409" s="217" t="str">
        <f>IF(C409="","",IF(AND(フラグ管理用!C409=1,フラグ管理用!E409=1),"",IF(AND(フラグ管理用!C409=2,フラグ管理用!D409=1,フラグ管理用!E409=1),"",IF(AND(フラグ管理用!C409=2,フラグ管理用!D409=2),"","error"))))</f>
        <v/>
      </c>
      <c r="AK409" s="257" t="str">
        <f t="shared" si="97"/>
        <v/>
      </c>
      <c r="AL409" s="257" t="str">
        <f t="shared" si="98"/>
        <v/>
      </c>
      <c r="AM409" s="257" t="str">
        <f>IF(C409="","",IF(PRODUCT(フラグ管理用!H409:J409)=0,"error",""))</f>
        <v/>
      </c>
      <c r="AN409" s="257" t="str">
        <f t="shared" si="109"/>
        <v/>
      </c>
      <c r="AO409" s="257" t="str">
        <f>IF(C409="","",IF(AND(フラグ管理用!E409=1,フラグ管理用!K409=1),"",IF(AND(フラグ管理用!E409=2,フラグ管理用!K409&gt;1),"","error")))</f>
        <v/>
      </c>
      <c r="AP409" s="257" t="str">
        <f>IF(C409="","",IF(AND(フラグ管理用!K409=10,ISBLANK(L409)=FALSE),"",IF(AND(フラグ管理用!K409&lt;10,ISBLANK(L409)=TRUE),"","error")))</f>
        <v/>
      </c>
      <c r="AQ409" s="217" t="str">
        <f t="shared" si="99"/>
        <v/>
      </c>
      <c r="AR409" s="217" t="str">
        <f t="shared" si="110"/>
        <v/>
      </c>
      <c r="AS409" s="217" t="str">
        <f>IF(C409="","",IF(AND(フラグ管理用!D409=2,フラグ管理用!E409=1),IF(Q409&lt;&gt;0,"error",""),""))</f>
        <v/>
      </c>
      <c r="AT409" s="217" t="str">
        <f>IF(C409="","",IF(フラグ管理用!E409=2,IF(OR(O409&lt;&gt;0,P409&lt;&gt;0),"error",""),""))</f>
        <v/>
      </c>
      <c r="AU409" s="217" t="str">
        <f t="shared" si="111"/>
        <v/>
      </c>
      <c r="AV409" s="217" t="str">
        <f t="shared" si="112"/>
        <v/>
      </c>
      <c r="AW409" s="217" t="str">
        <f t="shared" si="100"/>
        <v/>
      </c>
      <c r="AX409" s="217" t="str">
        <f>IF(C409="","",IF(フラグ管理用!X409=2,IF(AND(フラグ管理用!C409=2,フラグ管理用!U409=1),"","error"),""))</f>
        <v/>
      </c>
      <c r="AY409" s="217" t="str">
        <f t="shared" si="101"/>
        <v/>
      </c>
      <c r="AZ409" s="217" t="str">
        <f>IF(C409="","",IF(フラグ管理用!Y409=30,"error",IF(AND(フラグ管理用!AH409="事業始期_通常",フラグ管理用!Y409&lt;18),"error",IF(AND(フラグ管理用!AH409="事業始期_補助",フラグ管理用!Y409&lt;15),"error",""))))</f>
        <v/>
      </c>
      <c r="BA409" s="217" t="str">
        <f t="shared" si="102"/>
        <v/>
      </c>
      <c r="BB409" s="217" t="str">
        <f>IF(C409="","",IF(AND(フラグ管理用!AI409="事業終期_通常",OR(フラグ管理用!Z409&lt;18,フラグ管理用!Z409&gt;29)),"error",IF(AND(フラグ管理用!AI409="事業終期_基金",フラグ管理用!Z409&lt;18),"error","")))</f>
        <v/>
      </c>
      <c r="BC409" s="217" t="str">
        <f>IF(C409="","",IF(VLOOKUP(Y409,―!$X$2:$Y$31,2,FALSE)&lt;=VLOOKUP(Z409,―!$X$2:$Y$31,2,FALSE),"","error"))</f>
        <v/>
      </c>
      <c r="BD409" s="217" t="str">
        <f t="shared" si="103"/>
        <v/>
      </c>
      <c r="BE409" s="217" t="str">
        <f t="shared" si="104"/>
        <v/>
      </c>
      <c r="BF409" s="217" t="str">
        <f>IF(C409="","",IF(AND(フラグ管理用!AJ409="予算区分_地単_通常",フラグ管理用!AE409&gt;4),"error",IF(AND(フラグ管理用!AJ409="予算区分_地単_協力金等",フラグ管理用!AE409&gt;9),"error",IF(AND(フラグ管理用!AJ409="予算区分_補助",フラグ管理用!AE409&lt;9),"error",""))))</f>
        <v/>
      </c>
      <c r="BG409" s="258" t="str">
        <f>フラグ管理用!AN409</f>
        <v/>
      </c>
    </row>
    <row r="410" spans="1:59" x14ac:dyDescent="0.15">
      <c r="A410" s="84">
        <v>392</v>
      </c>
      <c r="B410" s="87"/>
      <c r="C410" s="61"/>
      <c r="D410" s="61"/>
      <c r="E410" s="63"/>
      <c r="F410" s="62"/>
      <c r="G410" s="150" t="str">
        <f>IF(C410="補",VLOOKUP(F410,'事業名一覧 '!$A$3:$C$54,3,FALSE),"")</f>
        <v/>
      </c>
      <c r="H410" s="158"/>
      <c r="I410" s="63"/>
      <c r="J410" s="63"/>
      <c r="K410" s="63"/>
      <c r="L410" s="62"/>
      <c r="M410" s="103" t="str">
        <f t="shared" si="105"/>
        <v/>
      </c>
      <c r="N410" s="103" t="str">
        <f t="shared" si="106"/>
        <v/>
      </c>
      <c r="O410" s="65"/>
      <c r="P410" s="65"/>
      <c r="Q410" s="65"/>
      <c r="R410" s="65"/>
      <c r="S410" s="65"/>
      <c r="T410" s="62"/>
      <c r="U410" s="63"/>
      <c r="V410" s="63"/>
      <c r="W410" s="63"/>
      <c r="X410" s="61"/>
      <c r="Y410" s="61"/>
      <c r="Z410" s="61"/>
      <c r="AA410" s="241"/>
      <c r="AB410" s="241"/>
      <c r="AC410" s="62"/>
      <c r="AD410" s="62"/>
      <c r="AE410" s="169"/>
      <c r="AF410" s="294"/>
      <c r="AG410" s="236"/>
      <c r="AH410" s="246" t="str">
        <f t="shared" si="107"/>
        <v/>
      </c>
      <c r="AI410" s="251" t="str">
        <f t="shared" si="108"/>
        <v/>
      </c>
      <c r="AJ410" s="217" t="str">
        <f>IF(C410="","",IF(AND(フラグ管理用!C410=1,フラグ管理用!E410=1),"",IF(AND(フラグ管理用!C410=2,フラグ管理用!D410=1,フラグ管理用!E410=1),"",IF(AND(フラグ管理用!C410=2,フラグ管理用!D410=2),"","error"))))</f>
        <v/>
      </c>
      <c r="AK410" s="257" t="str">
        <f t="shared" si="97"/>
        <v/>
      </c>
      <c r="AL410" s="257" t="str">
        <f t="shared" si="98"/>
        <v/>
      </c>
      <c r="AM410" s="257" t="str">
        <f>IF(C410="","",IF(PRODUCT(フラグ管理用!H410:J410)=0,"error",""))</f>
        <v/>
      </c>
      <c r="AN410" s="257" t="str">
        <f t="shared" si="109"/>
        <v/>
      </c>
      <c r="AO410" s="257" t="str">
        <f>IF(C410="","",IF(AND(フラグ管理用!E410=1,フラグ管理用!K410=1),"",IF(AND(フラグ管理用!E410=2,フラグ管理用!K410&gt;1),"","error")))</f>
        <v/>
      </c>
      <c r="AP410" s="257" t="str">
        <f>IF(C410="","",IF(AND(フラグ管理用!K410=10,ISBLANK(L410)=FALSE),"",IF(AND(フラグ管理用!K410&lt;10,ISBLANK(L410)=TRUE),"","error")))</f>
        <v/>
      </c>
      <c r="AQ410" s="217" t="str">
        <f t="shared" si="99"/>
        <v/>
      </c>
      <c r="AR410" s="217" t="str">
        <f t="shared" si="110"/>
        <v/>
      </c>
      <c r="AS410" s="217" t="str">
        <f>IF(C410="","",IF(AND(フラグ管理用!D410=2,フラグ管理用!E410=1),IF(Q410&lt;&gt;0,"error",""),""))</f>
        <v/>
      </c>
      <c r="AT410" s="217" t="str">
        <f>IF(C410="","",IF(フラグ管理用!E410=2,IF(OR(O410&lt;&gt;0,P410&lt;&gt;0),"error",""),""))</f>
        <v/>
      </c>
      <c r="AU410" s="217" t="str">
        <f t="shared" si="111"/>
        <v/>
      </c>
      <c r="AV410" s="217" t="str">
        <f t="shared" si="112"/>
        <v/>
      </c>
      <c r="AW410" s="217" t="str">
        <f t="shared" si="100"/>
        <v/>
      </c>
      <c r="AX410" s="217" t="str">
        <f>IF(C410="","",IF(フラグ管理用!X410=2,IF(AND(フラグ管理用!C410=2,フラグ管理用!U410=1),"","error"),""))</f>
        <v/>
      </c>
      <c r="AY410" s="217" t="str">
        <f t="shared" si="101"/>
        <v/>
      </c>
      <c r="AZ410" s="217" t="str">
        <f>IF(C410="","",IF(フラグ管理用!Y410=30,"error",IF(AND(フラグ管理用!AH410="事業始期_通常",フラグ管理用!Y410&lt;18),"error",IF(AND(フラグ管理用!AH410="事業始期_補助",フラグ管理用!Y410&lt;15),"error",""))))</f>
        <v/>
      </c>
      <c r="BA410" s="217" t="str">
        <f t="shared" si="102"/>
        <v/>
      </c>
      <c r="BB410" s="217" t="str">
        <f>IF(C410="","",IF(AND(フラグ管理用!AI410="事業終期_通常",OR(フラグ管理用!Z410&lt;18,フラグ管理用!Z410&gt;29)),"error",IF(AND(フラグ管理用!AI410="事業終期_基金",フラグ管理用!Z410&lt;18),"error","")))</f>
        <v/>
      </c>
      <c r="BC410" s="217" t="str">
        <f>IF(C410="","",IF(VLOOKUP(Y410,―!$X$2:$Y$31,2,FALSE)&lt;=VLOOKUP(Z410,―!$X$2:$Y$31,2,FALSE),"","error"))</f>
        <v/>
      </c>
      <c r="BD410" s="217" t="str">
        <f t="shared" si="103"/>
        <v/>
      </c>
      <c r="BE410" s="217" t="str">
        <f t="shared" si="104"/>
        <v/>
      </c>
      <c r="BF410" s="217" t="str">
        <f>IF(C410="","",IF(AND(フラグ管理用!AJ410="予算区分_地単_通常",フラグ管理用!AE410&gt;4),"error",IF(AND(フラグ管理用!AJ410="予算区分_地単_協力金等",フラグ管理用!AE410&gt;9),"error",IF(AND(フラグ管理用!AJ410="予算区分_補助",フラグ管理用!AE410&lt;9),"error",""))))</f>
        <v/>
      </c>
      <c r="BG410" s="258" t="str">
        <f>フラグ管理用!AN410</f>
        <v/>
      </c>
    </row>
    <row r="411" spans="1:59" x14ac:dyDescent="0.15">
      <c r="A411" s="84">
        <v>393</v>
      </c>
      <c r="B411" s="87"/>
      <c r="C411" s="61"/>
      <c r="D411" s="61"/>
      <c r="E411" s="63"/>
      <c r="F411" s="62"/>
      <c r="G411" s="150" t="str">
        <f>IF(C411="補",VLOOKUP(F411,'事業名一覧 '!$A$3:$C$54,3,FALSE),"")</f>
        <v/>
      </c>
      <c r="H411" s="158"/>
      <c r="I411" s="63"/>
      <c r="J411" s="63"/>
      <c r="K411" s="63"/>
      <c r="L411" s="62"/>
      <c r="M411" s="103" t="str">
        <f t="shared" si="105"/>
        <v/>
      </c>
      <c r="N411" s="103" t="str">
        <f t="shared" si="106"/>
        <v/>
      </c>
      <c r="O411" s="65"/>
      <c r="P411" s="65"/>
      <c r="Q411" s="65"/>
      <c r="R411" s="65"/>
      <c r="S411" s="65"/>
      <c r="T411" s="62"/>
      <c r="U411" s="63"/>
      <c r="V411" s="63"/>
      <c r="W411" s="63"/>
      <c r="X411" s="61"/>
      <c r="Y411" s="61"/>
      <c r="Z411" s="61"/>
      <c r="AA411" s="241"/>
      <c r="AB411" s="241"/>
      <c r="AC411" s="62"/>
      <c r="AD411" s="62"/>
      <c r="AE411" s="169"/>
      <c r="AF411" s="294"/>
      <c r="AG411" s="236"/>
      <c r="AH411" s="246" t="str">
        <f t="shared" si="107"/>
        <v/>
      </c>
      <c r="AI411" s="251" t="str">
        <f t="shared" si="108"/>
        <v/>
      </c>
      <c r="AJ411" s="217" t="str">
        <f>IF(C411="","",IF(AND(フラグ管理用!C411=1,フラグ管理用!E411=1),"",IF(AND(フラグ管理用!C411=2,フラグ管理用!D411=1,フラグ管理用!E411=1),"",IF(AND(フラグ管理用!C411=2,フラグ管理用!D411=2),"","error"))))</f>
        <v/>
      </c>
      <c r="AK411" s="257" t="str">
        <f t="shared" si="97"/>
        <v/>
      </c>
      <c r="AL411" s="257" t="str">
        <f t="shared" si="98"/>
        <v/>
      </c>
      <c r="AM411" s="257" t="str">
        <f>IF(C411="","",IF(PRODUCT(フラグ管理用!H411:J411)=0,"error",""))</f>
        <v/>
      </c>
      <c r="AN411" s="257" t="str">
        <f t="shared" si="109"/>
        <v/>
      </c>
      <c r="AO411" s="257" t="str">
        <f>IF(C411="","",IF(AND(フラグ管理用!E411=1,フラグ管理用!K411=1),"",IF(AND(フラグ管理用!E411=2,フラグ管理用!K411&gt;1),"","error")))</f>
        <v/>
      </c>
      <c r="AP411" s="257" t="str">
        <f>IF(C411="","",IF(AND(フラグ管理用!K411=10,ISBLANK(L411)=FALSE),"",IF(AND(フラグ管理用!K411&lt;10,ISBLANK(L411)=TRUE),"","error")))</f>
        <v/>
      </c>
      <c r="AQ411" s="217" t="str">
        <f t="shared" si="99"/>
        <v/>
      </c>
      <c r="AR411" s="217" t="str">
        <f t="shared" si="110"/>
        <v/>
      </c>
      <c r="AS411" s="217" t="str">
        <f>IF(C411="","",IF(AND(フラグ管理用!D411=2,フラグ管理用!E411=1),IF(Q411&lt;&gt;0,"error",""),""))</f>
        <v/>
      </c>
      <c r="AT411" s="217" t="str">
        <f>IF(C411="","",IF(フラグ管理用!E411=2,IF(OR(O411&lt;&gt;0,P411&lt;&gt;0),"error",""),""))</f>
        <v/>
      </c>
      <c r="AU411" s="217" t="str">
        <f t="shared" si="111"/>
        <v/>
      </c>
      <c r="AV411" s="217" t="str">
        <f t="shared" si="112"/>
        <v/>
      </c>
      <c r="AW411" s="217" t="str">
        <f t="shared" si="100"/>
        <v/>
      </c>
      <c r="AX411" s="217" t="str">
        <f>IF(C411="","",IF(フラグ管理用!X411=2,IF(AND(フラグ管理用!C411=2,フラグ管理用!U411=1),"","error"),""))</f>
        <v/>
      </c>
      <c r="AY411" s="217" t="str">
        <f t="shared" si="101"/>
        <v/>
      </c>
      <c r="AZ411" s="217" t="str">
        <f>IF(C411="","",IF(フラグ管理用!Y411=30,"error",IF(AND(フラグ管理用!AH411="事業始期_通常",フラグ管理用!Y411&lt;18),"error",IF(AND(フラグ管理用!AH411="事業始期_補助",フラグ管理用!Y411&lt;15),"error",""))))</f>
        <v/>
      </c>
      <c r="BA411" s="217" t="str">
        <f t="shared" si="102"/>
        <v/>
      </c>
      <c r="BB411" s="217" t="str">
        <f>IF(C411="","",IF(AND(フラグ管理用!AI411="事業終期_通常",OR(フラグ管理用!Z411&lt;18,フラグ管理用!Z411&gt;29)),"error",IF(AND(フラグ管理用!AI411="事業終期_基金",フラグ管理用!Z411&lt;18),"error","")))</f>
        <v/>
      </c>
      <c r="BC411" s="217" t="str">
        <f>IF(C411="","",IF(VLOOKUP(Y411,―!$X$2:$Y$31,2,FALSE)&lt;=VLOOKUP(Z411,―!$X$2:$Y$31,2,FALSE),"","error"))</f>
        <v/>
      </c>
      <c r="BD411" s="217" t="str">
        <f t="shared" si="103"/>
        <v/>
      </c>
      <c r="BE411" s="217" t="str">
        <f t="shared" si="104"/>
        <v/>
      </c>
      <c r="BF411" s="217" t="str">
        <f>IF(C411="","",IF(AND(フラグ管理用!AJ411="予算区分_地単_通常",フラグ管理用!AE411&gt;4),"error",IF(AND(フラグ管理用!AJ411="予算区分_地単_協力金等",フラグ管理用!AE411&gt;9),"error",IF(AND(フラグ管理用!AJ411="予算区分_補助",フラグ管理用!AE411&lt;9),"error",""))))</f>
        <v/>
      </c>
      <c r="BG411" s="258" t="str">
        <f>フラグ管理用!AN411</f>
        <v/>
      </c>
    </row>
    <row r="412" spans="1:59" x14ac:dyDescent="0.15">
      <c r="A412" s="84">
        <v>394</v>
      </c>
      <c r="B412" s="87"/>
      <c r="C412" s="61"/>
      <c r="D412" s="61"/>
      <c r="E412" s="63"/>
      <c r="F412" s="62"/>
      <c r="G412" s="150" t="str">
        <f>IF(C412="補",VLOOKUP(F412,'事業名一覧 '!$A$3:$C$54,3,FALSE),"")</f>
        <v/>
      </c>
      <c r="H412" s="158"/>
      <c r="I412" s="63"/>
      <c r="J412" s="63"/>
      <c r="K412" s="63"/>
      <c r="L412" s="62"/>
      <c r="M412" s="103" t="str">
        <f t="shared" si="105"/>
        <v/>
      </c>
      <c r="N412" s="103" t="str">
        <f t="shared" si="106"/>
        <v/>
      </c>
      <c r="O412" s="65"/>
      <c r="P412" s="65"/>
      <c r="Q412" s="65"/>
      <c r="R412" s="65"/>
      <c r="S412" s="65"/>
      <c r="T412" s="62"/>
      <c r="U412" s="63"/>
      <c r="V412" s="63"/>
      <c r="W412" s="63"/>
      <c r="X412" s="61"/>
      <c r="Y412" s="61"/>
      <c r="Z412" s="61"/>
      <c r="AA412" s="241"/>
      <c r="AB412" s="241"/>
      <c r="AC412" s="62"/>
      <c r="AD412" s="62"/>
      <c r="AE412" s="169"/>
      <c r="AF412" s="294"/>
      <c r="AG412" s="236"/>
      <c r="AH412" s="246" t="str">
        <f t="shared" si="107"/>
        <v/>
      </c>
      <c r="AI412" s="251" t="str">
        <f t="shared" si="108"/>
        <v/>
      </c>
      <c r="AJ412" s="217" t="str">
        <f>IF(C412="","",IF(AND(フラグ管理用!C412=1,フラグ管理用!E412=1),"",IF(AND(フラグ管理用!C412=2,フラグ管理用!D412=1,フラグ管理用!E412=1),"",IF(AND(フラグ管理用!C412=2,フラグ管理用!D412=2),"","error"))))</f>
        <v/>
      </c>
      <c r="AK412" s="257" t="str">
        <f t="shared" si="97"/>
        <v/>
      </c>
      <c r="AL412" s="257" t="str">
        <f t="shared" si="98"/>
        <v/>
      </c>
      <c r="AM412" s="257" t="str">
        <f>IF(C412="","",IF(PRODUCT(フラグ管理用!H412:J412)=0,"error",""))</f>
        <v/>
      </c>
      <c r="AN412" s="257" t="str">
        <f t="shared" si="109"/>
        <v/>
      </c>
      <c r="AO412" s="257" t="str">
        <f>IF(C412="","",IF(AND(フラグ管理用!E412=1,フラグ管理用!K412=1),"",IF(AND(フラグ管理用!E412=2,フラグ管理用!K412&gt;1),"","error")))</f>
        <v/>
      </c>
      <c r="AP412" s="257" t="str">
        <f>IF(C412="","",IF(AND(フラグ管理用!K412=10,ISBLANK(L412)=FALSE),"",IF(AND(フラグ管理用!K412&lt;10,ISBLANK(L412)=TRUE),"","error")))</f>
        <v/>
      </c>
      <c r="AQ412" s="217" t="str">
        <f t="shared" si="99"/>
        <v/>
      </c>
      <c r="AR412" s="217" t="str">
        <f t="shared" si="110"/>
        <v/>
      </c>
      <c r="AS412" s="217" t="str">
        <f>IF(C412="","",IF(AND(フラグ管理用!D412=2,フラグ管理用!E412=1),IF(Q412&lt;&gt;0,"error",""),""))</f>
        <v/>
      </c>
      <c r="AT412" s="217" t="str">
        <f>IF(C412="","",IF(フラグ管理用!E412=2,IF(OR(O412&lt;&gt;0,P412&lt;&gt;0),"error",""),""))</f>
        <v/>
      </c>
      <c r="AU412" s="217" t="str">
        <f t="shared" si="111"/>
        <v/>
      </c>
      <c r="AV412" s="217" t="str">
        <f t="shared" si="112"/>
        <v/>
      </c>
      <c r="AW412" s="217" t="str">
        <f t="shared" si="100"/>
        <v/>
      </c>
      <c r="AX412" s="217" t="str">
        <f>IF(C412="","",IF(フラグ管理用!X412=2,IF(AND(フラグ管理用!C412=2,フラグ管理用!U412=1),"","error"),""))</f>
        <v/>
      </c>
      <c r="AY412" s="217" t="str">
        <f t="shared" si="101"/>
        <v/>
      </c>
      <c r="AZ412" s="217" t="str">
        <f>IF(C412="","",IF(フラグ管理用!Y412=30,"error",IF(AND(フラグ管理用!AH412="事業始期_通常",フラグ管理用!Y412&lt;18),"error",IF(AND(フラグ管理用!AH412="事業始期_補助",フラグ管理用!Y412&lt;15),"error",""))))</f>
        <v/>
      </c>
      <c r="BA412" s="217" t="str">
        <f t="shared" si="102"/>
        <v/>
      </c>
      <c r="BB412" s="217" t="str">
        <f>IF(C412="","",IF(AND(フラグ管理用!AI412="事業終期_通常",OR(フラグ管理用!Z412&lt;18,フラグ管理用!Z412&gt;29)),"error",IF(AND(フラグ管理用!AI412="事業終期_基金",フラグ管理用!Z412&lt;18),"error","")))</f>
        <v/>
      </c>
      <c r="BC412" s="217" t="str">
        <f>IF(C412="","",IF(VLOOKUP(Y412,―!$X$2:$Y$31,2,FALSE)&lt;=VLOOKUP(Z412,―!$X$2:$Y$31,2,FALSE),"","error"))</f>
        <v/>
      </c>
      <c r="BD412" s="217" t="str">
        <f t="shared" si="103"/>
        <v/>
      </c>
      <c r="BE412" s="217" t="str">
        <f t="shared" si="104"/>
        <v/>
      </c>
      <c r="BF412" s="217" t="str">
        <f>IF(C412="","",IF(AND(フラグ管理用!AJ412="予算区分_地単_通常",フラグ管理用!AE412&gt;4),"error",IF(AND(フラグ管理用!AJ412="予算区分_地単_協力金等",フラグ管理用!AE412&gt;9),"error",IF(AND(フラグ管理用!AJ412="予算区分_補助",フラグ管理用!AE412&lt;9),"error",""))))</f>
        <v/>
      </c>
      <c r="BG412" s="258" t="str">
        <f>フラグ管理用!AN412</f>
        <v/>
      </c>
    </row>
    <row r="413" spans="1:59" x14ac:dyDescent="0.15">
      <c r="A413" s="84">
        <v>395</v>
      </c>
      <c r="B413" s="87"/>
      <c r="C413" s="61"/>
      <c r="D413" s="61"/>
      <c r="E413" s="63"/>
      <c r="F413" s="62"/>
      <c r="G413" s="150" t="str">
        <f>IF(C413="補",VLOOKUP(F413,'事業名一覧 '!$A$3:$C$54,3,FALSE),"")</f>
        <v/>
      </c>
      <c r="H413" s="158"/>
      <c r="I413" s="63"/>
      <c r="J413" s="63"/>
      <c r="K413" s="63"/>
      <c r="L413" s="62"/>
      <c r="M413" s="103" t="str">
        <f t="shared" si="105"/>
        <v/>
      </c>
      <c r="N413" s="103" t="str">
        <f t="shared" si="106"/>
        <v/>
      </c>
      <c r="O413" s="65"/>
      <c r="P413" s="65"/>
      <c r="Q413" s="65"/>
      <c r="R413" s="65"/>
      <c r="S413" s="65"/>
      <c r="T413" s="62"/>
      <c r="U413" s="63"/>
      <c r="V413" s="63"/>
      <c r="W413" s="63"/>
      <c r="X413" s="61"/>
      <c r="Y413" s="61"/>
      <c r="Z413" s="61"/>
      <c r="AA413" s="241"/>
      <c r="AB413" s="241"/>
      <c r="AC413" s="62"/>
      <c r="AD413" s="62"/>
      <c r="AE413" s="169"/>
      <c r="AF413" s="294"/>
      <c r="AG413" s="236"/>
      <c r="AH413" s="246" t="str">
        <f t="shared" si="107"/>
        <v/>
      </c>
      <c r="AI413" s="251" t="str">
        <f t="shared" si="108"/>
        <v/>
      </c>
      <c r="AJ413" s="217" t="str">
        <f>IF(C413="","",IF(AND(フラグ管理用!C413=1,フラグ管理用!E413=1),"",IF(AND(フラグ管理用!C413=2,フラグ管理用!D413=1,フラグ管理用!E413=1),"",IF(AND(フラグ管理用!C413=2,フラグ管理用!D413=2),"","error"))))</f>
        <v/>
      </c>
      <c r="AK413" s="257" t="str">
        <f t="shared" si="97"/>
        <v/>
      </c>
      <c r="AL413" s="257" t="str">
        <f t="shared" si="98"/>
        <v/>
      </c>
      <c r="AM413" s="257" t="str">
        <f>IF(C413="","",IF(PRODUCT(フラグ管理用!H413:J413)=0,"error",""))</f>
        <v/>
      </c>
      <c r="AN413" s="257" t="str">
        <f t="shared" si="109"/>
        <v/>
      </c>
      <c r="AO413" s="257" t="str">
        <f>IF(C413="","",IF(AND(フラグ管理用!E413=1,フラグ管理用!K413=1),"",IF(AND(フラグ管理用!E413=2,フラグ管理用!K413&gt;1),"","error")))</f>
        <v/>
      </c>
      <c r="AP413" s="257" t="str">
        <f>IF(C413="","",IF(AND(フラグ管理用!K413=10,ISBLANK(L413)=FALSE),"",IF(AND(フラグ管理用!K413&lt;10,ISBLANK(L413)=TRUE),"","error")))</f>
        <v/>
      </c>
      <c r="AQ413" s="217" t="str">
        <f t="shared" si="99"/>
        <v/>
      </c>
      <c r="AR413" s="217" t="str">
        <f t="shared" si="110"/>
        <v/>
      </c>
      <c r="AS413" s="217" t="str">
        <f>IF(C413="","",IF(AND(フラグ管理用!D413=2,フラグ管理用!E413=1),IF(Q413&lt;&gt;0,"error",""),""))</f>
        <v/>
      </c>
      <c r="AT413" s="217" t="str">
        <f>IF(C413="","",IF(フラグ管理用!E413=2,IF(OR(O413&lt;&gt;0,P413&lt;&gt;0),"error",""),""))</f>
        <v/>
      </c>
      <c r="AU413" s="217" t="str">
        <f t="shared" si="111"/>
        <v/>
      </c>
      <c r="AV413" s="217" t="str">
        <f t="shared" si="112"/>
        <v/>
      </c>
      <c r="AW413" s="217" t="str">
        <f t="shared" si="100"/>
        <v/>
      </c>
      <c r="AX413" s="217" t="str">
        <f>IF(C413="","",IF(フラグ管理用!X413=2,IF(AND(フラグ管理用!C413=2,フラグ管理用!U413=1),"","error"),""))</f>
        <v/>
      </c>
      <c r="AY413" s="217" t="str">
        <f t="shared" si="101"/>
        <v/>
      </c>
      <c r="AZ413" s="217" t="str">
        <f>IF(C413="","",IF(フラグ管理用!Y413=30,"error",IF(AND(フラグ管理用!AH413="事業始期_通常",フラグ管理用!Y413&lt;18),"error",IF(AND(フラグ管理用!AH413="事業始期_補助",フラグ管理用!Y413&lt;15),"error",""))))</f>
        <v/>
      </c>
      <c r="BA413" s="217" t="str">
        <f t="shared" si="102"/>
        <v/>
      </c>
      <c r="BB413" s="217" t="str">
        <f>IF(C413="","",IF(AND(フラグ管理用!AI413="事業終期_通常",OR(フラグ管理用!Z413&lt;18,フラグ管理用!Z413&gt;29)),"error",IF(AND(フラグ管理用!AI413="事業終期_基金",フラグ管理用!Z413&lt;18),"error","")))</f>
        <v/>
      </c>
      <c r="BC413" s="217" t="str">
        <f>IF(C413="","",IF(VLOOKUP(Y413,―!$X$2:$Y$31,2,FALSE)&lt;=VLOOKUP(Z413,―!$X$2:$Y$31,2,FALSE),"","error"))</f>
        <v/>
      </c>
      <c r="BD413" s="217" t="str">
        <f t="shared" si="103"/>
        <v/>
      </c>
      <c r="BE413" s="217" t="str">
        <f t="shared" si="104"/>
        <v/>
      </c>
      <c r="BF413" s="217" t="str">
        <f>IF(C413="","",IF(AND(フラグ管理用!AJ413="予算区分_地単_通常",フラグ管理用!AE413&gt;4),"error",IF(AND(フラグ管理用!AJ413="予算区分_地単_協力金等",フラグ管理用!AE413&gt;9),"error",IF(AND(フラグ管理用!AJ413="予算区分_補助",フラグ管理用!AE413&lt;9),"error",""))))</f>
        <v/>
      </c>
      <c r="BG413" s="258" t="str">
        <f>フラグ管理用!AN413</f>
        <v/>
      </c>
    </row>
    <row r="414" spans="1:59" x14ac:dyDescent="0.15">
      <c r="A414" s="84">
        <v>396</v>
      </c>
      <c r="B414" s="87"/>
      <c r="C414" s="61"/>
      <c r="D414" s="61"/>
      <c r="E414" s="63"/>
      <c r="F414" s="62"/>
      <c r="G414" s="150" t="str">
        <f>IF(C414="補",VLOOKUP(F414,'事業名一覧 '!$A$3:$C$54,3,FALSE),"")</f>
        <v/>
      </c>
      <c r="H414" s="158"/>
      <c r="I414" s="63"/>
      <c r="J414" s="63"/>
      <c r="K414" s="63"/>
      <c r="L414" s="62"/>
      <c r="M414" s="103" t="str">
        <f t="shared" si="105"/>
        <v/>
      </c>
      <c r="N414" s="103" t="str">
        <f t="shared" si="106"/>
        <v/>
      </c>
      <c r="O414" s="65"/>
      <c r="P414" s="65"/>
      <c r="Q414" s="65"/>
      <c r="R414" s="65"/>
      <c r="S414" s="65"/>
      <c r="T414" s="62"/>
      <c r="U414" s="63"/>
      <c r="V414" s="63"/>
      <c r="W414" s="63"/>
      <c r="X414" s="61"/>
      <c r="Y414" s="61"/>
      <c r="Z414" s="61"/>
      <c r="AA414" s="241"/>
      <c r="AB414" s="241"/>
      <c r="AC414" s="62"/>
      <c r="AD414" s="62"/>
      <c r="AE414" s="169"/>
      <c r="AF414" s="294"/>
      <c r="AG414" s="236"/>
      <c r="AH414" s="246" t="str">
        <f t="shared" si="107"/>
        <v/>
      </c>
      <c r="AI414" s="251" t="str">
        <f t="shared" si="108"/>
        <v/>
      </c>
      <c r="AJ414" s="217" t="str">
        <f>IF(C414="","",IF(AND(フラグ管理用!C414=1,フラグ管理用!E414=1),"",IF(AND(フラグ管理用!C414=2,フラグ管理用!D414=1,フラグ管理用!E414=1),"",IF(AND(フラグ管理用!C414=2,フラグ管理用!D414=2),"","error"))))</f>
        <v/>
      </c>
      <c r="AK414" s="257" t="str">
        <f t="shared" si="97"/>
        <v/>
      </c>
      <c r="AL414" s="257" t="str">
        <f t="shared" si="98"/>
        <v/>
      </c>
      <c r="AM414" s="257" t="str">
        <f>IF(C414="","",IF(PRODUCT(フラグ管理用!H414:J414)=0,"error",""))</f>
        <v/>
      </c>
      <c r="AN414" s="257" t="str">
        <f t="shared" si="109"/>
        <v/>
      </c>
      <c r="AO414" s="257" t="str">
        <f>IF(C414="","",IF(AND(フラグ管理用!E414=1,フラグ管理用!K414=1),"",IF(AND(フラグ管理用!E414=2,フラグ管理用!K414&gt;1),"","error")))</f>
        <v/>
      </c>
      <c r="AP414" s="257" t="str">
        <f>IF(C414="","",IF(AND(フラグ管理用!K414=10,ISBLANK(L414)=FALSE),"",IF(AND(フラグ管理用!K414&lt;10,ISBLANK(L414)=TRUE),"","error")))</f>
        <v/>
      </c>
      <c r="AQ414" s="217" t="str">
        <f t="shared" si="99"/>
        <v/>
      </c>
      <c r="AR414" s="217" t="str">
        <f t="shared" si="110"/>
        <v/>
      </c>
      <c r="AS414" s="217" t="str">
        <f>IF(C414="","",IF(AND(フラグ管理用!D414=2,フラグ管理用!E414=1),IF(Q414&lt;&gt;0,"error",""),""))</f>
        <v/>
      </c>
      <c r="AT414" s="217" t="str">
        <f>IF(C414="","",IF(フラグ管理用!E414=2,IF(OR(O414&lt;&gt;0,P414&lt;&gt;0),"error",""),""))</f>
        <v/>
      </c>
      <c r="AU414" s="217" t="str">
        <f t="shared" si="111"/>
        <v/>
      </c>
      <c r="AV414" s="217" t="str">
        <f t="shared" si="112"/>
        <v/>
      </c>
      <c r="AW414" s="217" t="str">
        <f t="shared" si="100"/>
        <v/>
      </c>
      <c r="AX414" s="217" t="str">
        <f>IF(C414="","",IF(フラグ管理用!X414=2,IF(AND(フラグ管理用!C414=2,フラグ管理用!U414=1),"","error"),""))</f>
        <v/>
      </c>
      <c r="AY414" s="217" t="str">
        <f t="shared" si="101"/>
        <v/>
      </c>
      <c r="AZ414" s="217" t="str">
        <f>IF(C414="","",IF(フラグ管理用!Y414=30,"error",IF(AND(フラグ管理用!AH414="事業始期_通常",フラグ管理用!Y414&lt;18),"error",IF(AND(フラグ管理用!AH414="事業始期_補助",フラグ管理用!Y414&lt;15),"error",""))))</f>
        <v/>
      </c>
      <c r="BA414" s="217" t="str">
        <f t="shared" si="102"/>
        <v/>
      </c>
      <c r="BB414" s="217" t="str">
        <f>IF(C414="","",IF(AND(フラグ管理用!AI414="事業終期_通常",OR(フラグ管理用!Z414&lt;18,フラグ管理用!Z414&gt;29)),"error",IF(AND(フラグ管理用!AI414="事業終期_基金",フラグ管理用!Z414&lt;18),"error","")))</f>
        <v/>
      </c>
      <c r="BC414" s="217" t="str">
        <f>IF(C414="","",IF(VLOOKUP(Y414,―!$X$2:$Y$31,2,FALSE)&lt;=VLOOKUP(Z414,―!$X$2:$Y$31,2,FALSE),"","error"))</f>
        <v/>
      </c>
      <c r="BD414" s="217" t="str">
        <f t="shared" si="103"/>
        <v/>
      </c>
      <c r="BE414" s="217" t="str">
        <f t="shared" si="104"/>
        <v/>
      </c>
      <c r="BF414" s="217" t="str">
        <f>IF(C414="","",IF(AND(フラグ管理用!AJ414="予算区分_地単_通常",フラグ管理用!AE414&gt;4),"error",IF(AND(フラグ管理用!AJ414="予算区分_地単_協力金等",フラグ管理用!AE414&gt;9),"error",IF(AND(フラグ管理用!AJ414="予算区分_補助",フラグ管理用!AE414&lt;9),"error",""))))</f>
        <v/>
      </c>
      <c r="BG414" s="258" t="str">
        <f>フラグ管理用!AN414</f>
        <v/>
      </c>
    </row>
    <row r="415" spans="1:59" x14ac:dyDescent="0.15">
      <c r="A415" s="84">
        <v>397</v>
      </c>
      <c r="B415" s="87"/>
      <c r="C415" s="61"/>
      <c r="D415" s="61"/>
      <c r="E415" s="63"/>
      <c r="F415" s="62"/>
      <c r="G415" s="150" t="str">
        <f>IF(C415="補",VLOOKUP(F415,'事業名一覧 '!$A$3:$C$54,3,FALSE),"")</f>
        <v/>
      </c>
      <c r="H415" s="158"/>
      <c r="I415" s="63"/>
      <c r="J415" s="63"/>
      <c r="K415" s="63"/>
      <c r="L415" s="62"/>
      <c r="M415" s="103" t="str">
        <f t="shared" si="105"/>
        <v/>
      </c>
      <c r="N415" s="103" t="str">
        <f t="shared" si="106"/>
        <v/>
      </c>
      <c r="O415" s="65"/>
      <c r="P415" s="65"/>
      <c r="Q415" s="65"/>
      <c r="R415" s="65"/>
      <c r="S415" s="65"/>
      <c r="T415" s="62"/>
      <c r="U415" s="63"/>
      <c r="V415" s="63"/>
      <c r="W415" s="63"/>
      <c r="X415" s="61"/>
      <c r="Y415" s="61"/>
      <c r="Z415" s="61"/>
      <c r="AA415" s="241"/>
      <c r="AB415" s="241"/>
      <c r="AC415" s="62"/>
      <c r="AD415" s="62"/>
      <c r="AE415" s="169"/>
      <c r="AF415" s="294"/>
      <c r="AG415" s="236"/>
      <c r="AH415" s="246" t="str">
        <f t="shared" si="107"/>
        <v/>
      </c>
      <c r="AI415" s="251" t="str">
        <f t="shared" si="108"/>
        <v/>
      </c>
      <c r="AJ415" s="217" t="str">
        <f>IF(C415="","",IF(AND(フラグ管理用!C415=1,フラグ管理用!E415=1),"",IF(AND(フラグ管理用!C415=2,フラグ管理用!D415=1,フラグ管理用!E415=1),"",IF(AND(フラグ管理用!C415=2,フラグ管理用!D415=2),"","error"))))</f>
        <v/>
      </c>
      <c r="AK415" s="257" t="str">
        <f t="shared" si="97"/>
        <v/>
      </c>
      <c r="AL415" s="257" t="str">
        <f t="shared" si="98"/>
        <v/>
      </c>
      <c r="AM415" s="257" t="str">
        <f>IF(C415="","",IF(PRODUCT(フラグ管理用!H415:J415)=0,"error",""))</f>
        <v/>
      </c>
      <c r="AN415" s="257" t="str">
        <f t="shared" si="109"/>
        <v/>
      </c>
      <c r="AO415" s="257" t="str">
        <f>IF(C415="","",IF(AND(フラグ管理用!E415=1,フラグ管理用!K415=1),"",IF(AND(フラグ管理用!E415=2,フラグ管理用!K415&gt;1),"","error")))</f>
        <v/>
      </c>
      <c r="AP415" s="257" t="str">
        <f>IF(C415="","",IF(AND(フラグ管理用!K415=10,ISBLANK(L415)=FALSE),"",IF(AND(フラグ管理用!K415&lt;10,ISBLANK(L415)=TRUE),"","error")))</f>
        <v/>
      </c>
      <c r="AQ415" s="217" t="str">
        <f t="shared" si="99"/>
        <v/>
      </c>
      <c r="AR415" s="217" t="str">
        <f t="shared" si="110"/>
        <v/>
      </c>
      <c r="AS415" s="217" t="str">
        <f>IF(C415="","",IF(AND(フラグ管理用!D415=2,フラグ管理用!E415=1),IF(Q415&lt;&gt;0,"error",""),""))</f>
        <v/>
      </c>
      <c r="AT415" s="217" t="str">
        <f>IF(C415="","",IF(フラグ管理用!E415=2,IF(OR(O415&lt;&gt;0,P415&lt;&gt;0),"error",""),""))</f>
        <v/>
      </c>
      <c r="AU415" s="217" t="str">
        <f t="shared" si="111"/>
        <v/>
      </c>
      <c r="AV415" s="217" t="str">
        <f t="shared" si="112"/>
        <v/>
      </c>
      <c r="AW415" s="217" t="str">
        <f t="shared" si="100"/>
        <v/>
      </c>
      <c r="AX415" s="217" t="str">
        <f>IF(C415="","",IF(フラグ管理用!X415=2,IF(AND(フラグ管理用!C415=2,フラグ管理用!U415=1),"","error"),""))</f>
        <v/>
      </c>
      <c r="AY415" s="217" t="str">
        <f t="shared" si="101"/>
        <v/>
      </c>
      <c r="AZ415" s="217" t="str">
        <f>IF(C415="","",IF(フラグ管理用!Y415=30,"error",IF(AND(フラグ管理用!AH415="事業始期_通常",フラグ管理用!Y415&lt;18),"error",IF(AND(フラグ管理用!AH415="事業始期_補助",フラグ管理用!Y415&lt;15),"error",""))))</f>
        <v/>
      </c>
      <c r="BA415" s="217" t="str">
        <f t="shared" si="102"/>
        <v/>
      </c>
      <c r="BB415" s="217" t="str">
        <f>IF(C415="","",IF(AND(フラグ管理用!AI415="事業終期_通常",OR(フラグ管理用!Z415&lt;18,フラグ管理用!Z415&gt;29)),"error",IF(AND(フラグ管理用!AI415="事業終期_基金",フラグ管理用!Z415&lt;18),"error","")))</f>
        <v/>
      </c>
      <c r="BC415" s="217" t="str">
        <f>IF(C415="","",IF(VLOOKUP(Y415,―!$X$2:$Y$31,2,FALSE)&lt;=VLOOKUP(Z415,―!$X$2:$Y$31,2,FALSE),"","error"))</f>
        <v/>
      </c>
      <c r="BD415" s="217" t="str">
        <f t="shared" si="103"/>
        <v/>
      </c>
      <c r="BE415" s="217" t="str">
        <f t="shared" si="104"/>
        <v/>
      </c>
      <c r="BF415" s="217" t="str">
        <f>IF(C415="","",IF(AND(フラグ管理用!AJ415="予算区分_地単_通常",フラグ管理用!AE415&gt;4),"error",IF(AND(フラグ管理用!AJ415="予算区分_地単_協力金等",フラグ管理用!AE415&gt;9),"error",IF(AND(フラグ管理用!AJ415="予算区分_補助",フラグ管理用!AE415&lt;9),"error",""))))</f>
        <v/>
      </c>
      <c r="BG415" s="258" t="str">
        <f>フラグ管理用!AN415</f>
        <v/>
      </c>
    </row>
    <row r="416" spans="1:59" x14ac:dyDescent="0.15">
      <c r="A416" s="84">
        <v>398</v>
      </c>
      <c r="B416" s="87"/>
      <c r="C416" s="61"/>
      <c r="D416" s="61"/>
      <c r="E416" s="63"/>
      <c r="F416" s="62"/>
      <c r="G416" s="150" t="str">
        <f>IF(C416="補",VLOOKUP(F416,'事業名一覧 '!$A$3:$C$54,3,FALSE),"")</f>
        <v/>
      </c>
      <c r="H416" s="158"/>
      <c r="I416" s="63"/>
      <c r="J416" s="63"/>
      <c r="K416" s="63"/>
      <c r="L416" s="62"/>
      <c r="M416" s="103" t="str">
        <f t="shared" si="105"/>
        <v/>
      </c>
      <c r="N416" s="103" t="str">
        <f t="shared" si="106"/>
        <v/>
      </c>
      <c r="O416" s="65"/>
      <c r="P416" s="65"/>
      <c r="Q416" s="65"/>
      <c r="R416" s="65"/>
      <c r="S416" s="65"/>
      <c r="T416" s="62"/>
      <c r="U416" s="63"/>
      <c r="V416" s="63"/>
      <c r="W416" s="63"/>
      <c r="X416" s="61"/>
      <c r="Y416" s="61"/>
      <c r="Z416" s="61"/>
      <c r="AA416" s="241"/>
      <c r="AB416" s="241"/>
      <c r="AC416" s="62"/>
      <c r="AD416" s="62"/>
      <c r="AE416" s="169"/>
      <c r="AF416" s="294"/>
      <c r="AG416" s="236"/>
      <c r="AH416" s="246" t="str">
        <f t="shared" si="107"/>
        <v/>
      </c>
      <c r="AI416" s="251" t="str">
        <f t="shared" si="108"/>
        <v/>
      </c>
      <c r="AJ416" s="217" t="str">
        <f>IF(C416="","",IF(AND(フラグ管理用!C416=1,フラグ管理用!E416=1),"",IF(AND(フラグ管理用!C416=2,フラグ管理用!D416=1,フラグ管理用!E416=1),"",IF(AND(フラグ管理用!C416=2,フラグ管理用!D416=2),"","error"))))</f>
        <v/>
      </c>
      <c r="AK416" s="257" t="str">
        <f t="shared" si="97"/>
        <v/>
      </c>
      <c r="AL416" s="257" t="str">
        <f t="shared" si="98"/>
        <v/>
      </c>
      <c r="AM416" s="257" t="str">
        <f>IF(C416="","",IF(PRODUCT(フラグ管理用!H416:J416)=0,"error",""))</f>
        <v/>
      </c>
      <c r="AN416" s="257" t="str">
        <f t="shared" si="109"/>
        <v/>
      </c>
      <c r="AO416" s="257" t="str">
        <f>IF(C416="","",IF(AND(フラグ管理用!E416=1,フラグ管理用!K416=1),"",IF(AND(フラグ管理用!E416=2,フラグ管理用!K416&gt;1),"","error")))</f>
        <v/>
      </c>
      <c r="AP416" s="257" t="str">
        <f>IF(C416="","",IF(AND(フラグ管理用!K416=10,ISBLANK(L416)=FALSE),"",IF(AND(フラグ管理用!K416&lt;10,ISBLANK(L416)=TRUE),"","error")))</f>
        <v/>
      </c>
      <c r="AQ416" s="217" t="str">
        <f t="shared" si="99"/>
        <v/>
      </c>
      <c r="AR416" s="217" t="str">
        <f t="shared" si="110"/>
        <v/>
      </c>
      <c r="AS416" s="217" t="str">
        <f>IF(C416="","",IF(AND(フラグ管理用!D416=2,フラグ管理用!E416=1),IF(Q416&lt;&gt;0,"error",""),""))</f>
        <v/>
      </c>
      <c r="AT416" s="217" t="str">
        <f>IF(C416="","",IF(フラグ管理用!E416=2,IF(OR(O416&lt;&gt;0,P416&lt;&gt;0),"error",""),""))</f>
        <v/>
      </c>
      <c r="AU416" s="217" t="str">
        <f t="shared" si="111"/>
        <v/>
      </c>
      <c r="AV416" s="217" t="str">
        <f t="shared" si="112"/>
        <v/>
      </c>
      <c r="AW416" s="217" t="str">
        <f t="shared" si="100"/>
        <v/>
      </c>
      <c r="AX416" s="217" t="str">
        <f>IF(C416="","",IF(フラグ管理用!X416=2,IF(AND(フラグ管理用!C416=2,フラグ管理用!U416=1),"","error"),""))</f>
        <v/>
      </c>
      <c r="AY416" s="217" t="str">
        <f t="shared" si="101"/>
        <v/>
      </c>
      <c r="AZ416" s="217" t="str">
        <f>IF(C416="","",IF(フラグ管理用!Y416=30,"error",IF(AND(フラグ管理用!AH416="事業始期_通常",フラグ管理用!Y416&lt;18),"error",IF(AND(フラグ管理用!AH416="事業始期_補助",フラグ管理用!Y416&lt;15),"error",""))))</f>
        <v/>
      </c>
      <c r="BA416" s="217" t="str">
        <f t="shared" si="102"/>
        <v/>
      </c>
      <c r="BB416" s="217" t="str">
        <f>IF(C416="","",IF(AND(フラグ管理用!AI416="事業終期_通常",OR(フラグ管理用!Z416&lt;18,フラグ管理用!Z416&gt;29)),"error",IF(AND(フラグ管理用!AI416="事業終期_基金",フラグ管理用!Z416&lt;18),"error","")))</f>
        <v/>
      </c>
      <c r="BC416" s="217" t="str">
        <f>IF(C416="","",IF(VLOOKUP(Y416,―!$X$2:$Y$31,2,FALSE)&lt;=VLOOKUP(Z416,―!$X$2:$Y$31,2,FALSE),"","error"))</f>
        <v/>
      </c>
      <c r="BD416" s="217" t="str">
        <f t="shared" si="103"/>
        <v/>
      </c>
      <c r="BE416" s="217" t="str">
        <f t="shared" si="104"/>
        <v/>
      </c>
      <c r="BF416" s="217" t="str">
        <f>IF(C416="","",IF(AND(フラグ管理用!AJ416="予算区分_地単_通常",フラグ管理用!AE416&gt;4),"error",IF(AND(フラグ管理用!AJ416="予算区分_地単_協力金等",フラグ管理用!AE416&gt;9),"error",IF(AND(フラグ管理用!AJ416="予算区分_補助",フラグ管理用!AE416&lt;9),"error",""))))</f>
        <v/>
      </c>
      <c r="BG416" s="258" t="str">
        <f>フラグ管理用!AN416</f>
        <v/>
      </c>
    </row>
    <row r="417" spans="1:59" x14ac:dyDescent="0.15">
      <c r="A417" s="84">
        <v>399</v>
      </c>
      <c r="B417" s="87"/>
      <c r="C417" s="61"/>
      <c r="D417" s="61"/>
      <c r="E417" s="63"/>
      <c r="F417" s="62"/>
      <c r="G417" s="150" t="str">
        <f>IF(C417="補",VLOOKUP(F417,'事業名一覧 '!$A$3:$C$54,3,FALSE),"")</f>
        <v/>
      </c>
      <c r="H417" s="158"/>
      <c r="I417" s="63"/>
      <c r="J417" s="63"/>
      <c r="K417" s="63"/>
      <c r="L417" s="62"/>
      <c r="M417" s="103" t="str">
        <f t="shared" si="105"/>
        <v/>
      </c>
      <c r="N417" s="103" t="str">
        <f t="shared" si="106"/>
        <v/>
      </c>
      <c r="O417" s="65"/>
      <c r="P417" s="65"/>
      <c r="Q417" s="65"/>
      <c r="R417" s="65"/>
      <c r="S417" s="65"/>
      <c r="T417" s="62"/>
      <c r="U417" s="63"/>
      <c r="V417" s="63"/>
      <c r="W417" s="63"/>
      <c r="X417" s="61"/>
      <c r="Y417" s="61"/>
      <c r="Z417" s="61"/>
      <c r="AA417" s="241"/>
      <c r="AB417" s="241"/>
      <c r="AC417" s="62"/>
      <c r="AD417" s="62"/>
      <c r="AE417" s="169"/>
      <c r="AF417" s="294"/>
      <c r="AG417" s="236"/>
      <c r="AH417" s="246" t="str">
        <f t="shared" si="107"/>
        <v/>
      </c>
      <c r="AI417" s="251" t="str">
        <f t="shared" si="108"/>
        <v/>
      </c>
      <c r="AJ417" s="217" t="str">
        <f>IF(C417="","",IF(AND(フラグ管理用!C417=1,フラグ管理用!E417=1),"",IF(AND(フラグ管理用!C417=2,フラグ管理用!D417=1,フラグ管理用!E417=1),"",IF(AND(フラグ管理用!C417=2,フラグ管理用!D417=2),"","error"))))</f>
        <v/>
      </c>
      <c r="AK417" s="257" t="str">
        <f t="shared" si="97"/>
        <v/>
      </c>
      <c r="AL417" s="257" t="str">
        <f t="shared" si="98"/>
        <v/>
      </c>
      <c r="AM417" s="257" t="str">
        <f>IF(C417="","",IF(PRODUCT(フラグ管理用!H417:J417)=0,"error",""))</f>
        <v/>
      </c>
      <c r="AN417" s="257" t="str">
        <f t="shared" si="109"/>
        <v/>
      </c>
      <c r="AO417" s="257" t="str">
        <f>IF(C417="","",IF(AND(フラグ管理用!E417=1,フラグ管理用!K417=1),"",IF(AND(フラグ管理用!E417=2,フラグ管理用!K417&gt;1),"","error")))</f>
        <v/>
      </c>
      <c r="AP417" s="257" t="str">
        <f>IF(C417="","",IF(AND(フラグ管理用!K417=10,ISBLANK(L417)=FALSE),"",IF(AND(フラグ管理用!K417&lt;10,ISBLANK(L417)=TRUE),"","error")))</f>
        <v/>
      </c>
      <c r="AQ417" s="217" t="str">
        <f t="shared" si="99"/>
        <v/>
      </c>
      <c r="AR417" s="217" t="str">
        <f t="shared" si="110"/>
        <v/>
      </c>
      <c r="AS417" s="217" t="str">
        <f>IF(C417="","",IF(AND(フラグ管理用!D417=2,フラグ管理用!E417=1),IF(Q417&lt;&gt;0,"error",""),""))</f>
        <v/>
      </c>
      <c r="AT417" s="217" t="str">
        <f>IF(C417="","",IF(フラグ管理用!E417=2,IF(OR(O417&lt;&gt;0,P417&lt;&gt;0),"error",""),""))</f>
        <v/>
      </c>
      <c r="AU417" s="217" t="str">
        <f t="shared" si="111"/>
        <v/>
      </c>
      <c r="AV417" s="217" t="str">
        <f t="shared" si="112"/>
        <v/>
      </c>
      <c r="AW417" s="217" t="str">
        <f t="shared" si="100"/>
        <v/>
      </c>
      <c r="AX417" s="217" t="str">
        <f>IF(C417="","",IF(フラグ管理用!X417=2,IF(AND(フラグ管理用!C417=2,フラグ管理用!U417=1),"","error"),""))</f>
        <v/>
      </c>
      <c r="AY417" s="217" t="str">
        <f t="shared" si="101"/>
        <v/>
      </c>
      <c r="AZ417" s="217" t="str">
        <f>IF(C417="","",IF(フラグ管理用!Y417=30,"error",IF(AND(フラグ管理用!AH417="事業始期_通常",フラグ管理用!Y417&lt;18),"error",IF(AND(フラグ管理用!AH417="事業始期_補助",フラグ管理用!Y417&lt;15),"error",""))))</f>
        <v/>
      </c>
      <c r="BA417" s="217" t="str">
        <f t="shared" si="102"/>
        <v/>
      </c>
      <c r="BB417" s="217" t="str">
        <f>IF(C417="","",IF(AND(フラグ管理用!AI417="事業終期_通常",OR(フラグ管理用!Z417&lt;18,フラグ管理用!Z417&gt;29)),"error",IF(AND(フラグ管理用!AI417="事業終期_基金",フラグ管理用!Z417&lt;18),"error","")))</f>
        <v/>
      </c>
      <c r="BC417" s="217" t="str">
        <f>IF(C417="","",IF(VLOOKUP(Y417,―!$X$2:$Y$31,2,FALSE)&lt;=VLOOKUP(Z417,―!$X$2:$Y$31,2,FALSE),"","error"))</f>
        <v/>
      </c>
      <c r="BD417" s="217" t="str">
        <f t="shared" si="103"/>
        <v/>
      </c>
      <c r="BE417" s="217" t="str">
        <f t="shared" si="104"/>
        <v/>
      </c>
      <c r="BF417" s="217" t="str">
        <f>IF(C417="","",IF(AND(フラグ管理用!AJ417="予算区分_地単_通常",フラグ管理用!AE417&gt;4),"error",IF(AND(フラグ管理用!AJ417="予算区分_地単_協力金等",フラグ管理用!AE417&gt;9),"error",IF(AND(フラグ管理用!AJ417="予算区分_補助",フラグ管理用!AE417&lt;9),"error",""))))</f>
        <v/>
      </c>
      <c r="BG417" s="258" t="str">
        <f>フラグ管理用!AN417</f>
        <v/>
      </c>
    </row>
    <row r="418" spans="1:59" ht="18" thickBot="1" x14ac:dyDescent="0.2">
      <c r="A418" s="172">
        <v>400</v>
      </c>
      <c r="B418" s="173"/>
      <c r="C418" s="174"/>
      <c r="D418" s="174"/>
      <c r="E418" s="178"/>
      <c r="F418" s="175"/>
      <c r="G418" s="176" t="str">
        <f>IF(C418="補",VLOOKUP(F418,'事業名一覧 '!$A$3:$C$54,3,FALSE),"")</f>
        <v/>
      </c>
      <c r="H418" s="177"/>
      <c r="I418" s="178"/>
      <c r="J418" s="178"/>
      <c r="K418" s="178"/>
      <c r="L418" s="175"/>
      <c r="M418" s="179" t="str">
        <f t="shared" si="105"/>
        <v/>
      </c>
      <c r="N418" s="179" t="str">
        <f t="shared" si="106"/>
        <v/>
      </c>
      <c r="O418" s="180"/>
      <c r="P418" s="180"/>
      <c r="Q418" s="180"/>
      <c r="R418" s="180"/>
      <c r="S418" s="180"/>
      <c r="T418" s="175"/>
      <c r="U418" s="178"/>
      <c r="V418" s="178"/>
      <c r="W418" s="178"/>
      <c r="X418" s="174"/>
      <c r="Y418" s="174"/>
      <c r="Z418" s="174"/>
      <c r="AA418" s="243"/>
      <c r="AB418" s="243"/>
      <c r="AC418" s="175"/>
      <c r="AD418" s="175"/>
      <c r="AE418" s="181"/>
      <c r="AF418" s="297"/>
      <c r="AG418" s="239"/>
      <c r="AH418" s="249" t="str">
        <f t="shared" si="107"/>
        <v/>
      </c>
      <c r="AI418" s="254" t="str">
        <f t="shared" si="108"/>
        <v/>
      </c>
      <c r="AJ418" s="218" t="str">
        <f>IF(C418="","",IF(AND(フラグ管理用!C418=1,フラグ管理用!E418=1),"",IF(AND(フラグ管理用!C418=2,フラグ管理用!D418=1,フラグ管理用!E418=1),"",IF(AND(フラグ管理用!C418=2,フラグ管理用!D418=2),"","error"))))</f>
        <v/>
      </c>
      <c r="AK418" s="259" t="str">
        <f t="shared" si="97"/>
        <v/>
      </c>
      <c r="AL418" s="259" t="str">
        <f t="shared" si="98"/>
        <v/>
      </c>
      <c r="AM418" s="259" t="str">
        <f>IF(C418="","",IF(PRODUCT(フラグ管理用!H418:J418)=0,"error",""))</f>
        <v/>
      </c>
      <c r="AN418" s="259" t="str">
        <f t="shared" si="109"/>
        <v/>
      </c>
      <c r="AO418" s="259" t="str">
        <f>IF(C418="","",IF(AND(フラグ管理用!E418=1,フラグ管理用!K418=1),"",IF(AND(フラグ管理用!E418=2,フラグ管理用!K418&gt;1),"","error")))</f>
        <v/>
      </c>
      <c r="AP418" s="259" t="str">
        <f>IF(C418="","",IF(AND(フラグ管理用!K418=10,ISBLANK(L418)=FALSE),"",IF(AND(フラグ管理用!K418&lt;10,ISBLANK(L418)=TRUE),"","error")))</f>
        <v/>
      </c>
      <c r="AQ418" s="218" t="str">
        <f t="shared" si="99"/>
        <v/>
      </c>
      <c r="AR418" s="218" t="str">
        <f t="shared" si="110"/>
        <v/>
      </c>
      <c r="AS418" s="218" t="str">
        <f>IF(C418="","",IF(AND(フラグ管理用!D418=2,フラグ管理用!E418=1),IF(Q418&lt;&gt;0,"error",""),""))</f>
        <v/>
      </c>
      <c r="AT418" s="218" t="str">
        <f>IF(C418="","",IF(フラグ管理用!E418=2,IF(OR(O418&lt;&gt;0,P418&lt;&gt;0),"error",""),""))</f>
        <v/>
      </c>
      <c r="AU418" s="218" t="str">
        <f t="shared" si="111"/>
        <v/>
      </c>
      <c r="AV418" s="218" t="str">
        <f t="shared" si="112"/>
        <v/>
      </c>
      <c r="AW418" s="218" t="str">
        <f t="shared" si="100"/>
        <v/>
      </c>
      <c r="AX418" s="218" t="str">
        <f>IF(C418="","",IF(フラグ管理用!X418=2,IF(AND(フラグ管理用!C418=2,フラグ管理用!U418=1),"","error"),""))</f>
        <v/>
      </c>
      <c r="AY418" s="218" t="str">
        <f t="shared" si="101"/>
        <v/>
      </c>
      <c r="AZ418" s="218" t="str">
        <f>IF(C418="","",IF(フラグ管理用!Y418=30,"error",IF(AND(フラグ管理用!AH418="事業始期_通常",フラグ管理用!Y418&lt;18),"error",IF(AND(フラグ管理用!AH418="事業始期_補助",フラグ管理用!Y418&lt;15),"error",""))))</f>
        <v/>
      </c>
      <c r="BA418" s="218" t="str">
        <f t="shared" si="102"/>
        <v/>
      </c>
      <c r="BB418" s="218" t="str">
        <f>IF(C418="","",IF(AND(フラグ管理用!AI418="事業終期_通常",OR(フラグ管理用!Z418&lt;18,フラグ管理用!Z418&gt;29)),"error",IF(AND(フラグ管理用!AI418="事業終期_基金",フラグ管理用!Z418&lt;18),"error","")))</f>
        <v/>
      </c>
      <c r="BC418" s="218" t="str">
        <f>IF(C418="","",IF(VLOOKUP(Y418,―!$X$2:$Y$31,2,FALSE)&lt;=VLOOKUP(Z418,―!$X$2:$Y$31,2,FALSE),"","error"))</f>
        <v/>
      </c>
      <c r="BD418" s="218" t="str">
        <f t="shared" si="103"/>
        <v/>
      </c>
      <c r="BE418" s="218" t="str">
        <f t="shared" si="104"/>
        <v/>
      </c>
      <c r="BF418" s="218" t="str">
        <f>IF(C418="","",IF(AND(フラグ管理用!AJ418="予算区分_地単_通常",フラグ管理用!AE418&gt;4),"error",IF(AND(フラグ管理用!AJ418="予算区分_地単_協力金等",フラグ管理用!AE418&gt;9),"error",IF(AND(フラグ管理用!AJ418="予算区分_補助",フラグ管理用!AE418&lt;9),"error",""))))</f>
        <v/>
      </c>
      <c r="BG418" s="260" t="str">
        <f>フラグ管理用!AN418</f>
        <v/>
      </c>
    </row>
  </sheetData>
  <sheetProtection algorithmName="SHA-512" hashValue="14XMkoyQKCFJPxUU+TmCuUVp1evBEVGOACkNXATJ97HdgHrxAZhyc1wtAvVH6Vvs3dl5Z7PYcjWRJGGHSRW+xA==" saltValue="JsM3bviy1F43MRmk2iANVg==" spinCount="100000" sheet="1" formatCells="0" formatColumns="0" formatRows="0" autoFilter="0"/>
  <autoFilter ref="A17:BG418" xr:uid="{00000000-0009-0000-0000-000001000000}"/>
  <dataConsolidate/>
  <mergeCells count="133">
    <mergeCell ref="V12:Y12"/>
    <mergeCell ref="V13:Y13"/>
    <mergeCell ref="V3:Y3"/>
    <mergeCell ref="V4:Y4"/>
    <mergeCell ref="V5:Y5"/>
    <mergeCell ref="V6:Y6"/>
    <mergeCell ref="V7:Y7"/>
    <mergeCell ref="Z7:AB7"/>
    <mergeCell ref="AA3:AB3"/>
    <mergeCell ref="AA4:AB4"/>
    <mergeCell ref="AA5:AB5"/>
    <mergeCell ref="AA6:AB6"/>
    <mergeCell ref="E14:E17"/>
    <mergeCell ref="K14:K17"/>
    <mergeCell ref="G3:J3"/>
    <mergeCell ref="G4:J4"/>
    <mergeCell ref="G5:J5"/>
    <mergeCell ref="G6:J6"/>
    <mergeCell ref="G7:J7"/>
    <mergeCell ref="A3:F3"/>
    <mergeCell ref="A4:F4"/>
    <mergeCell ref="A5:F5"/>
    <mergeCell ref="A6:F6"/>
    <mergeCell ref="A7:F7"/>
    <mergeCell ref="A14:A17"/>
    <mergeCell ref="B14:B17"/>
    <mergeCell ref="J14:J17"/>
    <mergeCell ref="K5:L12"/>
    <mergeCell ref="Q6:S6"/>
    <mergeCell ref="M5:P5"/>
    <mergeCell ref="N6:P6"/>
    <mergeCell ref="N7:P7"/>
    <mergeCell ref="M8:P8"/>
    <mergeCell ref="N9:P9"/>
    <mergeCell ref="N10:P10"/>
    <mergeCell ref="M11:P11"/>
    <mergeCell ref="N12:P12"/>
    <mergeCell ref="AF3:AF6"/>
    <mergeCell ref="AG3:AG6"/>
    <mergeCell ref="AH3:AH6"/>
    <mergeCell ref="AI3:AI6"/>
    <mergeCell ref="T13:U13"/>
    <mergeCell ref="AC6:AE6"/>
    <mergeCell ref="AE14:AE17"/>
    <mergeCell ref="W14:W17"/>
    <mergeCell ref="X14:X17"/>
    <mergeCell ref="V14:V17"/>
    <mergeCell ref="T14:T17"/>
    <mergeCell ref="AC13:AE13"/>
    <mergeCell ref="T12:U12"/>
    <mergeCell ref="AC5:AE5"/>
    <mergeCell ref="T7:U7"/>
    <mergeCell ref="AC7:AE7"/>
    <mergeCell ref="AC4:AE4"/>
    <mergeCell ref="AC8:AE8"/>
    <mergeCell ref="AC11:AE11"/>
    <mergeCell ref="Z13:AB13"/>
    <mergeCell ref="V8:Y8"/>
    <mergeCell ref="V9:Y9"/>
    <mergeCell ref="V10:Y10"/>
    <mergeCell ref="V11:Y11"/>
    <mergeCell ref="BF14:BF17"/>
    <mergeCell ref="BA14:BA17"/>
    <mergeCell ref="BB14:BB17"/>
    <mergeCell ref="BC14:BC17"/>
    <mergeCell ref="AQ14:AQ17"/>
    <mergeCell ref="BD14:BD17"/>
    <mergeCell ref="AK14:AK17"/>
    <mergeCell ref="AW14:AW17"/>
    <mergeCell ref="AY14:AY17"/>
    <mergeCell ref="AR14:AR17"/>
    <mergeCell ref="AU14:AU17"/>
    <mergeCell ref="AX14:AX17"/>
    <mergeCell ref="AV14:AV17"/>
    <mergeCell ref="BG14:BG17"/>
    <mergeCell ref="BE14:BE17"/>
    <mergeCell ref="AZ14:AZ17"/>
    <mergeCell ref="AM14:AM17"/>
    <mergeCell ref="Q8:S8"/>
    <mergeCell ref="Q9:S9"/>
    <mergeCell ref="Q10:S10"/>
    <mergeCell ref="C14:C17"/>
    <mergeCell ref="G14:G17"/>
    <mergeCell ref="F14:F17"/>
    <mergeCell ref="AL14:AL17"/>
    <mergeCell ref="M15:M17"/>
    <mergeCell ref="AA14:AA17"/>
    <mergeCell ref="AB14:AB17"/>
    <mergeCell ref="AC14:AC17"/>
    <mergeCell ref="AD14:AD17"/>
    <mergeCell ref="R15:R16"/>
    <mergeCell ref="S15:S16"/>
    <mergeCell ref="N15:N16"/>
    <mergeCell ref="U14:U17"/>
    <mergeCell ref="Z14:Z17"/>
    <mergeCell ref="Y14:Y17"/>
    <mergeCell ref="D14:D17"/>
    <mergeCell ref="H15:H17"/>
    <mergeCell ref="A1:AE1"/>
    <mergeCell ref="Q3:S3"/>
    <mergeCell ref="AC3:AE3"/>
    <mergeCell ref="Q4:S4"/>
    <mergeCell ref="T3:U3"/>
    <mergeCell ref="T6:U6"/>
    <mergeCell ref="T4:U4"/>
    <mergeCell ref="Q12:S12"/>
    <mergeCell ref="Q13:S13"/>
    <mergeCell ref="Q11:S11"/>
    <mergeCell ref="N13:P13"/>
    <mergeCell ref="T5:U5"/>
    <mergeCell ref="T8:U8"/>
    <mergeCell ref="T11:U11"/>
    <mergeCell ref="Z8:AB8"/>
    <mergeCell ref="Z9:AB9"/>
    <mergeCell ref="Z10:AB10"/>
    <mergeCell ref="Z11:AB11"/>
    <mergeCell ref="AC9:AE9"/>
    <mergeCell ref="AC10:AE10"/>
    <mergeCell ref="Q7:S7"/>
    <mergeCell ref="Q5:S5"/>
    <mergeCell ref="T9:U9"/>
    <mergeCell ref="T10:U10"/>
    <mergeCell ref="AJ14:AJ17"/>
    <mergeCell ref="AO14:AO17"/>
    <mergeCell ref="AI14:AI17"/>
    <mergeCell ref="AN14:AN17"/>
    <mergeCell ref="AP14:AP17"/>
    <mergeCell ref="AS14:AS17"/>
    <mergeCell ref="AT14:AT17"/>
    <mergeCell ref="AF14:AF17"/>
    <mergeCell ref="L15:L17"/>
    <mergeCell ref="AH14:AH17"/>
    <mergeCell ref="AG14:AG17"/>
  </mergeCells>
  <phoneticPr fontId="33"/>
  <conditionalFormatting sqref="R19:R418">
    <cfRule type="expression" dxfId="7" priority="8">
      <formula>C19="単"</formula>
    </cfRule>
  </conditionalFormatting>
  <conditionalFormatting sqref="P19:P418">
    <cfRule type="expression" dxfId="6" priority="3">
      <formula>E19="重点交付金"</formula>
    </cfRule>
    <cfRule type="expression" dxfId="5" priority="6">
      <formula>D19="－"</formula>
    </cfRule>
  </conditionalFormatting>
  <conditionalFormatting sqref="Q19:Q418">
    <cfRule type="expression" dxfId="4" priority="5">
      <formula>E19="通常交付金"</formula>
    </cfRule>
  </conditionalFormatting>
  <conditionalFormatting sqref="O19:O418">
    <cfRule type="expression" dxfId="3" priority="4">
      <formula>E19="重点交付金"</formula>
    </cfRule>
  </conditionalFormatting>
  <conditionalFormatting sqref="L19:L418">
    <cfRule type="expression" dxfId="2" priority="9">
      <formula>K19&lt;&gt;"⑨推薦事業メニューよりも更に効果があると考える支援"</formula>
    </cfRule>
  </conditionalFormatting>
  <dataValidations xWindow="461" yWindow="562" count="12">
    <dataValidation allowBlank="1" showErrorMessage="1" prompt="数式や、当室で入力した数値は変更しないでください。" sqref="AC7 AC13:AE13 Q5:S13 V6:V13 AC10:AC11" xr:uid="{00000000-0002-0000-0100-000000000000}"/>
    <dataValidation type="list" allowBlank="1" showInputMessage="1" showErrorMessage="1" sqref="B19:B418" xr:uid="{00000000-0002-0000-0100-000001000000}">
      <formula1>"〇"</formula1>
    </dataValidation>
    <dataValidation allowBlank="1" showErrorMessage="1" sqref="AC19:AD418 G19:G418 G5 L19:L418 AF19:AG418" xr:uid="{00000000-0002-0000-0100-000002000000}"/>
    <dataValidation allowBlank="1" showInputMessage="1" showErrorMessage="1" prompt="国庫補助事業の場合は、事業名一覧から、対象国庫補助事業名をコピーして貼り付けてください。コピーする際にはダブルクリックするとエラーメッセージが表示されるので、セルを選択（一度だけクリック）しコピーしてください。また、貼り付けの際には値で貼り付けをしてください。" sqref="F19:F418" xr:uid="{00000000-0002-0000-0100-000003000000}"/>
    <dataValidation type="list" allowBlank="1" showErrorMessage="1" sqref="C19:C418" xr:uid="{00000000-0002-0000-0100-000004000000}">
      <formula1>補助・単独</formula1>
    </dataValidation>
    <dataValidation type="list" allowBlank="1" showInputMessage="1" showErrorMessage="1" sqref="W19:W418" xr:uid="{00000000-0002-0000-0100-000005000000}">
      <formula1>個人を対象とした給付金等</formula1>
    </dataValidation>
    <dataValidation type="list" allowBlank="1" showInputMessage="1" showErrorMessage="1" sqref="V19:V418" xr:uid="{00000000-0002-0000-0100-000006000000}">
      <formula1>特定事業者等支援</formula1>
    </dataValidation>
    <dataValidation type="list" allowBlank="1" showErrorMessage="1" sqref="H19:H418" xr:uid="{00000000-0002-0000-0100-000007000000}">
      <formula1>コロナ感染症への対応として必要な事業</formula1>
    </dataValidation>
    <dataValidation type="list" allowBlank="1" showInputMessage="1" showErrorMessage="1" sqref="J19:J418" xr:uid="{00000000-0002-0000-0100-000008000000}">
      <formula1>対象外経費に臨時交付金を充当していない</formula1>
    </dataValidation>
    <dataValidation allowBlank="1" showInputMessage="1" showErrorMessage="1" prompt="該当が無い場合は0を入力してください。" sqref="V3:V5 AC3:AE5" xr:uid="{00000000-0002-0000-0100-000009000000}"/>
    <dataValidation type="list" allowBlank="1" showErrorMessage="1" sqref="D19:D418" xr:uid="{00000000-0002-0000-0100-00000A000000}">
      <formula1>コロナ禍において原油価格・物価高騰等に直面する生活者や事業者に対する支援</formula1>
    </dataValidation>
    <dataValidation allowBlank="1" showErrorMessage="1" prompt="該当が無い場合は0を入力してください。" sqref="AC8:AE9 AC6:AE6" xr:uid="{00000000-0002-0000-0100-00000B000000}"/>
  </dataValidations>
  <printOptions horizontalCentered="1"/>
  <pageMargins left="0.59027777777777779" right="0.2361111111111111" top="0.47222222222222227" bottom="0.2361111111111111" header="0.47222222222222227" footer="0.51180555555555551"/>
  <pageSetup paperSize="9" scale="10" orientation="portrait" r:id="rId1"/>
  <headerFooter alignWithMargins="0">
    <oddHeader>&amp;R&amp;20&amp;F</oddHeader>
  </headerFooter>
  <extLst>
    <ext xmlns:x14="http://schemas.microsoft.com/office/spreadsheetml/2009/9/main" uri="{78C0D931-6437-407d-A8EE-F0AAD7539E65}">
      <x14:conditionalFormattings>
        <x14:conditionalFormatting xmlns:xm="http://schemas.microsoft.com/office/excel/2006/main">
          <x14:cfRule type="expression" priority="7" id="{22E89754-5495-40FD-95CE-34482A60ACB0}">
            <xm:f>C19&lt;&gt;転記作業用!C19</xm:f>
            <x14:dxf>
              <fill>
                <patternFill>
                  <bgColor theme="5" tint="0.79998168889431442"/>
                </patternFill>
              </fill>
            </x14:dxf>
          </x14:cfRule>
          <xm:sqref>C19:F418 H19:AG418</xm:sqref>
        </x14:conditionalFormatting>
      </x14:conditionalFormattings>
    </ext>
    <ext xmlns:x14="http://schemas.microsoft.com/office/spreadsheetml/2009/9/main" uri="{CCE6A557-97BC-4b89-ADB6-D9C93CAAB3DF}">
      <x14:dataValidations xmlns:xm="http://schemas.microsoft.com/office/excel/2006/main" xWindow="461" yWindow="562" count="8">
        <x14:dataValidation type="list" allowBlank="1" showInputMessage="1" showErrorMessage="1" prompt="C列（補助・単独）・D列（コロナ禍において原油価格・物価高騰等に直面する生活者や事業者に対する支援）を選択した後に、プルダウンから選択できるようになります。" xr:uid="{00000000-0002-0000-0100-00000C000000}">
          <x14:formula1>
            <xm:f>INDIRECT(フラグ管理用!$AL19)</xm:f>
          </x14:formula1>
          <xm:sqref>E19:E418</xm:sqref>
        </x14:dataValidation>
        <x14:dataValidation type="list" allowBlank="1" showInputMessage="1" showErrorMessage="1" prompt="E列（交付金の区分）を選択した後に、プルダウンから選択できるようになります。" xr:uid="{00000000-0002-0000-0100-00000D000000}">
          <x14:formula1>
            <xm:f>INDIRECT(フラグ管理用!$AM19)</xm:f>
          </x14:formula1>
          <xm:sqref>K19:K418</xm:sqref>
        </x14:dataValidation>
        <x14:dataValidation type="list" allowBlank="1" showInputMessage="1" showErrorMessage="1" prompt="C列（補助・単独）を選択した後に、プルダウンから選択できるようになります。" xr:uid="{00000000-0002-0000-0100-00000E000000}">
          <x14:formula1>
            <xm:f>INDIRECT(フラグ管理用!$AH19)</xm:f>
          </x14:formula1>
          <xm:sqref>Y19:Y418</xm:sqref>
        </x14:dataValidation>
        <x14:dataValidation type="list" allowBlank="1" showInputMessage="1" showErrorMessage="1" prompt="C列（補助・単独）を選択した後に、プルダウンから選択できるようになります。基金事業については、X列（基金）にて○を選択後R5.4以降が選択できるようになります。" xr:uid="{00000000-0002-0000-0100-00000F000000}">
          <x14:formula1>
            <xm:f>INDIRECT(フラグ管理用!$AI19)</xm:f>
          </x14:formula1>
          <xm:sqref>Z19:Z418</xm:sqref>
        </x14:dataValidation>
        <x14:dataValidation type="list" allowBlank="1" showInputMessage="1" showErrorMessage="1" prompt="C列（補助・単独）を選択した後に、プルダウンから選択できるようになります。" xr:uid="{00000000-0002-0000-0100-000010000000}">
          <x14:formula1>
            <xm:f>INDIRECT(フラグ管理用!$AG19)</xm:f>
          </x14:formula1>
          <xm:sqref>X19:X418</xm:sqref>
        </x14:dataValidation>
        <x14:dataValidation type="list" allowBlank="1" showInputMessage="1" showErrorMessage="1" prompt="C列（補助・単独）を選択した後に、プルダウンから選択できるようになります。" xr:uid="{00000000-0002-0000-0100-000011000000}">
          <x14:formula1>
            <xm:f>INDIRECT(フラグ管理用!$AF19)</xm:f>
          </x14:formula1>
          <xm:sqref>U19:U418</xm:sqref>
        </x14:dataValidation>
        <x14:dataValidation type="list" allowBlank="1" showInputMessage="1" showErrorMessage="1" prompt="C列（補助・単独）を選択した後に、プルダウンから選択できるようになります。協力要請推進枠又は検査促進枠の地方負担分に充当する事業については、U列にて○を選択後過年度の予算区分も選択できるようになります。" xr:uid="{00000000-0002-0000-0100-000012000000}">
          <x14:formula1>
            <xm:f>INDIRECT(フラグ管理用!$AJ19)</xm:f>
          </x14:formula1>
          <xm:sqref>AE19:AE418</xm:sqref>
        </x14:dataValidation>
        <x14:dataValidation type="list" allowBlank="1" showInputMessage="1" showErrorMessage="1" prompt="D列（コロナ禍において原油価格・物価高騰等に直面する生活者や事業者に対する支援）を選択した後に、プルダウンから選択できるようになります。" xr:uid="{00000000-0002-0000-0100-000013000000}">
          <x14:formula1>
            <xm:f>INDIRECT(フラグ管理用!$AK19)</xm:f>
          </x14:formula1>
          <xm:sqref>I19:I418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8"/>
  <sheetViews>
    <sheetView showGridLines="0" view="pageBreakPreview" zoomScale="80" zoomScaleNormal="50" zoomScaleSheetLayoutView="80" workbookViewId="0">
      <selection activeCell="K4" sqref="K4"/>
    </sheetView>
  </sheetViews>
  <sheetFormatPr defaultColWidth="9" defaultRowHeight="14.25" x14ac:dyDescent="0.15"/>
  <cols>
    <col min="1" max="1" width="7.625" style="4" customWidth="1"/>
    <col min="2" max="2" width="26.75" style="4" customWidth="1"/>
    <col min="3" max="3" width="28" style="4" customWidth="1"/>
    <col min="4" max="4" width="40.875" style="4" customWidth="1"/>
    <col min="5" max="6" width="21.125" style="4" customWidth="1"/>
    <col min="7" max="7" width="27.375" style="4" customWidth="1"/>
    <col min="8" max="8" width="26" style="4" customWidth="1"/>
    <col min="9" max="9" width="24.375" style="4" customWidth="1"/>
    <col min="10" max="10" width="21" style="4" customWidth="1"/>
    <col min="11" max="16384" width="9" style="4"/>
  </cols>
  <sheetData>
    <row r="1" spans="1:12" ht="35.25" customHeight="1" thickBot="1" x14ac:dyDescent="0.2">
      <c r="A1" s="445" t="s">
        <v>7217</v>
      </c>
      <c r="B1" s="445"/>
      <c r="C1" s="445"/>
      <c r="D1" s="445"/>
      <c r="E1" s="445"/>
      <c r="F1" s="445"/>
      <c r="G1" s="445"/>
      <c r="H1" s="445"/>
      <c r="I1" s="445"/>
      <c r="J1" s="445"/>
    </row>
    <row r="2" spans="1:12" ht="58.5" customHeight="1" thickBot="1" x14ac:dyDescent="0.2">
      <c r="A2" s="18" t="s">
        <v>67</v>
      </c>
      <c r="B2" s="19" t="s">
        <v>509</v>
      </c>
      <c r="C2" s="19" t="s">
        <v>4745</v>
      </c>
      <c r="D2" s="20" t="s">
        <v>7124</v>
      </c>
      <c r="E2" s="20" t="s">
        <v>5532</v>
      </c>
      <c r="F2" s="21" t="s">
        <v>5405</v>
      </c>
      <c r="G2" s="22" t="s">
        <v>7125</v>
      </c>
      <c r="H2" s="21" t="s">
        <v>7122</v>
      </c>
      <c r="I2" s="35" t="s">
        <v>7123</v>
      </c>
      <c r="J2" s="36" t="s">
        <v>7000</v>
      </c>
      <c r="K2" s="140" t="s">
        <v>7278</v>
      </c>
      <c r="L2" s="141">
        <f>COUNTIF(C4:C18,"&lt;&gt;")</f>
        <v>0</v>
      </c>
    </row>
    <row r="3" spans="1:12" ht="28.5" customHeight="1" thickBot="1" x14ac:dyDescent="0.2">
      <c r="A3" s="113"/>
      <c r="B3" s="113"/>
      <c r="C3" s="113"/>
      <c r="D3" s="446"/>
      <c r="E3" s="446"/>
      <c r="F3" s="114" t="s">
        <v>150</v>
      </c>
      <c r="G3" s="115">
        <f>SUM(G4:G18)</f>
        <v>0</v>
      </c>
      <c r="H3" s="116"/>
      <c r="I3" s="117"/>
      <c r="J3" s="117"/>
      <c r="K3" s="142" t="s">
        <v>7281</v>
      </c>
      <c r="L3" s="143" t="s">
        <v>7280</v>
      </c>
    </row>
    <row r="4" spans="1:12" ht="108" customHeight="1" thickTop="1" x14ac:dyDescent="0.15">
      <c r="A4" s="118">
        <v>1</v>
      </c>
      <c r="B4" s="37"/>
      <c r="C4" s="110"/>
      <c r="D4" s="38"/>
      <c r="E4" s="39"/>
      <c r="F4" s="40"/>
      <c r="G4" s="41"/>
      <c r="H4" s="42"/>
      <c r="I4" s="43"/>
      <c r="J4" s="44"/>
      <c r="K4" s="140" t="str">
        <f>IFERROR(SMALL(計算用!$E$6:$E$405,1),"")</f>
        <v/>
      </c>
      <c r="L4" s="141" t="str">
        <f>IF(C4=K4,"","error")</f>
        <v/>
      </c>
    </row>
    <row r="5" spans="1:12" ht="108" customHeight="1" x14ac:dyDescent="0.15">
      <c r="A5" s="119">
        <v>2</v>
      </c>
      <c r="B5" s="45"/>
      <c r="C5" s="111"/>
      <c r="D5" s="46"/>
      <c r="E5" s="47"/>
      <c r="F5" s="48"/>
      <c r="G5" s="49"/>
      <c r="H5" s="50"/>
      <c r="I5" s="51"/>
      <c r="J5" s="52"/>
      <c r="K5" s="140" t="str">
        <f>IFERROR(SMALL(計算用!$E$6:$E$405,2),"")</f>
        <v/>
      </c>
      <c r="L5" s="141" t="str">
        <f t="shared" ref="L5:L18" si="0">IF(C5=K5,"","error")</f>
        <v/>
      </c>
    </row>
    <row r="6" spans="1:12" ht="109.5" customHeight="1" x14ac:dyDescent="0.15">
      <c r="A6" s="119">
        <v>3</v>
      </c>
      <c r="B6" s="53"/>
      <c r="C6" s="112"/>
      <c r="D6" s="46"/>
      <c r="E6" s="47"/>
      <c r="F6" s="48"/>
      <c r="G6" s="49"/>
      <c r="H6" s="50"/>
      <c r="I6" s="54"/>
      <c r="J6" s="51"/>
      <c r="K6" s="140" t="str">
        <f>IFERROR(SMALL(計算用!$E$6:$E$405,3),"")</f>
        <v/>
      </c>
      <c r="L6" s="141" t="str">
        <f t="shared" si="0"/>
        <v/>
      </c>
    </row>
    <row r="7" spans="1:12" ht="109.5" customHeight="1" x14ac:dyDescent="0.15">
      <c r="A7" s="119">
        <v>4</v>
      </c>
      <c r="B7" s="53"/>
      <c r="C7" s="112"/>
      <c r="D7" s="46"/>
      <c r="E7" s="47"/>
      <c r="F7" s="48"/>
      <c r="G7" s="49"/>
      <c r="H7" s="50"/>
      <c r="I7" s="52"/>
      <c r="J7" s="54"/>
      <c r="K7" s="140" t="str">
        <f>IFERROR(SMALL(計算用!$E$6:$E$405,4),"")</f>
        <v/>
      </c>
      <c r="L7" s="141" t="str">
        <f t="shared" si="0"/>
        <v/>
      </c>
    </row>
    <row r="8" spans="1:12" ht="109.5" customHeight="1" x14ac:dyDescent="0.15">
      <c r="A8" s="119">
        <v>5</v>
      </c>
      <c r="B8" s="53"/>
      <c r="C8" s="112"/>
      <c r="D8" s="46"/>
      <c r="E8" s="47"/>
      <c r="F8" s="48"/>
      <c r="G8" s="49"/>
      <c r="H8" s="50"/>
      <c r="I8" s="52"/>
      <c r="J8" s="51"/>
      <c r="K8" s="140" t="str">
        <f>IFERROR(SMALL(計算用!$E$6:$E$405,5),"")</f>
        <v/>
      </c>
      <c r="L8" s="141" t="str">
        <f t="shared" si="0"/>
        <v/>
      </c>
    </row>
    <row r="9" spans="1:12" ht="109.5" customHeight="1" x14ac:dyDescent="0.15">
      <c r="A9" s="119">
        <v>6</v>
      </c>
      <c r="B9" s="53"/>
      <c r="C9" s="112"/>
      <c r="D9" s="46"/>
      <c r="E9" s="47"/>
      <c r="F9" s="48"/>
      <c r="G9" s="49"/>
      <c r="H9" s="50"/>
      <c r="I9" s="51"/>
      <c r="J9" s="54"/>
      <c r="K9" s="140" t="str">
        <f>IFERROR(SMALL(計算用!$E$6:$E$405,6),"")</f>
        <v/>
      </c>
      <c r="L9" s="141" t="str">
        <f t="shared" si="0"/>
        <v/>
      </c>
    </row>
    <row r="10" spans="1:12" ht="109.5" customHeight="1" x14ac:dyDescent="0.15">
      <c r="A10" s="119">
        <v>7</v>
      </c>
      <c r="B10" s="53"/>
      <c r="C10" s="112"/>
      <c r="D10" s="46"/>
      <c r="E10" s="47"/>
      <c r="F10" s="48"/>
      <c r="G10" s="49"/>
      <c r="H10" s="50"/>
      <c r="I10" s="52"/>
      <c r="J10" s="52"/>
      <c r="K10" s="140" t="str">
        <f>IFERROR(SMALL(計算用!$E$6:$E$405,7),"")</f>
        <v/>
      </c>
      <c r="L10" s="141" t="str">
        <f t="shared" si="0"/>
        <v/>
      </c>
    </row>
    <row r="11" spans="1:12" ht="109.5" customHeight="1" x14ac:dyDescent="0.15">
      <c r="A11" s="119">
        <v>8</v>
      </c>
      <c r="B11" s="53"/>
      <c r="C11" s="112"/>
      <c r="D11" s="46"/>
      <c r="E11" s="47"/>
      <c r="F11" s="48"/>
      <c r="G11" s="49"/>
      <c r="H11" s="50"/>
      <c r="I11" s="51"/>
      <c r="J11" s="51"/>
      <c r="K11" s="140" t="str">
        <f>IFERROR(SMALL(計算用!$E$6:$E$405,8),"")</f>
        <v/>
      </c>
      <c r="L11" s="141" t="str">
        <f t="shared" si="0"/>
        <v/>
      </c>
    </row>
    <row r="12" spans="1:12" ht="109.5" customHeight="1" x14ac:dyDescent="0.15">
      <c r="A12" s="119">
        <v>9</v>
      </c>
      <c r="B12" s="53"/>
      <c r="C12" s="112"/>
      <c r="D12" s="46"/>
      <c r="E12" s="47"/>
      <c r="F12" s="48"/>
      <c r="G12" s="49"/>
      <c r="H12" s="50"/>
      <c r="I12" s="55"/>
      <c r="J12" s="55"/>
      <c r="K12" s="140" t="str">
        <f>IFERROR(SMALL(計算用!$E$6:$E$405,9),"")</f>
        <v/>
      </c>
      <c r="L12" s="141" t="str">
        <f t="shared" si="0"/>
        <v/>
      </c>
    </row>
    <row r="13" spans="1:12" ht="109.5" customHeight="1" x14ac:dyDescent="0.15">
      <c r="A13" s="119">
        <v>10</v>
      </c>
      <c r="B13" s="53"/>
      <c r="C13" s="112"/>
      <c r="D13" s="46"/>
      <c r="E13" s="47"/>
      <c r="F13" s="48"/>
      <c r="G13" s="49"/>
      <c r="H13" s="50"/>
      <c r="I13" s="54"/>
      <c r="J13" s="54"/>
      <c r="K13" s="140" t="str">
        <f>IFERROR(SMALL(計算用!$E$6:$E$405,10),"")</f>
        <v/>
      </c>
      <c r="L13" s="141" t="str">
        <f t="shared" si="0"/>
        <v/>
      </c>
    </row>
    <row r="14" spans="1:12" ht="109.5" customHeight="1" x14ac:dyDescent="0.15">
      <c r="A14" s="119">
        <v>11</v>
      </c>
      <c r="B14" s="53"/>
      <c r="C14" s="112"/>
      <c r="D14" s="46"/>
      <c r="E14" s="47"/>
      <c r="F14" s="48"/>
      <c r="G14" s="49"/>
      <c r="H14" s="50"/>
      <c r="I14" s="52"/>
      <c r="J14" s="52"/>
      <c r="K14" s="140" t="str">
        <f>IFERROR(SMALL(計算用!$E$6:$E$405,11),"")</f>
        <v/>
      </c>
      <c r="L14" s="141" t="str">
        <f t="shared" si="0"/>
        <v/>
      </c>
    </row>
    <row r="15" spans="1:12" s="5" customFormat="1" ht="109.5" customHeight="1" x14ac:dyDescent="0.15">
      <c r="A15" s="119">
        <v>12</v>
      </c>
      <c r="B15" s="53"/>
      <c r="C15" s="112"/>
      <c r="D15" s="46"/>
      <c r="E15" s="47"/>
      <c r="F15" s="48"/>
      <c r="G15" s="49"/>
      <c r="H15" s="50"/>
      <c r="I15" s="51"/>
      <c r="J15" s="51"/>
      <c r="K15" s="140" t="str">
        <f>IFERROR(SMALL(計算用!$E$6:$E$405,12),"")</f>
        <v/>
      </c>
      <c r="L15" s="141" t="str">
        <f t="shared" si="0"/>
        <v/>
      </c>
    </row>
    <row r="16" spans="1:12" s="5" customFormat="1" ht="109.5" customHeight="1" x14ac:dyDescent="0.15">
      <c r="A16" s="119">
        <v>13</v>
      </c>
      <c r="B16" s="53"/>
      <c r="C16" s="112"/>
      <c r="D16" s="46"/>
      <c r="E16" s="47"/>
      <c r="F16" s="48"/>
      <c r="G16" s="49"/>
      <c r="H16" s="50"/>
      <c r="I16" s="55"/>
      <c r="J16" s="55"/>
      <c r="K16" s="140" t="str">
        <f>IFERROR(SMALL(計算用!$E$6:$E$405,13),"")</f>
        <v/>
      </c>
      <c r="L16" s="141" t="str">
        <f t="shared" si="0"/>
        <v/>
      </c>
    </row>
    <row r="17" spans="1:12" s="5" customFormat="1" ht="109.5" customHeight="1" x14ac:dyDescent="0.15">
      <c r="A17" s="119">
        <v>14</v>
      </c>
      <c r="B17" s="53"/>
      <c r="C17" s="112"/>
      <c r="D17" s="46"/>
      <c r="E17" s="47"/>
      <c r="F17" s="48"/>
      <c r="G17" s="49"/>
      <c r="H17" s="50"/>
      <c r="I17" s="55"/>
      <c r="J17" s="55"/>
      <c r="K17" s="140" t="str">
        <f>IFERROR(SMALL(計算用!$E$6:$E$405,14),"")</f>
        <v/>
      </c>
      <c r="L17" s="141" t="str">
        <f t="shared" si="0"/>
        <v/>
      </c>
    </row>
    <row r="18" spans="1:12" s="5" customFormat="1" ht="109.15" customHeight="1" x14ac:dyDescent="0.15">
      <c r="A18" s="119">
        <v>15</v>
      </c>
      <c r="B18" s="53"/>
      <c r="C18" s="112"/>
      <c r="D18" s="46"/>
      <c r="E18" s="47"/>
      <c r="F18" s="48"/>
      <c r="G18" s="49"/>
      <c r="H18" s="50"/>
      <c r="I18" s="56"/>
      <c r="J18" s="56"/>
      <c r="K18" s="140" t="str">
        <f>IFERROR(SMALL(計算用!$E$6:$E$405,15),"")</f>
        <v/>
      </c>
      <c r="L18" s="141" t="str">
        <f t="shared" si="0"/>
        <v/>
      </c>
    </row>
  </sheetData>
  <sheetProtection algorithmName="SHA-512" hashValue="x7EsKM6Qb1C8bQinGkOWj09iE/vWMwVV2engdvWi471k0tHhY85apFoSl5yeL50v8mEG7jF8gOxOUNHDJWV8rg==" saltValue="OZImdKAER0mkazVOfJYP7A==" spinCount="100000" sheet="1" formatCells="0" formatColumns="0" formatRows="0" autoFilter="0"/>
  <mergeCells count="2">
    <mergeCell ref="A1:J1"/>
    <mergeCell ref="D3:E3"/>
  </mergeCells>
  <phoneticPr fontId="33"/>
  <dataValidations count="3">
    <dataValidation type="list" allowBlank="1" showInputMessage="1" showErrorMessage="1" sqref="H4:H18" xr:uid="{00000000-0002-0000-0200-000000000000}">
      <formula1>基金の要件</formula1>
    </dataValidation>
    <dataValidation allowBlank="1" showInputMessage="1" showErrorMessage="1" prompt="通常分様式における該当事業のNoについて、数字のみ記載してください。" sqref="C4:C18" xr:uid="{00000000-0002-0000-0200-000001000000}"/>
    <dataValidation allowBlank="1" showInputMessage="1" showErrorMessage="1" prompt="R〇.〇という形で記載してください。_x000a_令和8年4月の場合、R8.4となります。" sqref="E4:F18" xr:uid="{00000000-0002-0000-0200-000002000000}"/>
  </dataValidations>
  <printOptions horizontalCentered="1"/>
  <pageMargins left="0.23622047244094491" right="0.23622047244094491" top="0.74803149606299213" bottom="0.74803149606299213" header="0.31496062992125984" footer="0.31496062992125984"/>
  <pageSetup paperSize="9" scale="41" orientation="portrait" r:id="rId1"/>
  <headerFooter alignWithMargins="0">
    <oddHeader>&amp;R&amp;20&amp;F</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44"/>
  <sheetViews>
    <sheetView showGridLines="0" view="pageBreakPreview" topLeftCell="A37" zoomScaleSheetLayoutView="100" workbookViewId="0">
      <selection activeCell="B19" sqref="B19:C19"/>
    </sheetView>
  </sheetViews>
  <sheetFormatPr defaultColWidth="9" defaultRowHeight="13.5" x14ac:dyDescent="0.15"/>
  <cols>
    <col min="1" max="1" width="3.375" style="26" customWidth="1"/>
    <col min="2" max="2" width="2.25" style="26" customWidth="1"/>
    <col min="3" max="3" width="88.75" style="25" customWidth="1"/>
    <col min="4" max="5" width="31.125" style="25" customWidth="1"/>
    <col min="6" max="6" width="9" style="25" hidden="1" customWidth="1"/>
    <col min="7" max="16384" width="9" style="25"/>
  </cols>
  <sheetData>
    <row r="1" spans="1:6" ht="24.75" customHeight="1" thickTop="1" thickBot="1" x14ac:dyDescent="0.2">
      <c r="A1" s="92" t="s">
        <v>6113</v>
      </c>
      <c r="B1" s="92"/>
      <c r="C1" s="92"/>
      <c r="D1" s="93" t="s">
        <v>171</v>
      </c>
      <c r="E1" s="94" t="str">
        <f>通常分様式!G3&amp;通常分様式!G4</f>
        <v>兵庫県多可町</v>
      </c>
    </row>
    <row r="2" spans="1:6" ht="24.75" customHeight="1" thickTop="1" thickBot="1" x14ac:dyDescent="0.2">
      <c r="A2" s="478" t="s">
        <v>7271</v>
      </c>
      <c r="B2" s="479"/>
      <c r="C2" s="480"/>
      <c r="D2" s="95" t="s">
        <v>51</v>
      </c>
      <c r="E2" s="94" t="str">
        <f>通常分様式!G6</f>
        <v>財政課</v>
      </c>
    </row>
    <row r="3" spans="1:6" ht="27" customHeight="1" thickTop="1" thickBot="1" x14ac:dyDescent="0.2">
      <c r="A3" s="481" t="str">
        <f>IF(F44&gt;0,"未チェック箇所があります。","完了")</f>
        <v>完了</v>
      </c>
      <c r="B3" s="482"/>
      <c r="C3" s="483"/>
      <c r="D3" s="97" t="s">
        <v>57</v>
      </c>
      <c r="E3" s="94" t="str">
        <f>通常分様式!G7</f>
        <v>上田　慎吾</v>
      </c>
    </row>
    <row r="4" spans="1:6" ht="36" customHeight="1" thickTop="1" thickBot="1" x14ac:dyDescent="0.2">
      <c r="A4" s="98"/>
      <c r="B4" s="454"/>
      <c r="C4" s="454"/>
      <c r="D4" s="455" t="s">
        <v>7260</v>
      </c>
      <c r="E4" s="456"/>
    </row>
    <row r="5" spans="1:6" ht="30" customHeight="1" thickTop="1" thickBot="1" x14ac:dyDescent="0.2">
      <c r="A5" s="457" t="s">
        <v>7201</v>
      </c>
      <c r="B5" s="458"/>
      <c r="C5" s="458"/>
      <c r="D5" s="458"/>
      <c r="E5" s="459"/>
    </row>
    <row r="6" spans="1:6" ht="39.950000000000003" customHeight="1" thickTop="1" x14ac:dyDescent="0.15">
      <c r="A6" s="268"/>
      <c r="B6" s="460" t="s">
        <v>7425</v>
      </c>
      <c r="C6" s="461"/>
      <c r="D6" s="462" t="s">
        <v>7451</v>
      </c>
      <c r="E6" s="463"/>
      <c r="F6" s="25">
        <f>IF(D6="",1,0)</f>
        <v>0</v>
      </c>
    </row>
    <row r="7" spans="1:6" ht="21.95" customHeight="1" x14ac:dyDescent="0.15">
      <c r="A7" s="269"/>
      <c r="B7" s="447" t="s">
        <v>184</v>
      </c>
      <c r="C7" s="447"/>
      <c r="D7" s="448" t="s">
        <v>7451</v>
      </c>
      <c r="E7" s="449"/>
      <c r="F7" s="25">
        <f t="shared" ref="F7:F9" si="0">IF(D7="",1,0)</f>
        <v>0</v>
      </c>
    </row>
    <row r="8" spans="1:6" ht="60" customHeight="1" x14ac:dyDescent="0.15">
      <c r="A8" s="269"/>
      <c r="B8" s="450" t="s">
        <v>7299</v>
      </c>
      <c r="C8" s="451"/>
      <c r="D8" s="452" t="s">
        <v>7451</v>
      </c>
      <c r="E8" s="453"/>
      <c r="F8" s="25">
        <f t="shared" si="0"/>
        <v>0</v>
      </c>
    </row>
    <row r="9" spans="1:6" ht="60.75" customHeight="1" x14ac:dyDescent="0.15">
      <c r="A9" s="270"/>
      <c r="B9" s="464" t="s">
        <v>7301</v>
      </c>
      <c r="C9" s="451"/>
      <c r="D9" s="465" t="s">
        <v>7451</v>
      </c>
      <c r="E9" s="466"/>
      <c r="F9" s="25">
        <f t="shared" si="0"/>
        <v>0</v>
      </c>
    </row>
    <row r="10" spans="1:6" ht="60.75" customHeight="1" x14ac:dyDescent="0.15">
      <c r="A10" s="270"/>
      <c r="B10" s="464" t="s">
        <v>7300</v>
      </c>
      <c r="C10" s="451"/>
      <c r="D10" s="465" t="s">
        <v>7451</v>
      </c>
      <c r="E10" s="466"/>
      <c r="F10" s="25">
        <f t="shared" ref="F10" si="1">IF(D10="",1,0)</f>
        <v>0</v>
      </c>
    </row>
    <row r="11" spans="1:6" ht="67.900000000000006" customHeight="1" thickBot="1" x14ac:dyDescent="0.2">
      <c r="A11" s="270"/>
      <c r="B11" s="450" t="s">
        <v>7298</v>
      </c>
      <c r="C11" s="451"/>
      <c r="D11" s="467" t="s">
        <v>7451</v>
      </c>
      <c r="E11" s="468"/>
      <c r="F11" s="25">
        <f>IF(D11="",1,0)</f>
        <v>0</v>
      </c>
    </row>
    <row r="12" spans="1:6" ht="30.75" customHeight="1" thickTop="1" thickBot="1" x14ac:dyDescent="0.2">
      <c r="A12" s="469" t="s">
        <v>7202</v>
      </c>
      <c r="B12" s="470"/>
      <c r="C12" s="470"/>
      <c r="D12" s="470"/>
      <c r="E12" s="471"/>
    </row>
    <row r="13" spans="1:6" ht="21.95" customHeight="1" thickTop="1" x14ac:dyDescent="0.15">
      <c r="A13" s="472"/>
      <c r="B13" s="473" t="s">
        <v>7128</v>
      </c>
      <c r="C13" s="473"/>
      <c r="D13" s="474" t="s">
        <v>7451</v>
      </c>
      <c r="E13" s="475"/>
      <c r="F13" s="25">
        <f>IF(D13="",1,0)</f>
        <v>0</v>
      </c>
    </row>
    <row r="14" spans="1:6" ht="60" customHeight="1" x14ac:dyDescent="0.15">
      <c r="A14" s="472"/>
      <c r="B14" s="271"/>
      <c r="C14" s="272" t="s">
        <v>6953</v>
      </c>
      <c r="D14" s="476" t="s">
        <v>7451</v>
      </c>
      <c r="E14" s="477"/>
      <c r="F14" s="25">
        <f t="shared" ref="F14:F42" si="2">IF(D14="",1,0)</f>
        <v>0</v>
      </c>
    </row>
    <row r="15" spans="1:6" ht="21.95" customHeight="1" x14ac:dyDescent="0.15">
      <c r="A15" s="472"/>
      <c r="B15" s="271"/>
      <c r="C15" s="272" t="s">
        <v>406</v>
      </c>
      <c r="D15" s="476" t="s">
        <v>7451</v>
      </c>
      <c r="E15" s="477"/>
      <c r="F15" s="25">
        <f t="shared" si="2"/>
        <v>0</v>
      </c>
    </row>
    <row r="16" spans="1:6" ht="36" customHeight="1" x14ac:dyDescent="0.15">
      <c r="A16" s="472"/>
      <c r="B16" s="271"/>
      <c r="C16" s="272" t="s">
        <v>408</v>
      </c>
      <c r="D16" s="476" t="s">
        <v>7451</v>
      </c>
      <c r="E16" s="477"/>
      <c r="F16" s="25">
        <f t="shared" si="2"/>
        <v>0</v>
      </c>
    </row>
    <row r="17" spans="1:6" ht="21.95" customHeight="1" x14ac:dyDescent="0.15">
      <c r="A17" s="472"/>
      <c r="B17" s="271"/>
      <c r="C17" s="272" t="s">
        <v>412</v>
      </c>
      <c r="D17" s="476" t="s">
        <v>7451</v>
      </c>
      <c r="E17" s="477"/>
      <c r="F17" s="25">
        <f t="shared" si="2"/>
        <v>0</v>
      </c>
    </row>
    <row r="18" spans="1:6" ht="21.95" customHeight="1" x14ac:dyDescent="0.15">
      <c r="A18" s="472"/>
      <c r="B18" s="271"/>
      <c r="C18" s="272" t="s">
        <v>355</v>
      </c>
      <c r="D18" s="476" t="s">
        <v>7451</v>
      </c>
      <c r="E18" s="477"/>
      <c r="F18" s="25">
        <f t="shared" si="2"/>
        <v>0</v>
      </c>
    </row>
    <row r="19" spans="1:6" ht="60" customHeight="1" thickBot="1" x14ac:dyDescent="0.2">
      <c r="A19" s="273"/>
      <c r="B19" s="487" t="s">
        <v>7219</v>
      </c>
      <c r="C19" s="488"/>
      <c r="D19" s="467" t="s">
        <v>7451</v>
      </c>
      <c r="E19" s="468"/>
      <c r="F19" s="25">
        <f t="shared" si="2"/>
        <v>0</v>
      </c>
    </row>
    <row r="20" spans="1:6" ht="30" customHeight="1" thickTop="1" thickBot="1" x14ac:dyDescent="0.2">
      <c r="A20" s="489" t="s">
        <v>7259</v>
      </c>
      <c r="B20" s="490"/>
      <c r="C20" s="490"/>
      <c r="D20" s="490"/>
      <c r="E20" s="491"/>
    </row>
    <row r="21" spans="1:6" ht="39.950000000000003" customHeight="1" thickTop="1" x14ac:dyDescent="0.15">
      <c r="A21" s="270"/>
      <c r="B21" s="494" t="s">
        <v>7261</v>
      </c>
      <c r="C21" s="494"/>
      <c r="D21" s="495" t="str">
        <f>IF(OR(通常分様式!AF7="error",通常分様式!AG7="error",通常分様式!AH7="error",通常分様式!AI7="error"),"","○")</f>
        <v>○</v>
      </c>
      <c r="E21" s="496"/>
      <c r="F21" s="25">
        <f t="shared" si="2"/>
        <v>0</v>
      </c>
    </row>
    <row r="22" spans="1:6" ht="39.950000000000003" customHeight="1" x14ac:dyDescent="0.15">
      <c r="A22" s="270"/>
      <c r="B22" s="493" t="s">
        <v>7379</v>
      </c>
      <c r="C22" s="492"/>
      <c r="D22" s="484" t="str">
        <f>IF(COUNTIF(通常分様式!AH19:AH418,"error")&gt;0,"","○")</f>
        <v>○</v>
      </c>
      <c r="E22" s="485"/>
      <c r="F22" s="25">
        <f t="shared" si="2"/>
        <v>0</v>
      </c>
    </row>
    <row r="23" spans="1:6" ht="39.950000000000003" customHeight="1" x14ac:dyDescent="0.15">
      <c r="A23" s="270"/>
      <c r="B23" s="493" t="s">
        <v>7426</v>
      </c>
      <c r="C23" s="492"/>
      <c r="D23" s="484" t="str">
        <f>IF(COUNTIF(通常分様式!AI19:AJ418,"error")&gt;0,"","○")</f>
        <v>○</v>
      </c>
      <c r="E23" s="485"/>
      <c r="F23" s="25">
        <f t="shared" si="2"/>
        <v>0</v>
      </c>
    </row>
    <row r="24" spans="1:6" ht="42.6" customHeight="1" x14ac:dyDescent="0.15">
      <c r="A24" s="269"/>
      <c r="B24" s="492" t="s">
        <v>7268</v>
      </c>
      <c r="C24" s="492"/>
      <c r="D24" s="484" t="str">
        <f>IF(COUNTIF(通常分様式!AK19:AK418,"error")&gt;0,"","○")</f>
        <v>○</v>
      </c>
      <c r="E24" s="485"/>
      <c r="F24" s="25">
        <f t="shared" si="2"/>
        <v>0</v>
      </c>
    </row>
    <row r="25" spans="1:6" ht="52.15" customHeight="1" x14ac:dyDescent="0.15">
      <c r="A25" s="269"/>
      <c r="B25" s="492" t="s">
        <v>7345</v>
      </c>
      <c r="C25" s="492"/>
      <c r="D25" s="484" t="str">
        <f>IF(COUNTIF(通常分様式!AL19:AM418,"error")&gt;0,"","○")</f>
        <v>○</v>
      </c>
      <c r="E25" s="485"/>
      <c r="F25" s="25">
        <f t="shared" si="2"/>
        <v>0</v>
      </c>
    </row>
    <row r="26" spans="1:6" ht="52.15" customHeight="1" x14ac:dyDescent="0.15">
      <c r="A26" s="269"/>
      <c r="B26" s="493" t="s">
        <v>7437</v>
      </c>
      <c r="C26" s="492"/>
      <c r="D26" s="484" t="str">
        <f>IF(COUNTIF(通常分様式!AN19:AO418,"error")&gt;0,"","○")</f>
        <v>○</v>
      </c>
      <c r="E26" s="485"/>
      <c r="F26" s="25">
        <f t="shared" si="2"/>
        <v>0</v>
      </c>
    </row>
    <row r="27" spans="1:6" ht="52.15" customHeight="1" x14ac:dyDescent="0.15">
      <c r="A27" s="269"/>
      <c r="B27" s="493" t="s">
        <v>7427</v>
      </c>
      <c r="C27" s="492"/>
      <c r="D27" s="484" t="str">
        <f>IF(COUNTIF(通常分様式!AP19:AP418,"error")&gt;0,"","○")</f>
        <v>○</v>
      </c>
      <c r="E27" s="485"/>
      <c r="F27" s="25">
        <f t="shared" si="2"/>
        <v>0</v>
      </c>
    </row>
    <row r="28" spans="1:6" ht="47.45" customHeight="1" x14ac:dyDescent="0.15">
      <c r="A28" s="269"/>
      <c r="B28" s="486" t="s">
        <v>7272</v>
      </c>
      <c r="C28" s="486"/>
      <c r="D28" s="484" t="str">
        <f>IF(COUNTIF(通常分様式!AQ19:AQ418,"error")&gt;0,"","○")</f>
        <v>○</v>
      </c>
      <c r="E28" s="485"/>
      <c r="F28" s="25">
        <f>IF(D28="",1,0)</f>
        <v>0</v>
      </c>
    </row>
    <row r="29" spans="1:6" ht="47.45" customHeight="1" x14ac:dyDescent="0.15">
      <c r="A29" s="270"/>
      <c r="B29" s="486" t="s">
        <v>7380</v>
      </c>
      <c r="C29" s="486"/>
      <c r="D29" s="484" t="str">
        <f>IF(COUNTIF(通常分様式!AR19:AR418,"error")&gt;0,"","○")</f>
        <v>○</v>
      </c>
      <c r="E29" s="485"/>
      <c r="F29" s="25">
        <f t="shared" ref="F29:F33" si="3">IF(D29="",1,0)</f>
        <v>0</v>
      </c>
    </row>
    <row r="30" spans="1:6" ht="47.45" customHeight="1" x14ac:dyDescent="0.15">
      <c r="A30" s="270"/>
      <c r="B30" s="486" t="s">
        <v>7428</v>
      </c>
      <c r="C30" s="486"/>
      <c r="D30" s="484" t="str">
        <f>IF(COUNTIF(通常分様式!AS19:AS418,"error")&gt;0,"","○")</f>
        <v>○</v>
      </c>
      <c r="E30" s="485"/>
      <c r="F30" s="25">
        <f t="shared" si="3"/>
        <v>0</v>
      </c>
    </row>
    <row r="31" spans="1:6" ht="47.45" customHeight="1" x14ac:dyDescent="0.15">
      <c r="A31" s="270"/>
      <c r="B31" s="486" t="s">
        <v>7438</v>
      </c>
      <c r="C31" s="486"/>
      <c r="D31" s="484" t="str">
        <f>IF(COUNTIF(通常分様式!AT19:AT418,"error")&gt;0,"","○")</f>
        <v>○</v>
      </c>
      <c r="E31" s="485"/>
      <c r="F31" s="25">
        <f t="shared" si="3"/>
        <v>0</v>
      </c>
    </row>
    <row r="32" spans="1:6" ht="50.45" customHeight="1" x14ac:dyDescent="0.15">
      <c r="A32" s="270"/>
      <c r="B32" s="486" t="s">
        <v>7429</v>
      </c>
      <c r="C32" s="486"/>
      <c r="D32" s="484" t="str">
        <f>IF(COUNTIF(通常分様式!AU19:AU418,"error")&gt;0,"","○")</f>
        <v>○</v>
      </c>
      <c r="E32" s="485"/>
      <c r="F32" s="25">
        <f t="shared" si="3"/>
        <v>0</v>
      </c>
    </row>
    <row r="33" spans="1:6" ht="50.45" customHeight="1" x14ac:dyDescent="0.15">
      <c r="A33" s="270"/>
      <c r="B33" s="486" t="s">
        <v>7431</v>
      </c>
      <c r="C33" s="486"/>
      <c r="D33" s="484" t="str">
        <f>IF(COUNTIF(通常分様式!AV19:AV418,"error")&gt;0,"","○")</f>
        <v>○</v>
      </c>
      <c r="E33" s="485"/>
      <c r="F33" s="25">
        <f t="shared" si="3"/>
        <v>0</v>
      </c>
    </row>
    <row r="34" spans="1:6" ht="34.9" customHeight="1" x14ac:dyDescent="0.15">
      <c r="A34" s="270"/>
      <c r="B34" s="486" t="s">
        <v>7343</v>
      </c>
      <c r="C34" s="447"/>
      <c r="D34" s="484" t="str">
        <f>IF(COUNTIF(通常分様式!AW19:AW418,"error")&gt;0,"","○")</f>
        <v>○</v>
      </c>
      <c r="E34" s="485"/>
      <c r="F34" s="25">
        <f t="shared" si="2"/>
        <v>0</v>
      </c>
    </row>
    <row r="35" spans="1:6" ht="34.9" customHeight="1" x14ac:dyDescent="0.15">
      <c r="A35" s="270"/>
      <c r="B35" s="486" t="s">
        <v>7442</v>
      </c>
      <c r="C35" s="486"/>
      <c r="D35" s="484" t="str">
        <f>IF(COUNTIF(通常分様式!AX19:AX418,"error")&gt;0,"","○")</f>
        <v>○</v>
      </c>
      <c r="E35" s="485"/>
      <c r="F35" s="25">
        <f t="shared" si="2"/>
        <v>0</v>
      </c>
    </row>
    <row r="36" spans="1:6" ht="34.9" customHeight="1" x14ac:dyDescent="0.15">
      <c r="A36" s="270"/>
      <c r="B36" s="486" t="s">
        <v>7277</v>
      </c>
      <c r="C36" s="486"/>
      <c r="D36" s="484" t="str">
        <f>IF(COUNTIF(基金調べ!L4:L18,"error")&gt;0,"","○")</f>
        <v>○</v>
      </c>
      <c r="E36" s="485"/>
      <c r="F36" s="25">
        <f t="shared" si="2"/>
        <v>0</v>
      </c>
    </row>
    <row r="37" spans="1:6" ht="39.6" customHeight="1" x14ac:dyDescent="0.15">
      <c r="A37" s="269"/>
      <c r="B37" s="447" t="s">
        <v>7263</v>
      </c>
      <c r="C37" s="447"/>
      <c r="D37" s="484" t="str">
        <f>IF(COUNTIF(通常分様式!AY19:AZ418,"error")&gt;0,"","○")</f>
        <v>○</v>
      </c>
      <c r="E37" s="485"/>
      <c r="F37" s="25">
        <f t="shared" si="2"/>
        <v>0</v>
      </c>
    </row>
    <row r="38" spans="1:6" ht="56.45" customHeight="1" x14ac:dyDescent="0.15">
      <c r="A38" s="269"/>
      <c r="B38" s="447" t="s">
        <v>7266</v>
      </c>
      <c r="C38" s="486"/>
      <c r="D38" s="484" t="str">
        <f>IF(COUNTIF(通常分様式!BA19:BB418,"error")&gt;0,"","○")</f>
        <v>○</v>
      </c>
      <c r="E38" s="485"/>
      <c r="F38" s="25">
        <f t="shared" si="2"/>
        <v>0</v>
      </c>
    </row>
    <row r="39" spans="1:6" ht="56.45" customHeight="1" x14ac:dyDescent="0.15">
      <c r="A39" s="269"/>
      <c r="B39" s="447" t="s">
        <v>7275</v>
      </c>
      <c r="C39" s="447"/>
      <c r="D39" s="484" t="str">
        <f>IF(COUNTIF(通常分様式!BC19:BC418,"error")&gt;0,"","○")</f>
        <v>○</v>
      </c>
      <c r="E39" s="485"/>
      <c r="F39" s="25">
        <f t="shared" si="2"/>
        <v>0</v>
      </c>
    </row>
    <row r="40" spans="1:6" ht="37.9" customHeight="1" x14ac:dyDescent="0.15">
      <c r="A40" s="270"/>
      <c r="B40" s="451" t="s">
        <v>7267</v>
      </c>
      <c r="C40" s="451"/>
      <c r="D40" s="484" t="str">
        <f>IF(COUNTIF(通常分様式!BD19:BD418,"error")&gt;0,"","○")</f>
        <v>○</v>
      </c>
      <c r="E40" s="485"/>
      <c r="F40" s="25">
        <f t="shared" si="2"/>
        <v>0</v>
      </c>
    </row>
    <row r="41" spans="1:6" ht="60.75" customHeight="1" x14ac:dyDescent="0.15">
      <c r="A41" s="270"/>
      <c r="B41" s="451" t="s">
        <v>7262</v>
      </c>
      <c r="C41" s="451"/>
      <c r="D41" s="484" t="str">
        <f>IF(COUNTIF(通常分様式!BE19:BF418,"error")&gt;0,"","○")</f>
        <v>○</v>
      </c>
      <c r="E41" s="485"/>
      <c r="F41" s="25">
        <f t="shared" si="2"/>
        <v>0</v>
      </c>
    </row>
    <row r="42" spans="1:6" ht="60.75" customHeight="1" x14ac:dyDescent="0.15">
      <c r="A42" s="96"/>
      <c r="B42" s="497" t="s">
        <v>7328</v>
      </c>
      <c r="C42" s="497"/>
      <c r="D42" s="498" t="str">
        <f>IF(COUNTIF(通常分様式!BG19:BG418,"error")&gt;0,"","○")</f>
        <v>○</v>
      </c>
      <c r="E42" s="499"/>
      <c r="F42" s="25">
        <f t="shared" si="2"/>
        <v>0</v>
      </c>
    </row>
    <row r="43" spans="1:6" ht="60.75" customHeight="1" x14ac:dyDescent="0.15">
      <c r="A43" s="96"/>
      <c r="B43" s="497" t="s">
        <v>7443</v>
      </c>
      <c r="C43" s="497"/>
      <c r="D43" s="498" t="str">
        <f>IF(SUBTOTAL(3,通常分様式!A19:A418)=400,"○","")</f>
        <v>○</v>
      </c>
      <c r="E43" s="499"/>
      <c r="F43" s="25">
        <f t="shared" ref="F43" si="4">IF(D43="",1,0)</f>
        <v>0</v>
      </c>
    </row>
    <row r="44" spans="1:6" ht="16.149999999999999" customHeight="1" x14ac:dyDescent="0.15">
      <c r="F44" s="25">
        <f>SUM(F6:F43)</f>
        <v>0</v>
      </c>
    </row>
  </sheetData>
  <sheetProtection algorithmName="SHA-512" hashValue="vzAeJWFovm2RLz434mw3wWYx0uhxex9hmVd4z0k5gFErVyxzq0Qd61CuMPxk2xeEBzGaQNku14cK7IL7gEwjgA==" saltValue="nAVjknwMJXrR+8JXhgQTng==" spinCount="100000" sheet="1" objects="1" scenarios="1"/>
  <mergeCells count="75">
    <mergeCell ref="B43:C43"/>
    <mergeCell ref="D43:E43"/>
    <mergeCell ref="B42:C42"/>
    <mergeCell ref="D42:E42"/>
    <mergeCell ref="B39:C39"/>
    <mergeCell ref="D39:E39"/>
    <mergeCell ref="B36:C36"/>
    <mergeCell ref="D36:E36"/>
    <mergeCell ref="B37:C37"/>
    <mergeCell ref="D37:E37"/>
    <mergeCell ref="B21:C21"/>
    <mergeCell ref="D21:E21"/>
    <mergeCell ref="B34:C34"/>
    <mergeCell ref="D34:E34"/>
    <mergeCell ref="B22:C22"/>
    <mergeCell ref="D22:E22"/>
    <mergeCell ref="B23:C23"/>
    <mergeCell ref="D23:E23"/>
    <mergeCell ref="D24:E24"/>
    <mergeCell ref="D35:E35"/>
    <mergeCell ref="B35:C35"/>
    <mergeCell ref="B33:C33"/>
    <mergeCell ref="D33:E33"/>
    <mergeCell ref="B25:C25"/>
    <mergeCell ref="D25:E25"/>
    <mergeCell ref="B30:C30"/>
    <mergeCell ref="D31:E31"/>
    <mergeCell ref="B31:C31"/>
    <mergeCell ref="B29:C29"/>
    <mergeCell ref="B32:C32"/>
    <mergeCell ref="D29:E29"/>
    <mergeCell ref="D32:E32"/>
    <mergeCell ref="D26:E26"/>
    <mergeCell ref="B26:C26"/>
    <mergeCell ref="B27:C27"/>
    <mergeCell ref="A2:C2"/>
    <mergeCell ref="A3:C3"/>
    <mergeCell ref="B41:C41"/>
    <mergeCell ref="D41:E41"/>
    <mergeCell ref="B38:C38"/>
    <mergeCell ref="D38:E38"/>
    <mergeCell ref="B28:C28"/>
    <mergeCell ref="D28:E28"/>
    <mergeCell ref="B19:C19"/>
    <mergeCell ref="D19:E19"/>
    <mergeCell ref="A20:E20"/>
    <mergeCell ref="B40:C40"/>
    <mergeCell ref="D40:E40"/>
    <mergeCell ref="B24:C24"/>
    <mergeCell ref="D27:E27"/>
    <mergeCell ref="D30:E30"/>
    <mergeCell ref="A12:E12"/>
    <mergeCell ref="A13:A18"/>
    <mergeCell ref="B13:C13"/>
    <mergeCell ref="D13:E13"/>
    <mergeCell ref="D14:E14"/>
    <mergeCell ref="D15:E15"/>
    <mergeCell ref="D16:E16"/>
    <mergeCell ref="D17:E17"/>
    <mergeCell ref="D18:E18"/>
    <mergeCell ref="B9:C9"/>
    <mergeCell ref="D9:E9"/>
    <mergeCell ref="D10:E10"/>
    <mergeCell ref="B10:C10"/>
    <mergeCell ref="B11:C11"/>
    <mergeCell ref="D11:E11"/>
    <mergeCell ref="B7:C7"/>
    <mergeCell ref="D7:E7"/>
    <mergeCell ref="B8:C8"/>
    <mergeCell ref="D8:E8"/>
    <mergeCell ref="B4:C4"/>
    <mergeCell ref="D4:E4"/>
    <mergeCell ref="A5:E5"/>
    <mergeCell ref="B6:C6"/>
    <mergeCell ref="D6:E6"/>
  </mergeCells>
  <phoneticPr fontId="33"/>
  <dataValidations count="2">
    <dataValidation allowBlank="1" showErrorMessage="1" sqref="D12:E12 D20:E39 A6:C39 A40:E43" xr:uid="{00000000-0002-0000-0300-000000000000}"/>
    <dataValidation type="list" allowBlank="1" showErrorMessage="1" sqref="D13:E19 D6:E11" xr:uid="{00000000-0002-0000-0300-000001000000}">
      <formula1>"○"</formula1>
    </dataValidation>
  </dataValidations>
  <pageMargins left="0.19652777777777777" right="0.19652777777777777" top="0.19652777777777777" bottom="0.19652777777777777" header="0.51180555555555551" footer="0.51180555555555551"/>
  <pageSetup paperSize="9" scale="4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54"/>
  <sheetViews>
    <sheetView showGridLines="0" view="pageBreakPreview" zoomScaleSheetLayoutView="100" workbookViewId="0">
      <selection activeCell="A24" sqref="A24"/>
    </sheetView>
  </sheetViews>
  <sheetFormatPr defaultRowHeight="25.5" customHeight="1" x14ac:dyDescent="0.15"/>
  <cols>
    <col min="1" max="1" width="73.375" style="7" customWidth="1"/>
    <col min="2" max="2" width="34.875" style="1" customWidth="1"/>
    <col min="3" max="3" width="0" hidden="1" customWidth="1"/>
  </cols>
  <sheetData>
    <row r="1" spans="1:3" ht="25.5" customHeight="1" thickBot="1" x14ac:dyDescent="0.2">
      <c r="A1" s="8" t="s">
        <v>123</v>
      </c>
    </row>
    <row r="2" spans="1:3" ht="25.5" customHeight="1" x14ac:dyDescent="0.15">
      <c r="A2" s="28" t="s">
        <v>5772</v>
      </c>
      <c r="B2" s="29" t="s">
        <v>7116</v>
      </c>
    </row>
    <row r="3" spans="1:3" ht="25.5" customHeight="1" x14ac:dyDescent="0.15">
      <c r="A3" s="11" t="s">
        <v>7134</v>
      </c>
      <c r="B3" s="12" t="s">
        <v>7135</v>
      </c>
      <c r="C3" t="s">
        <v>7229</v>
      </c>
    </row>
    <row r="4" spans="1:3" ht="25.5" customHeight="1" x14ac:dyDescent="0.15">
      <c r="A4" s="11" t="s">
        <v>7238</v>
      </c>
      <c r="B4" s="12" t="s">
        <v>7136</v>
      </c>
      <c r="C4" s="6" t="s">
        <v>7229</v>
      </c>
    </row>
    <row r="5" spans="1:3" ht="25.5" customHeight="1" x14ac:dyDescent="0.15">
      <c r="A5" s="11" t="s">
        <v>7137</v>
      </c>
      <c r="B5" s="12" t="s">
        <v>7136</v>
      </c>
      <c r="C5" s="6" t="s">
        <v>7229</v>
      </c>
    </row>
    <row r="6" spans="1:3" ht="25.5" customHeight="1" x14ac:dyDescent="0.15">
      <c r="A6" s="11" t="s">
        <v>7138</v>
      </c>
      <c r="B6" s="12" t="s">
        <v>7136</v>
      </c>
      <c r="C6" s="6" t="s">
        <v>7229</v>
      </c>
    </row>
    <row r="7" spans="1:3" ht="25.5" customHeight="1" x14ac:dyDescent="0.15">
      <c r="A7" s="11" t="s">
        <v>7139</v>
      </c>
      <c r="B7" s="12" t="s">
        <v>7135</v>
      </c>
      <c r="C7" s="6" t="s">
        <v>7229</v>
      </c>
    </row>
    <row r="8" spans="1:3" ht="25.5" customHeight="1" x14ac:dyDescent="0.15">
      <c r="A8" s="11" t="s">
        <v>7140</v>
      </c>
      <c r="B8" s="12" t="s">
        <v>7135</v>
      </c>
      <c r="C8" s="6" t="s">
        <v>7229</v>
      </c>
    </row>
    <row r="9" spans="1:3" ht="25.5" customHeight="1" x14ac:dyDescent="0.15">
      <c r="A9" s="11" t="s">
        <v>7141</v>
      </c>
      <c r="B9" s="12" t="s">
        <v>7135</v>
      </c>
      <c r="C9" s="6" t="s">
        <v>7229</v>
      </c>
    </row>
    <row r="10" spans="1:3" ht="25.5" customHeight="1" x14ac:dyDescent="0.15">
      <c r="A10" s="11" t="s">
        <v>7142</v>
      </c>
      <c r="B10" s="12" t="s">
        <v>7136</v>
      </c>
      <c r="C10" s="6" t="s">
        <v>7229</v>
      </c>
    </row>
    <row r="11" spans="1:3" ht="25.5" customHeight="1" x14ac:dyDescent="0.15">
      <c r="A11" s="11" t="s">
        <v>7143</v>
      </c>
      <c r="B11" s="12" t="s">
        <v>7135</v>
      </c>
      <c r="C11" s="6" t="s">
        <v>7229</v>
      </c>
    </row>
    <row r="12" spans="1:3" ht="25.5" customHeight="1" x14ac:dyDescent="0.15">
      <c r="A12" s="13" t="s">
        <v>7144</v>
      </c>
      <c r="B12" s="14" t="s">
        <v>7135</v>
      </c>
      <c r="C12" s="6" t="s">
        <v>7229</v>
      </c>
    </row>
    <row r="13" spans="1:3" ht="25.5" customHeight="1" x14ac:dyDescent="0.15">
      <c r="A13" s="13" t="s">
        <v>7167</v>
      </c>
      <c r="B13" s="14" t="s">
        <v>7145</v>
      </c>
      <c r="C13" t="s">
        <v>7230</v>
      </c>
    </row>
    <row r="14" spans="1:3" ht="25.5" customHeight="1" x14ac:dyDescent="0.15">
      <c r="A14" s="13" t="s">
        <v>7168</v>
      </c>
      <c r="B14" s="14" t="s">
        <v>7146</v>
      </c>
      <c r="C14" s="6" t="s">
        <v>7230</v>
      </c>
    </row>
    <row r="15" spans="1:3" ht="25.5" customHeight="1" x14ac:dyDescent="0.15">
      <c r="A15" s="15" t="s">
        <v>7147</v>
      </c>
      <c r="B15" s="16" t="s">
        <v>7148</v>
      </c>
      <c r="C15" t="s">
        <v>7231</v>
      </c>
    </row>
    <row r="16" spans="1:3" ht="25.5" customHeight="1" x14ac:dyDescent="0.15">
      <c r="A16" s="15" t="s">
        <v>7169</v>
      </c>
      <c r="B16" s="17" t="s">
        <v>7149</v>
      </c>
      <c r="C16" t="s">
        <v>7232</v>
      </c>
    </row>
    <row r="17" spans="1:3" ht="25.5" customHeight="1" x14ac:dyDescent="0.15">
      <c r="A17" s="15" t="s">
        <v>7170</v>
      </c>
      <c r="B17" s="17" t="s">
        <v>7149</v>
      </c>
      <c r="C17" s="6" t="s">
        <v>7232</v>
      </c>
    </row>
    <row r="18" spans="1:3" ht="25.5" customHeight="1" x14ac:dyDescent="0.15">
      <c r="A18" s="15" t="s">
        <v>7171</v>
      </c>
      <c r="B18" s="17" t="s">
        <v>7150</v>
      </c>
      <c r="C18" s="6" t="s">
        <v>7232</v>
      </c>
    </row>
    <row r="19" spans="1:3" ht="25.5" customHeight="1" x14ac:dyDescent="0.15">
      <c r="A19" s="15" t="s">
        <v>7172</v>
      </c>
      <c r="B19" s="17" t="s">
        <v>7149</v>
      </c>
      <c r="C19" s="6" t="s">
        <v>7232</v>
      </c>
    </row>
    <row r="20" spans="1:3" ht="25.5" customHeight="1" x14ac:dyDescent="0.15">
      <c r="A20" s="15" t="s">
        <v>7151</v>
      </c>
      <c r="B20" s="17" t="s">
        <v>7149</v>
      </c>
      <c r="C20" s="6" t="s">
        <v>7232</v>
      </c>
    </row>
    <row r="21" spans="1:3" ht="25.5" customHeight="1" x14ac:dyDescent="0.15">
      <c r="A21" s="15" t="s">
        <v>7173</v>
      </c>
      <c r="B21" s="17" t="s">
        <v>7149</v>
      </c>
      <c r="C21" s="6" t="s">
        <v>7232</v>
      </c>
    </row>
    <row r="22" spans="1:3" ht="25.5" customHeight="1" x14ac:dyDescent="0.15">
      <c r="A22" s="15" t="s">
        <v>7152</v>
      </c>
      <c r="B22" s="17" t="s">
        <v>7149</v>
      </c>
      <c r="C22" s="6" t="s">
        <v>7232</v>
      </c>
    </row>
    <row r="23" spans="1:3" ht="25.5" customHeight="1" x14ac:dyDescent="0.15">
      <c r="A23" s="15" t="s">
        <v>7174</v>
      </c>
      <c r="B23" s="17" t="s">
        <v>7149</v>
      </c>
      <c r="C23" s="6" t="s">
        <v>7232</v>
      </c>
    </row>
    <row r="24" spans="1:3" ht="25.5" customHeight="1" x14ac:dyDescent="0.15">
      <c r="A24" s="15" t="s">
        <v>7175</v>
      </c>
      <c r="B24" s="17" t="s">
        <v>7149</v>
      </c>
      <c r="C24" s="6" t="s">
        <v>7232</v>
      </c>
    </row>
    <row r="25" spans="1:3" ht="25.5" customHeight="1" x14ac:dyDescent="0.15">
      <c r="A25" s="15" t="s">
        <v>7176</v>
      </c>
      <c r="B25" s="16" t="s">
        <v>7149</v>
      </c>
      <c r="C25" s="6" t="s">
        <v>7232</v>
      </c>
    </row>
    <row r="26" spans="1:3" ht="25.5" customHeight="1" x14ac:dyDescent="0.15">
      <c r="A26" s="15" t="s">
        <v>7177</v>
      </c>
      <c r="B26" s="16" t="s">
        <v>7153</v>
      </c>
      <c r="C26" s="6" t="s">
        <v>7233</v>
      </c>
    </row>
    <row r="27" spans="1:3" ht="25.5" customHeight="1" x14ac:dyDescent="0.15">
      <c r="A27" s="15" t="s">
        <v>7178</v>
      </c>
      <c r="B27" s="16" t="s">
        <v>7154</v>
      </c>
      <c r="C27" s="6" t="s">
        <v>7233</v>
      </c>
    </row>
    <row r="28" spans="1:3" ht="25.5" customHeight="1" x14ac:dyDescent="0.15">
      <c r="A28" s="30" t="s">
        <v>7155</v>
      </c>
      <c r="B28" s="17" t="s">
        <v>7153</v>
      </c>
      <c r="C28" s="6" t="s">
        <v>7233</v>
      </c>
    </row>
    <row r="29" spans="1:3" ht="25.5" customHeight="1" x14ac:dyDescent="0.15">
      <c r="A29" s="15" t="s">
        <v>7179</v>
      </c>
      <c r="B29" s="16" t="s">
        <v>7154</v>
      </c>
      <c r="C29" s="6" t="s">
        <v>7233</v>
      </c>
    </row>
    <row r="30" spans="1:3" ht="25.5" customHeight="1" x14ac:dyDescent="0.15">
      <c r="A30" s="15" t="s">
        <v>7180</v>
      </c>
      <c r="B30" s="16" t="s">
        <v>7156</v>
      </c>
      <c r="C30" s="6" t="s">
        <v>7233</v>
      </c>
    </row>
    <row r="31" spans="1:3" ht="25.5" customHeight="1" x14ac:dyDescent="0.15">
      <c r="A31" s="15" t="s">
        <v>7181</v>
      </c>
      <c r="B31" s="17" t="s">
        <v>7154</v>
      </c>
      <c r="C31" s="6" t="s">
        <v>7233</v>
      </c>
    </row>
    <row r="32" spans="1:3" ht="25.5" customHeight="1" x14ac:dyDescent="0.15">
      <c r="A32" s="15" t="s">
        <v>7182</v>
      </c>
      <c r="B32" s="16" t="s">
        <v>7154</v>
      </c>
      <c r="C32" s="6" t="s">
        <v>7233</v>
      </c>
    </row>
    <row r="33" spans="1:3" ht="25.5" customHeight="1" x14ac:dyDescent="0.15">
      <c r="A33" s="15" t="s">
        <v>7183</v>
      </c>
      <c r="B33" s="17" t="s">
        <v>7154</v>
      </c>
      <c r="C33" s="6" t="s">
        <v>7233</v>
      </c>
    </row>
    <row r="34" spans="1:3" ht="25.5" customHeight="1" x14ac:dyDescent="0.15">
      <c r="A34" s="15" t="s">
        <v>7184</v>
      </c>
      <c r="B34" s="17" t="s">
        <v>7153</v>
      </c>
      <c r="C34" s="6" t="s">
        <v>7233</v>
      </c>
    </row>
    <row r="35" spans="1:3" ht="25.5" customHeight="1" x14ac:dyDescent="0.15">
      <c r="A35" s="15" t="s">
        <v>7185</v>
      </c>
      <c r="B35" s="16" t="s">
        <v>7154</v>
      </c>
      <c r="C35" s="6" t="s">
        <v>7233</v>
      </c>
    </row>
    <row r="36" spans="1:3" ht="25.5" customHeight="1" x14ac:dyDescent="0.15">
      <c r="A36" s="15" t="s">
        <v>7186</v>
      </c>
      <c r="B36" s="17" t="s">
        <v>7154</v>
      </c>
      <c r="C36" s="6" t="s">
        <v>7233</v>
      </c>
    </row>
    <row r="37" spans="1:3" ht="25.5" customHeight="1" x14ac:dyDescent="0.15">
      <c r="A37" s="15" t="s">
        <v>7187</v>
      </c>
      <c r="B37" s="16" t="s">
        <v>7153</v>
      </c>
      <c r="C37" s="6" t="s">
        <v>7233</v>
      </c>
    </row>
    <row r="38" spans="1:3" ht="25.5" customHeight="1" x14ac:dyDescent="0.15">
      <c r="A38" s="15" t="s">
        <v>7188</v>
      </c>
      <c r="B38" s="16" t="s">
        <v>7154</v>
      </c>
      <c r="C38" s="6" t="s">
        <v>7233</v>
      </c>
    </row>
    <row r="39" spans="1:3" ht="25.5" customHeight="1" x14ac:dyDescent="0.15">
      <c r="A39" s="15" t="s">
        <v>7189</v>
      </c>
      <c r="B39" s="16" t="s">
        <v>7154</v>
      </c>
      <c r="C39" s="6" t="s">
        <v>7233</v>
      </c>
    </row>
    <row r="40" spans="1:3" ht="25.5" customHeight="1" x14ac:dyDescent="0.15">
      <c r="A40" s="15" t="s">
        <v>7190</v>
      </c>
      <c r="B40" s="16" t="s">
        <v>7154</v>
      </c>
      <c r="C40" s="6" t="s">
        <v>7233</v>
      </c>
    </row>
    <row r="41" spans="1:3" ht="25.5" customHeight="1" x14ac:dyDescent="0.15">
      <c r="A41" s="15" t="s">
        <v>7191</v>
      </c>
      <c r="B41" s="16" t="s">
        <v>7154</v>
      </c>
      <c r="C41" s="6" t="s">
        <v>7233</v>
      </c>
    </row>
    <row r="42" spans="1:3" ht="25.5" customHeight="1" x14ac:dyDescent="0.15">
      <c r="A42" s="15" t="s">
        <v>7192</v>
      </c>
      <c r="B42" s="16" t="s">
        <v>7153</v>
      </c>
      <c r="C42" s="6" t="s">
        <v>7233</v>
      </c>
    </row>
    <row r="43" spans="1:3" ht="25.5" customHeight="1" x14ac:dyDescent="0.15">
      <c r="A43" s="15" t="s">
        <v>7157</v>
      </c>
      <c r="B43" s="16" t="s">
        <v>7153</v>
      </c>
      <c r="C43" s="6" t="s">
        <v>7233</v>
      </c>
    </row>
    <row r="44" spans="1:3" ht="25.5" customHeight="1" x14ac:dyDescent="0.15">
      <c r="A44" s="15" t="s">
        <v>7193</v>
      </c>
      <c r="B44" s="17" t="s">
        <v>7153</v>
      </c>
      <c r="C44" s="6" t="s">
        <v>7233</v>
      </c>
    </row>
    <row r="45" spans="1:3" ht="25.5" customHeight="1" x14ac:dyDescent="0.15">
      <c r="A45" s="15" t="s">
        <v>7194</v>
      </c>
      <c r="B45" s="17" t="s">
        <v>7158</v>
      </c>
      <c r="C45" s="6" t="s">
        <v>7234</v>
      </c>
    </row>
    <row r="46" spans="1:3" ht="25.5" customHeight="1" x14ac:dyDescent="0.15">
      <c r="A46" s="15" t="s">
        <v>7195</v>
      </c>
      <c r="B46" s="17" t="s">
        <v>7158</v>
      </c>
      <c r="C46" s="6" t="s">
        <v>7234</v>
      </c>
    </row>
    <row r="47" spans="1:3" ht="25.5" customHeight="1" x14ac:dyDescent="0.15">
      <c r="A47" s="15" t="s">
        <v>7196</v>
      </c>
      <c r="B47" s="16" t="s">
        <v>7158</v>
      </c>
      <c r="C47" s="6" t="s">
        <v>7234</v>
      </c>
    </row>
    <row r="48" spans="1:3" ht="25.5" customHeight="1" x14ac:dyDescent="0.15">
      <c r="A48" s="15" t="s">
        <v>7197</v>
      </c>
      <c r="B48" s="16" t="s">
        <v>7159</v>
      </c>
      <c r="C48" s="6" t="s">
        <v>7234</v>
      </c>
    </row>
    <row r="49" spans="1:3" ht="25.5" customHeight="1" x14ac:dyDescent="0.15">
      <c r="A49" s="15" t="s">
        <v>7198</v>
      </c>
      <c r="B49" s="16" t="s">
        <v>7160</v>
      </c>
      <c r="C49" s="6" t="s">
        <v>7235</v>
      </c>
    </row>
    <row r="50" spans="1:3" ht="25.5" customHeight="1" x14ac:dyDescent="0.15">
      <c r="A50" s="15" t="s">
        <v>7161</v>
      </c>
      <c r="B50" s="16" t="s">
        <v>7162</v>
      </c>
      <c r="C50" s="6" t="s">
        <v>7236</v>
      </c>
    </row>
    <row r="51" spans="1:3" ht="25.5" customHeight="1" x14ac:dyDescent="0.15">
      <c r="A51" s="15" t="s">
        <v>7163</v>
      </c>
      <c r="B51" s="17" t="s">
        <v>7162</v>
      </c>
      <c r="C51" s="6" t="s">
        <v>7236</v>
      </c>
    </row>
    <row r="52" spans="1:3" ht="25.5" customHeight="1" x14ac:dyDescent="0.15">
      <c r="A52" s="15" t="s">
        <v>7164</v>
      </c>
      <c r="B52" s="17" t="s">
        <v>7162</v>
      </c>
      <c r="C52" s="6" t="s">
        <v>7236</v>
      </c>
    </row>
    <row r="53" spans="1:3" ht="25.5" customHeight="1" x14ac:dyDescent="0.15">
      <c r="A53" s="31" t="s">
        <v>7165</v>
      </c>
      <c r="B53" s="32" t="s">
        <v>7162</v>
      </c>
      <c r="C53" s="6" t="s">
        <v>7236</v>
      </c>
    </row>
    <row r="54" spans="1:3" ht="25.5" customHeight="1" thickBot="1" x14ac:dyDescent="0.2">
      <c r="A54" s="33" t="s">
        <v>7199</v>
      </c>
      <c r="B54" s="34" t="s">
        <v>7166</v>
      </c>
      <c r="C54" s="6" t="s">
        <v>7237</v>
      </c>
    </row>
  </sheetData>
  <sheetProtection algorithmName="SHA-512" hashValue="muEHROO98inTMQjJwm5nrG15SLOr08uFiDASJrm0f9st8JiBzqMao6xWkqbtv5zcvsLT+qqQ3EM//poVZQvLwg==" saltValue="UKdHgb1AMiU/LIBC2atKMQ==" spinCount="100000" sheet="1" objects="1" scenarios="1"/>
  <phoneticPr fontId="20"/>
  <pageMargins left="0.74791666666666656" right="0.74791666666666656" top="0.98402777777777761" bottom="0.98402777777777761" header="0.51180555555555551" footer="0.5118055555555555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E213"/>
  <sheetViews>
    <sheetView topLeftCell="A8" workbookViewId="0">
      <selection activeCell="H28" sqref="H28"/>
    </sheetView>
  </sheetViews>
  <sheetFormatPr defaultRowHeight="13.5" x14ac:dyDescent="0.15"/>
  <cols>
    <col min="2" max="2" width="9" style="6"/>
    <col min="4" max="4" width="9" style="6"/>
    <col min="5" max="5" width="8.875" style="6"/>
    <col min="10" max="10" width="9" style="6"/>
    <col min="11" max="12" width="8.875" style="6"/>
    <col min="17" max="17" width="12.5" style="6" customWidth="1"/>
    <col min="23" max="24" width="9" style="6"/>
  </cols>
  <sheetData>
    <row r="1" spans="1:31" ht="14.25" x14ac:dyDescent="0.15">
      <c r="A1" s="4"/>
      <c r="B1" s="4"/>
      <c r="C1" s="4"/>
      <c r="D1" s="4"/>
      <c r="E1" s="4"/>
      <c r="F1" s="4"/>
      <c r="G1" s="4"/>
      <c r="H1" s="4"/>
      <c r="I1" s="4"/>
      <c r="J1" s="4"/>
      <c r="K1" s="4"/>
      <c r="L1" s="4"/>
      <c r="M1" s="4"/>
      <c r="N1" s="4"/>
      <c r="O1" s="4"/>
      <c r="P1" s="4"/>
      <c r="Q1" s="4"/>
      <c r="R1" s="4"/>
      <c r="S1" s="4"/>
      <c r="T1" s="4"/>
      <c r="U1" s="4"/>
      <c r="V1" s="4"/>
      <c r="W1" s="4"/>
      <c r="X1" s="4"/>
      <c r="Y1" s="4"/>
      <c r="Z1" s="4"/>
      <c r="AA1" s="4"/>
      <c r="AB1" s="4"/>
    </row>
    <row r="2" spans="1:31" s="6" customFormat="1" ht="14.25" x14ac:dyDescent="0.15">
      <c r="A2" s="4"/>
      <c r="B2" s="4"/>
      <c r="C2" s="4"/>
      <c r="D2" s="4"/>
      <c r="E2" s="4"/>
      <c r="F2" s="4"/>
      <c r="G2" s="4"/>
      <c r="H2" s="4"/>
      <c r="I2" s="4"/>
      <c r="J2" s="4"/>
      <c r="K2" s="4"/>
      <c r="L2" s="4"/>
      <c r="M2" s="4"/>
      <c r="N2" s="4"/>
      <c r="O2" s="4"/>
      <c r="P2" s="4"/>
      <c r="Q2" s="4"/>
      <c r="R2" s="4"/>
      <c r="S2" s="4"/>
      <c r="T2" s="4"/>
      <c r="U2" s="4"/>
      <c r="V2" s="4"/>
      <c r="W2" s="4"/>
      <c r="X2" s="4"/>
      <c r="Y2" s="4"/>
      <c r="Z2" s="4"/>
      <c r="AA2" s="4"/>
      <c r="AB2" s="4"/>
    </row>
    <row r="3" spans="1:31" ht="14.25" x14ac:dyDescent="0.15">
      <c r="A3" s="4"/>
      <c r="B3" s="4"/>
      <c r="C3" s="4"/>
      <c r="D3" s="4"/>
      <c r="E3" s="4"/>
      <c r="F3" s="4"/>
      <c r="G3" s="4"/>
      <c r="H3" s="4"/>
      <c r="I3" s="4"/>
      <c r="J3" s="4"/>
      <c r="K3" s="4"/>
      <c r="L3" s="4"/>
      <c r="M3" s="4"/>
      <c r="N3" s="4"/>
      <c r="O3" s="4"/>
      <c r="P3" s="4"/>
      <c r="Q3" s="4"/>
      <c r="R3" s="4"/>
      <c r="S3" s="4"/>
      <c r="T3" s="4"/>
      <c r="U3" s="4"/>
      <c r="V3" s="4"/>
      <c r="W3" s="4"/>
      <c r="X3" s="4"/>
      <c r="Y3" s="4"/>
      <c r="Z3" s="4"/>
      <c r="AA3" s="4"/>
      <c r="AB3" s="4"/>
    </row>
    <row r="4" spans="1:31" ht="14.25" x14ac:dyDescent="0.15">
      <c r="A4" s="4"/>
      <c r="B4" s="4"/>
      <c r="C4" s="4"/>
      <c r="D4" s="4"/>
      <c r="E4" s="4"/>
      <c r="F4" s="4"/>
      <c r="G4" s="4"/>
      <c r="H4" s="4"/>
      <c r="I4" s="4"/>
      <c r="J4" s="4"/>
      <c r="K4" s="4"/>
      <c r="L4" s="4"/>
      <c r="M4" s="4"/>
      <c r="N4" s="4"/>
      <c r="O4" s="4"/>
      <c r="P4" s="4"/>
      <c r="Q4" s="4"/>
      <c r="R4" s="4"/>
      <c r="S4" s="4"/>
      <c r="T4" s="4"/>
      <c r="U4" s="4"/>
      <c r="V4" s="4"/>
      <c r="W4" s="4"/>
      <c r="X4" s="4"/>
      <c r="Y4" s="4"/>
      <c r="Z4" s="4"/>
      <c r="AA4" s="4"/>
      <c r="AB4" s="4"/>
    </row>
    <row r="5" spans="1:31" ht="14.25" x14ac:dyDescent="0.15">
      <c r="A5" s="4"/>
      <c r="B5" s="4"/>
      <c r="C5" s="4"/>
      <c r="D5" s="4"/>
      <c r="E5" s="4"/>
      <c r="F5" s="4"/>
      <c r="G5" s="4"/>
      <c r="H5" s="4"/>
      <c r="I5" s="4"/>
      <c r="J5" s="4"/>
      <c r="K5" s="4"/>
      <c r="L5" s="4"/>
      <c r="M5" s="4"/>
      <c r="N5" s="4"/>
      <c r="O5" s="4"/>
      <c r="P5" s="4"/>
      <c r="Q5" s="4"/>
      <c r="R5" s="4"/>
      <c r="S5" s="4"/>
      <c r="T5" s="4"/>
      <c r="U5" s="4"/>
      <c r="V5" s="4"/>
      <c r="W5" s="4"/>
      <c r="X5" s="4"/>
      <c r="Y5" s="4"/>
      <c r="Z5" s="4"/>
      <c r="AA5" s="4"/>
      <c r="AB5" s="4"/>
    </row>
    <row r="6" spans="1:31" s="6" customFormat="1" ht="14.25" x14ac:dyDescent="0.15">
      <c r="A6" s="4"/>
      <c r="B6" s="4"/>
      <c r="C6" s="4"/>
      <c r="D6" s="4"/>
      <c r="E6" s="4"/>
      <c r="F6" s="4"/>
      <c r="G6" s="4"/>
      <c r="H6" s="4"/>
      <c r="I6" s="4"/>
      <c r="J6" s="4"/>
      <c r="K6" s="4"/>
      <c r="L6" s="4"/>
      <c r="M6" s="4"/>
      <c r="N6" s="4"/>
      <c r="O6" s="4"/>
      <c r="P6" s="4"/>
      <c r="Q6" s="4"/>
      <c r="R6" s="4"/>
      <c r="S6" s="4"/>
      <c r="T6" s="4"/>
      <c r="U6" s="4"/>
      <c r="V6" s="4"/>
      <c r="W6" s="4"/>
      <c r="X6" s="4"/>
      <c r="Y6" s="4"/>
      <c r="Z6" s="4"/>
      <c r="AA6" s="4"/>
      <c r="AB6" s="4"/>
    </row>
    <row r="7" spans="1:31" s="6" customFormat="1" ht="14.25" x14ac:dyDescent="0.15">
      <c r="A7" s="4"/>
      <c r="B7" s="4"/>
      <c r="C7" s="4"/>
      <c r="D7" s="4"/>
      <c r="E7" s="4"/>
      <c r="F7" s="4"/>
      <c r="G7" s="4"/>
      <c r="H7" s="4"/>
      <c r="I7" s="4"/>
      <c r="J7" s="4"/>
      <c r="K7" s="4"/>
      <c r="L7" s="4"/>
      <c r="M7" s="4"/>
      <c r="N7" s="4"/>
      <c r="O7" s="4"/>
      <c r="P7" s="4"/>
      <c r="Q7" s="4"/>
      <c r="R7" s="4"/>
      <c r="S7" s="4"/>
      <c r="T7" s="4"/>
      <c r="U7" s="4"/>
      <c r="V7" s="4"/>
      <c r="W7" s="4"/>
      <c r="X7" s="4"/>
      <c r="Y7" s="4"/>
      <c r="Z7" s="4"/>
      <c r="AA7" s="4"/>
      <c r="AB7" s="4"/>
    </row>
    <row r="8" spans="1:31" s="6" customFormat="1" ht="14.25" x14ac:dyDescent="0.15">
      <c r="A8" s="4"/>
      <c r="B8" s="4"/>
      <c r="C8" s="4"/>
      <c r="D8" s="4"/>
      <c r="E8" s="4"/>
      <c r="F8" s="4"/>
      <c r="G8" s="4"/>
      <c r="H8" s="4"/>
      <c r="I8" s="4"/>
      <c r="J8" s="4"/>
      <c r="K8" s="4"/>
      <c r="L8" s="4"/>
      <c r="M8" s="4"/>
      <c r="N8" s="4"/>
      <c r="O8" s="4"/>
      <c r="P8" s="4"/>
      <c r="Q8" s="4"/>
      <c r="R8" s="4"/>
      <c r="S8" s="4"/>
      <c r="T8" s="4"/>
      <c r="U8" s="4"/>
      <c r="V8" s="4"/>
      <c r="W8" s="4"/>
      <c r="X8" s="4"/>
      <c r="Y8" s="4"/>
      <c r="Z8" s="4"/>
      <c r="AA8" s="4"/>
      <c r="AB8" s="4"/>
    </row>
    <row r="9" spans="1:31" s="6" customFormat="1" ht="14.25" x14ac:dyDescent="0.15">
      <c r="A9" s="4"/>
      <c r="B9" s="4"/>
      <c r="C9" s="4"/>
      <c r="D9" s="4"/>
      <c r="E9" s="4"/>
      <c r="F9" s="4"/>
      <c r="G9" s="4"/>
      <c r="H9" s="4"/>
      <c r="I9" s="4"/>
      <c r="J9" s="4"/>
      <c r="K9" s="4"/>
      <c r="L9" s="4"/>
      <c r="M9" s="4"/>
      <c r="N9" s="4"/>
      <c r="O9" s="4"/>
      <c r="P9" s="4"/>
      <c r="Q9" s="4"/>
      <c r="R9" s="4"/>
      <c r="S9" s="4"/>
      <c r="T9" s="4"/>
      <c r="U9" s="4"/>
      <c r="V9" s="4"/>
      <c r="W9" s="4"/>
      <c r="X9" s="4"/>
      <c r="Y9" s="4"/>
      <c r="Z9" s="4"/>
      <c r="AA9" s="4"/>
      <c r="AB9" s="4"/>
    </row>
    <row r="10" spans="1:31" s="6" customFormat="1" ht="14.25"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row>
    <row r="11" spans="1:31" s="6" customFormat="1" ht="16.899999999999999" customHeight="1" x14ac:dyDescent="0.15"/>
    <row r="12" spans="1:31" s="6" customFormat="1" ht="15" customHeight="1" x14ac:dyDescent="0.15"/>
    <row r="13" spans="1:31" s="6" customFormat="1" ht="15" customHeight="1" x14ac:dyDescent="0.15"/>
    <row r="14" spans="1:31" s="6" customFormat="1" ht="16.899999999999999" customHeight="1" thickBot="1" x14ac:dyDescent="0.2"/>
    <row r="15" spans="1:31" s="9" customFormat="1" ht="16.899999999999999" customHeight="1" thickBot="1" x14ac:dyDescent="0.2">
      <c r="A15" s="432" t="s">
        <v>67</v>
      </c>
      <c r="B15" s="435" t="s">
        <v>7220</v>
      </c>
      <c r="C15" s="348" t="s">
        <v>74</v>
      </c>
      <c r="D15" s="351" t="s">
        <v>7367</v>
      </c>
      <c r="E15" s="351" t="s">
        <v>7390</v>
      </c>
      <c r="F15" s="351" t="s">
        <v>17</v>
      </c>
      <c r="G15" s="348" t="s">
        <v>85</v>
      </c>
      <c r="H15" s="162"/>
      <c r="I15" s="161"/>
      <c r="J15" s="356" t="s">
        <v>7339</v>
      </c>
      <c r="K15" s="412" t="s">
        <v>7383</v>
      </c>
      <c r="L15" s="274"/>
      <c r="M15" s="23" t="s">
        <v>26</v>
      </c>
      <c r="N15" s="24"/>
      <c r="O15" s="24"/>
      <c r="P15" s="24"/>
      <c r="Q15" s="24"/>
      <c r="R15" s="24"/>
      <c r="S15" s="144"/>
      <c r="T15" s="379" t="s">
        <v>7239</v>
      </c>
      <c r="U15" s="356" t="s">
        <v>7283</v>
      </c>
      <c r="V15" s="378" t="s">
        <v>2302</v>
      </c>
      <c r="W15" s="378" t="s">
        <v>7127</v>
      </c>
      <c r="X15" s="356" t="s">
        <v>7118</v>
      </c>
      <c r="Y15" s="351" t="s">
        <v>43</v>
      </c>
      <c r="Z15" s="351" t="s">
        <v>89</v>
      </c>
      <c r="AA15" s="356" t="s">
        <v>7131</v>
      </c>
      <c r="AB15" s="356" t="s">
        <v>7132</v>
      </c>
      <c r="AC15" s="356" t="s">
        <v>6114</v>
      </c>
      <c r="AD15" s="356" t="s">
        <v>7119</v>
      </c>
      <c r="AE15" s="375" t="s">
        <v>7117</v>
      </c>
    </row>
    <row r="16" spans="1:31" s="9" customFormat="1" ht="18" thickBot="1" x14ac:dyDescent="0.2">
      <c r="A16" s="433"/>
      <c r="B16" s="436"/>
      <c r="C16" s="349"/>
      <c r="D16" s="365"/>
      <c r="E16" s="365"/>
      <c r="F16" s="352"/>
      <c r="G16" s="349"/>
      <c r="H16" s="306" t="s">
        <v>7338</v>
      </c>
      <c r="I16" s="163"/>
      <c r="J16" s="306"/>
      <c r="K16" s="306"/>
      <c r="L16" s="306" t="s">
        <v>7403</v>
      </c>
      <c r="M16" s="354" t="s">
        <v>395</v>
      </c>
      <c r="N16" s="362" t="s">
        <v>7241</v>
      </c>
      <c r="O16" s="182"/>
      <c r="P16" s="182"/>
      <c r="Q16" s="183"/>
      <c r="R16" s="359" t="s">
        <v>7242</v>
      </c>
      <c r="S16" s="360" t="s">
        <v>7244</v>
      </c>
      <c r="T16" s="380"/>
      <c r="U16" s="306"/>
      <c r="V16" s="306"/>
      <c r="W16" s="306"/>
      <c r="X16" s="357"/>
      <c r="Y16" s="363"/>
      <c r="Z16" s="363"/>
      <c r="AA16" s="357"/>
      <c r="AB16" s="357"/>
      <c r="AC16" s="357"/>
      <c r="AD16" s="357"/>
      <c r="AE16" s="376"/>
    </row>
    <row r="17" spans="1:31" s="9" customFormat="1" ht="18" thickBot="1" x14ac:dyDescent="0.2">
      <c r="A17" s="433"/>
      <c r="B17" s="436"/>
      <c r="C17" s="349"/>
      <c r="D17" s="365"/>
      <c r="E17" s="365"/>
      <c r="F17" s="352"/>
      <c r="G17" s="349"/>
      <c r="H17" s="306"/>
      <c r="I17" s="159"/>
      <c r="J17" s="306"/>
      <c r="K17" s="306"/>
      <c r="L17" s="306"/>
      <c r="M17" s="354"/>
      <c r="N17" s="357"/>
      <c r="O17" s="264" t="s">
        <v>7359</v>
      </c>
      <c r="P17" s="263" t="s">
        <v>7360</v>
      </c>
      <c r="Q17" s="263" t="s">
        <v>7384</v>
      </c>
      <c r="R17" s="357"/>
      <c r="S17" s="361"/>
      <c r="T17" s="380"/>
      <c r="U17" s="306"/>
      <c r="V17" s="306"/>
      <c r="W17" s="306"/>
      <c r="X17" s="357"/>
      <c r="Y17" s="363"/>
      <c r="Z17" s="363"/>
      <c r="AA17" s="357"/>
      <c r="AB17" s="357"/>
      <c r="AC17" s="357"/>
      <c r="AD17" s="357"/>
      <c r="AE17" s="376"/>
    </row>
    <row r="18" spans="1:31" s="9" customFormat="1" ht="138.75" thickBot="1" x14ac:dyDescent="0.2">
      <c r="A18" s="434"/>
      <c r="B18" s="437"/>
      <c r="C18" s="350"/>
      <c r="D18" s="366"/>
      <c r="E18" s="366"/>
      <c r="F18" s="353"/>
      <c r="G18" s="350"/>
      <c r="H18" s="307"/>
      <c r="I18" s="160" t="s">
        <v>7337</v>
      </c>
      <c r="J18" s="307"/>
      <c r="K18" s="307"/>
      <c r="L18" s="307"/>
      <c r="M18" s="355"/>
      <c r="N18" s="265" t="s">
        <v>7320</v>
      </c>
      <c r="O18" s="266" t="s">
        <v>7363</v>
      </c>
      <c r="P18" s="266" t="s">
        <v>7364</v>
      </c>
      <c r="Q18" s="266" t="s">
        <v>7385</v>
      </c>
      <c r="R18" s="265" t="s">
        <v>7240</v>
      </c>
      <c r="S18" s="145" t="s">
        <v>7243</v>
      </c>
      <c r="T18" s="381"/>
      <c r="U18" s="307"/>
      <c r="V18" s="307"/>
      <c r="W18" s="307"/>
      <c r="X18" s="358"/>
      <c r="Y18" s="364"/>
      <c r="Z18" s="364"/>
      <c r="AA18" s="358"/>
      <c r="AB18" s="358"/>
      <c r="AC18" s="358"/>
      <c r="AD18" s="358"/>
      <c r="AE18" s="377"/>
    </row>
    <row r="19" spans="1:31" s="9" customFormat="1" ht="409.5" x14ac:dyDescent="0.15">
      <c r="C19" s="9" t="s">
        <v>215</v>
      </c>
      <c r="D19" s="9" t="s">
        <v>7450</v>
      </c>
      <c r="F19" s="9" t="s">
        <v>7452</v>
      </c>
      <c r="H19" s="9" t="s">
        <v>7451</v>
      </c>
      <c r="I19" s="9" t="s">
        <v>7467</v>
      </c>
      <c r="J19" s="9" t="s">
        <v>7451</v>
      </c>
      <c r="M19" s="9">
        <v>990</v>
      </c>
      <c r="N19" s="9">
        <v>990</v>
      </c>
      <c r="O19" s="9">
        <v>990</v>
      </c>
      <c r="S19" s="9">
        <v>0</v>
      </c>
      <c r="T19" s="298" t="s">
        <v>7472</v>
      </c>
      <c r="U19" s="9" t="s">
        <v>7450</v>
      </c>
      <c r="V19" s="9" t="s">
        <v>7450</v>
      </c>
      <c r="W19" s="9" t="s">
        <v>7450</v>
      </c>
      <c r="X19" s="9" t="s">
        <v>7450</v>
      </c>
      <c r="Y19" s="9" t="s">
        <v>7206</v>
      </c>
      <c r="Z19" s="9" t="s">
        <v>7215</v>
      </c>
      <c r="AA19" s="298" t="s">
        <v>7473</v>
      </c>
      <c r="AB19" s="9" t="s">
        <v>7474</v>
      </c>
      <c r="AE19" s="9" t="s">
        <v>7475</v>
      </c>
    </row>
    <row r="20" spans="1:31" s="9" customFormat="1" ht="409.5" x14ac:dyDescent="0.15">
      <c r="C20" s="9" t="s">
        <v>215</v>
      </c>
      <c r="D20" s="9" t="s">
        <v>7450</v>
      </c>
      <c r="F20" s="9" t="s">
        <v>7453</v>
      </c>
      <c r="H20" s="9" t="s">
        <v>7451</v>
      </c>
      <c r="I20" s="9" t="s">
        <v>7467</v>
      </c>
      <c r="J20" s="9" t="s">
        <v>7451</v>
      </c>
      <c r="M20" s="9">
        <v>6050</v>
      </c>
      <c r="N20" s="9">
        <v>6050</v>
      </c>
      <c r="O20" s="9">
        <v>6050</v>
      </c>
      <c r="S20" s="9">
        <v>0</v>
      </c>
      <c r="T20" s="298" t="s">
        <v>7476</v>
      </c>
      <c r="U20" s="9" t="s">
        <v>7450</v>
      </c>
      <c r="V20" s="9" t="s">
        <v>7450</v>
      </c>
      <c r="W20" s="9" t="s">
        <v>7450</v>
      </c>
      <c r="X20" s="9" t="s">
        <v>7450</v>
      </c>
      <c r="Y20" s="9" t="s">
        <v>7206</v>
      </c>
      <c r="Z20" s="9" t="s">
        <v>7215</v>
      </c>
      <c r="AA20" s="298" t="s">
        <v>7477</v>
      </c>
      <c r="AB20" s="9" t="s">
        <v>7474</v>
      </c>
      <c r="AE20" s="9" t="s">
        <v>7475</v>
      </c>
    </row>
    <row r="21" spans="1:31" s="9" customFormat="1" ht="409.5" x14ac:dyDescent="0.15">
      <c r="C21" s="9" t="s">
        <v>215</v>
      </c>
      <c r="D21" s="9" t="s">
        <v>7451</v>
      </c>
      <c r="F21" s="9" t="s">
        <v>7454</v>
      </c>
      <c r="H21" s="9" t="s">
        <v>7451</v>
      </c>
      <c r="I21" s="9" t="s">
        <v>7468</v>
      </c>
      <c r="J21" s="9" t="s">
        <v>7451</v>
      </c>
      <c r="M21" s="9">
        <v>5600</v>
      </c>
      <c r="N21" s="9">
        <v>5600</v>
      </c>
      <c r="P21" s="9">
        <v>5600</v>
      </c>
      <c r="S21" s="9">
        <v>0</v>
      </c>
      <c r="T21" s="298" t="s">
        <v>7478</v>
      </c>
      <c r="U21" s="9" t="s">
        <v>7450</v>
      </c>
      <c r="V21" s="9" t="s">
        <v>7450</v>
      </c>
      <c r="W21" s="9" t="s">
        <v>7451</v>
      </c>
      <c r="X21" s="9" t="s">
        <v>7450</v>
      </c>
      <c r="Y21" s="9" t="s">
        <v>7479</v>
      </c>
      <c r="Z21" s="9" t="s">
        <v>7215</v>
      </c>
      <c r="AA21" s="298" t="s">
        <v>7480</v>
      </c>
      <c r="AB21" s="9" t="s">
        <v>7474</v>
      </c>
      <c r="AE21" s="9" t="s">
        <v>7475</v>
      </c>
    </row>
    <row r="22" spans="1:31" s="9" customFormat="1" ht="409.5" x14ac:dyDescent="0.15">
      <c r="C22" s="9" t="s">
        <v>215</v>
      </c>
      <c r="D22" s="9" t="s">
        <v>7451</v>
      </c>
      <c r="F22" s="9" t="s">
        <v>7455</v>
      </c>
      <c r="H22" s="9" t="s">
        <v>7451</v>
      </c>
      <c r="I22" s="9" t="s">
        <v>7468</v>
      </c>
      <c r="J22" s="9" t="s">
        <v>7451</v>
      </c>
      <c r="M22" s="9">
        <v>5500</v>
      </c>
      <c r="N22" s="9">
        <v>5500</v>
      </c>
      <c r="P22" s="9">
        <v>5500</v>
      </c>
      <c r="S22" s="9">
        <v>0</v>
      </c>
      <c r="T22" s="298" t="s">
        <v>7481</v>
      </c>
      <c r="U22" s="9" t="s">
        <v>7450</v>
      </c>
      <c r="V22" s="9" t="s">
        <v>7450</v>
      </c>
      <c r="W22" s="9" t="s">
        <v>7450</v>
      </c>
      <c r="X22" s="9" t="s">
        <v>7450</v>
      </c>
      <c r="Y22" s="9" t="s">
        <v>7479</v>
      </c>
      <c r="Z22" s="9" t="s">
        <v>7215</v>
      </c>
      <c r="AA22" s="298" t="s">
        <v>7482</v>
      </c>
      <c r="AB22" s="9" t="s">
        <v>7474</v>
      </c>
      <c r="AE22" s="9" t="s">
        <v>7475</v>
      </c>
    </row>
    <row r="23" spans="1:31" s="9" customFormat="1" ht="409.5" x14ac:dyDescent="0.15">
      <c r="C23" s="9" t="s">
        <v>215</v>
      </c>
      <c r="D23" s="9" t="s">
        <v>7451</v>
      </c>
      <c r="F23" s="9" t="s">
        <v>7456</v>
      </c>
      <c r="H23" s="9" t="s">
        <v>7451</v>
      </c>
      <c r="I23" s="9" t="s">
        <v>7468</v>
      </c>
      <c r="J23" s="9" t="s">
        <v>7451</v>
      </c>
      <c r="M23" s="9">
        <v>57000</v>
      </c>
      <c r="N23" s="9">
        <v>57000</v>
      </c>
      <c r="O23" s="9">
        <v>57000</v>
      </c>
      <c r="S23" s="9">
        <v>0</v>
      </c>
      <c r="T23" s="298" t="s">
        <v>7483</v>
      </c>
      <c r="U23" s="9" t="s">
        <v>7450</v>
      </c>
      <c r="V23" s="9" t="s">
        <v>7450</v>
      </c>
      <c r="W23" s="9" t="s">
        <v>7450</v>
      </c>
      <c r="X23" s="9" t="s">
        <v>7450</v>
      </c>
      <c r="Y23" s="9" t="s">
        <v>7206</v>
      </c>
      <c r="Z23" s="9" t="s">
        <v>7215</v>
      </c>
      <c r="AA23" s="298" t="s">
        <v>7484</v>
      </c>
      <c r="AB23" s="9" t="s">
        <v>7474</v>
      </c>
      <c r="AE23" s="9" t="s">
        <v>7475</v>
      </c>
    </row>
    <row r="24" spans="1:31" s="9" customFormat="1" ht="409.5" x14ac:dyDescent="0.15">
      <c r="C24" s="9" t="s">
        <v>215</v>
      </c>
      <c r="D24" s="9" t="s">
        <v>7451</v>
      </c>
      <c r="F24" s="9" t="s">
        <v>7457</v>
      </c>
      <c r="H24" s="9" t="s">
        <v>7451</v>
      </c>
      <c r="I24" s="9" t="s">
        <v>7468</v>
      </c>
      <c r="J24" s="9" t="s">
        <v>7451</v>
      </c>
      <c r="M24" s="9">
        <v>30014</v>
      </c>
      <c r="N24" s="9">
        <v>11314</v>
      </c>
      <c r="O24" s="9">
        <v>11314</v>
      </c>
      <c r="S24" s="9">
        <v>18700</v>
      </c>
      <c r="T24" s="298" t="s">
        <v>7485</v>
      </c>
      <c r="U24" s="9" t="s">
        <v>7450</v>
      </c>
      <c r="V24" s="9" t="s">
        <v>7450</v>
      </c>
      <c r="W24" s="9" t="s">
        <v>7450</v>
      </c>
      <c r="X24" s="9" t="s">
        <v>7450</v>
      </c>
      <c r="Y24" s="9" t="s">
        <v>7206</v>
      </c>
      <c r="Z24" s="9" t="s">
        <v>7215</v>
      </c>
      <c r="AA24" s="298" t="s">
        <v>7486</v>
      </c>
      <c r="AB24" s="9" t="s">
        <v>7474</v>
      </c>
      <c r="AE24" s="9" t="s">
        <v>7475</v>
      </c>
    </row>
    <row r="25" spans="1:31" s="9" customFormat="1" ht="351" x14ac:dyDescent="0.15">
      <c r="C25" s="9" t="s">
        <v>215</v>
      </c>
      <c r="D25" s="9" t="s">
        <v>7450</v>
      </c>
      <c r="F25" s="9" t="s">
        <v>7458</v>
      </c>
      <c r="H25" s="9" t="s">
        <v>7451</v>
      </c>
      <c r="I25" s="9" t="s">
        <v>7469</v>
      </c>
      <c r="J25" s="9" t="s">
        <v>7451</v>
      </c>
      <c r="M25" s="9">
        <v>15067</v>
      </c>
      <c r="N25" s="9">
        <v>15067</v>
      </c>
      <c r="O25" s="9">
        <v>15067</v>
      </c>
      <c r="S25" s="9">
        <v>0</v>
      </c>
      <c r="T25" s="298" t="s">
        <v>7487</v>
      </c>
      <c r="U25" s="9" t="s">
        <v>7450</v>
      </c>
      <c r="V25" s="9" t="s">
        <v>7450</v>
      </c>
      <c r="W25" s="9" t="s">
        <v>7450</v>
      </c>
      <c r="X25" s="9" t="s">
        <v>7450</v>
      </c>
      <c r="Y25" s="9" t="s">
        <v>7206</v>
      </c>
      <c r="Z25" s="9" t="s">
        <v>7215</v>
      </c>
      <c r="AA25" s="298" t="s">
        <v>7488</v>
      </c>
      <c r="AB25" s="9" t="s">
        <v>7474</v>
      </c>
      <c r="AE25" s="9" t="s">
        <v>7475</v>
      </c>
    </row>
    <row r="26" spans="1:31" s="9" customFormat="1" ht="391.5" x14ac:dyDescent="0.15">
      <c r="C26" s="9" t="s">
        <v>215</v>
      </c>
      <c r="D26" s="9" t="s">
        <v>7451</v>
      </c>
      <c r="F26" s="9" t="s">
        <v>7459</v>
      </c>
      <c r="H26" s="9" t="s">
        <v>7451</v>
      </c>
      <c r="I26" s="9" t="s">
        <v>7468</v>
      </c>
      <c r="J26" s="9" t="s">
        <v>7451</v>
      </c>
      <c r="M26" s="9">
        <v>130757</v>
      </c>
      <c r="N26" s="9">
        <v>130757</v>
      </c>
      <c r="O26" s="9">
        <v>130757</v>
      </c>
      <c r="S26" s="9">
        <v>0</v>
      </c>
      <c r="T26" s="298" t="s">
        <v>7489</v>
      </c>
      <c r="U26" s="9" t="s">
        <v>7450</v>
      </c>
      <c r="V26" s="9" t="s">
        <v>7450</v>
      </c>
      <c r="W26" s="9" t="s">
        <v>7451</v>
      </c>
      <c r="X26" s="9" t="s">
        <v>7450</v>
      </c>
      <c r="Y26" s="9" t="s">
        <v>7206</v>
      </c>
      <c r="Z26" s="9" t="s">
        <v>7215</v>
      </c>
      <c r="AA26" s="9" t="s">
        <v>7490</v>
      </c>
      <c r="AB26" s="9" t="s">
        <v>7474</v>
      </c>
      <c r="AD26" s="9" t="s">
        <v>7491</v>
      </c>
      <c r="AE26" s="9" t="s">
        <v>7475</v>
      </c>
    </row>
    <row r="27" spans="1:31" s="9" customFormat="1" ht="310.5" x14ac:dyDescent="0.15">
      <c r="C27" s="9" t="s">
        <v>215</v>
      </c>
      <c r="D27" s="9" t="s">
        <v>7450</v>
      </c>
      <c r="F27" s="9" t="s">
        <v>7460</v>
      </c>
      <c r="H27" s="9" t="s">
        <v>7451</v>
      </c>
      <c r="I27" s="9" t="s">
        <v>7469</v>
      </c>
      <c r="J27" s="9" t="s">
        <v>7451</v>
      </c>
      <c r="M27" s="9">
        <v>1860</v>
      </c>
      <c r="N27" s="9">
        <v>1860</v>
      </c>
      <c r="O27" s="9">
        <v>1860</v>
      </c>
      <c r="S27" s="9">
        <v>0</v>
      </c>
      <c r="T27" s="298" t="s">
        <v>7492</v>
      </c>
      <c r="U27" s="9" t="s">
        <v>7450</v>
      </c>
      <c r="V27" s="9" t="s">
        <v>7450</v>
      </c>
      <c r="W27" s="9" t="s">
        <v>7450</v>
      </c>
      <c r="X27" s="9" t="s">
        <v>7450</v>
      </c>
      <c r="Y27" s="9" t="s">
        <v>7479</v>
      </c>
      <c r="Z27" s="9" t="s">
        <v>7215</v>
      </c>
      <c r="AA27" s="298" t="s">
        <v>7493</v>
      </c>
      <c r="AB27" s="9" t="s">
        <v>7474</v>
      </c>
      <c r="AE27" s="9" t="s">
        <v>7494</v>
      </c>
    </row>
    <row r="28" spans="1:31" s="9" customFormat="1" ht="297" x14ac:dyDescent="0.15">
      <c r="C28" s="9" t="s">
        <v>215</v>
      </c>
      <c r="D28" s="9" t="s">
        <v>7450</v>
      </c>
      <c r="F28" s="9" t="s">
        <v>7461</v>
      </c>
      <c r="H28" s="9" t="s">
        <v>7451</v>
      </c>
      <c r="I28" s="9" t="s">
        <v>7470</v>
      </c>
      <c r="J28" s="9" t="s">
        <v>7451</v>
      </c>
      <c r="M28" s="9">
        <v>7500</v>
      </c>
      <c r="N28" s="9">
        <v>7500</v>
      </c>
      <c r="O28" s="9">
        <v>7500</v>
      </c>
      <c r="S28" s="9">
        <v>0</v>
      </c>
      <c r="T28" s="298" t="s">
        <v>7495</v>
      </c>
      <c r="U28" s="9" t="s">
        <v>7450</v>
      </c>
      <c r="V28" s="9" t="s">
        <v>7450</v>
      </c>
      <c r="W28" s="9" t="s">
        <v>7451</v>
      </c>
      <c r="X28" s="9" t="s">
        <v>7450</v>
      </c>
      <c r="Y28" s="9" t="s">
        <v>7479</v>
      </c>
      <c r="Z28" s="9" t="s">
        <v>7215</v>
      </c>
      <c r="AA28" s="9" t="s">
        <v>7496</v>
      </c>
      <c r="AB28" s="9" t="s">
        <v>7474</v>
      </c>
      <c r="AE28" s="9" t="s">
        <v>7494</v>
      </c>
    </row>
    <row r="29" spans="1:31" s="9" customFormat="1" ht="409.5" x14ac:dyDescent="0.15">
      <c r="C29" s="9" t="s">
        <v>215</v>
      </c>
      <c r="D29" s="9" t="s">
        <v>7450</v>
      </c>
      <c r="F29" s="9" t="s">
        <v>7462</v>
      </c>
      <c r="H29" s="9" t="s">
        <v>7451</v>
      </c>
      <c r="I29" s="9" t="s">
        <v>7469</v>
      </c>
      <c r="J29" s="9" t="s">
        <v>7451</v>
      </c>
      <c r="M29" s="9">
        <v>2044</v>
      </c>
      <c r="N29" s="9">
        <v>767</v>
      </c>
      <c r="O29" s="9">
        <v>767</v>
      </c>
      <c r="S29" s="9">
        <v>1277</v>
      </c>
      <c r="T29" s="298" t="s">
        <v>7497</v>
      </c>
      <c r="U29" s="9" t="s">
        <v>7450</v>
      </c>
      <c r="V29" s="9" t="s">
        <v>7450</v>
      </c>
      <c r="W29" s="9" t="s">
        <v>7450</v>
      </c>
      <c r="X29" s="9" t="s">
        <v>7450</v>
      </c>
      <c r="Y29" s="9" t="s">
        <v>7479</v>
      </c>
      <c r="Z29" s="9" t="s">
        <v>7215</v>
      </c>
      <c r="AA29" s="298" t="s">
        <v>7498</v>
      </c>
      <c r="AB29" s="9" t="s">
        <v>7474</v>
      </c>
      <c r="AE29" s="9" t="s">
        <v>7494</v>
      </c>
    </row>
    <row r="30" spans="1:31" s="9" customFormat="1" ht="409.5" x14ac:dyDescent="0.15">
      <c r="C30" s="9" t="s">
        <v>194</v>
      </c>
      <c r="D30" s="9" t="s">
        <v>7450</v>
      </c>
      <c r="F30" s="9" t="s">
        <v>7463</v>
      </c>
      <c r="H30" s="9" t="s">
        <v>7451</v>
      </c>
      <c r="I30" s="9" t="s">
        <v>7469</v>
      </c>
      <c r="J30" s="9" t="s">
        <v>7451</v>
      </c>
      <c r="M30" s="9">
        <v>7200</v>
      </c>
      <c r="N30" s="9">
        <v>3600</v>
      </c>
      <c r="O30" s="9">
        <v>3600</v>
      </c>
      <c r="R30" s="9">
        <v>3600</v>
      </c>
      <c r="S30" s="9">
        <v>0</v>
      </c>
      <c r="T30" s="298" t="s">
        <v>7499</v>
      </c>
      <c r="U30" s="9" t="s">
        <v>7450</v>
      </c>
      <c r="V30" s="9" t="s">
        <v>7450</v>
      </c>
      <c r="W30" s="9" t="s">
        <v>7450</v>
      </c>
      <c r="X30" s="9" t="s">
        <v>7450</v>
      </c>
      <c r="Y30" s="9" t="s">
        <v>7479</v>
      </c>
      <c r="Z30" s="9" t="s">
        <v>7215</v>
      </c>
      <c r="AA30" s="298" t="s">
        <v>7500</v>
      </c>
      <c r="AB30" s="9" t="s">
        <v>7474</v>
      </c>
      <c r="AD30" s="9" t="s">
        <v>7501</v>
      </c>
      <c r="AE30" s="9" t="s">
        <v>7502</v>
      </c>
    </row>
    <row r="31" spans="1:31" s="9" customFormat="1" ht="409.5" x14ac:dyDescent="0.15">
      <c r="C31" s="9" t="s">
        <v>215</v>
      </c>
      <c r="D31" s="9" t="s">
        <v>7451</v>
      </c>
      <c r="F31" s="9" t="s">
        <v>7464</v>
      </c>
      <c r="H31" s="9" t="s">
        <v>7451</v>
      </c>
      <c r="I31" s="9" t="s">
        <v>7471</v>
      </c>
      <c r="J31" s="9" t="s">
        <v>7451</v>
      </c>
      <c r="M31" s="9">
        <v>1350</v>
      </c>
      <c r="N31" s="9">
        <v>1350</v>
      </c>
      <c r="P31" s="9">
        <v>1350</v>
      </c>
      <c r="S31" s="9" t="s">
        <v>7503</v>
      </c>
      <c r="T31" s="298" t="s">
        <v>7504</v>
      </c>
      <c r="U31" s="9" t="s">
        <v>7450</v>
      </c>
      <c r="V31" s="9" t="s">
        <v>7450</v>
      </c>
      <c r="W31" s="9" t="s">
        <v>7450</v>
      </c>
      <c r="X31" s="9" t="s">
        <v>7450</v>
      </c>
      <c r="Y31" s="9" t="s">
        <v>7206</v>
      </c>
      <c r="Z31" s="9" t="s">
        <v>7215</v>
      </c>
      <c r="AA31" s="9" t="s">
        <v>7505</v>
      </c>
      <c r="AB31" s="9" t="s">
        <v>7474</v>
      </c>
      <c r="AE31" s="9" t="s">
        <v>7475</v>
      </c>
    </row>
    <row r="32" spans="1:31" s="9" customFormat="1" ht="409.5" x14ac:dyDescent="0.15">
      <c r="C32" s="9" t="s">
        <v>215</v>
      </c>
      <c r="D32" s="9" t="s">
        <v>7451</v>
      </c>
      <c r="F32" s="9" t="s">
        <v>7465</v>
      </c>
      <c r="H32" s="9" t="s">
        <v>7451</v>
      </c>
      <c r="I32" s="9" t="s">
        <v>7471</v>
      </c>
      <c r="J32" s="9" t="s">
        <v>7451</v>
      </c>
      <c r="M32" s="9">
        <v>23000</v>
      </c>
      <c r="N32" s="9">
        <v>23000</v>
      </c>
      <c r="P32" s="9">
        <v>23000</v>
      </c>
      <c r="S32" s="9" t="s">
        <v>7503</v>
      </c>
      <c r="T32" s="298" t="s">
        <v>7506</v>
      </c>
      <c r="U32" s="9" t="s">
        <v>7450</v>
      </c>
      <c r="V32" s="9" t="s">
        <v>7450</v>
      </c>
      <c r="W32" s="9" t="s">
        <v>7450</v>
      </c>
      <c r="X32" s="9" t="s">
        <v>7450</v>
      </c>
      <c r="Y32" s="9" t="s">
        <v>7206</v>
      </c>
      <c r="Z32" s="9" t="s">
        <v>7215</v>
      </c>
      <c r="AA32" s="298" t="s">
        <v>7507</v>
      </c>
      <c r="AB32" s="9" t="s">
        <v>7474</v>
      </c>
      <c r="AE32" s="9" t="s">
        <v>7475</v>
      </c>
    </row>
    <row r="33" spans="3:31" s="9" customFormat="1" ht="364.5" x14ac:dyDescent="0.15">
      <c r="C33" s="9" t="s">
        <v>215</v>
      </c>
      <c r="D33" s="9" t="s">
        <v>7451</v>
      </c>
      <c r="F33" s="9" t="s">
        <v>7466</v>
      </c>
      <c r="H33" s="9" t="s">
        <v>7451</v>
      </c>
      <c r="I33" s="9" t="s">
        <v>7471</v>
      </c>
      <c r="J33" s="9" t="s">
        <v>7451</v>
      </c>
      <c r="M33" s="9">
        <v>65000</v>
      </c>
      <c r="N33" s="9">
        <v>65000</v>
      </c>
      <c r="P33" s="9">
        <v>65000</v>
      </c>
      <c r="S33" s="9" t="s">
        <v>7503</v>
      </c>
      <c r="T33" s="298" t="s">
        <v>7508</v>
      </c>
      <c r="U33" s="9" t="s">
        <v>7450</v>
      </c>
      <c r="V33" s="9" t="s">
        <v>7450</v>
      </c>
      <c r="W33" s="9" t="s">
        <v>7450</v>
      </c>
      <c r="X33" s="9" t="s">
        <v>7450</v>
      </c>
      <c r="Y33" s="9" t="s">
        <v>7206</v>
      </c>
      <c r="Z33" s="9" t="s">
        <v>7215</v>
      </c>
      <c r="AA33" s="298" t="s">
        <v>7509</v>
      </c>
      <c r="AB33" s="9" t="s">
        <v>7474</v>
      </c>
      <c r="AE33" s="9" t="s">
        <v>7475</v>
      </c>
    </row>
    <row r="34" spans="3:31" s="9" customFormat="1" x14ac:dyDescent="0.15"/>
    <row r="35" spans="3:31" s="9" customFormat="1" x14ac:dyDescent="0.15"/>
    <row r="36" spans="3:31" s="9" customFormat="1" x14ac:dyDescent="0.15"/>
    <row r="37" spans="3:31" s="9" customFormat="1" x14ac:dyDescent="0.15"/>
    <row r="38" spans="3:31" s="9" customFormat="1" x14ac:dyDescent="0.15"/>
    <row r="39" spans="3:31" s="9" customFormat="1" x14ac:dyDescent="0.15"/>
    <row r="40" spans="3:31" s="9" customFormat="1" x14ac:dyDescent="0.15"/>
    <row r="41" spans="3:31" s="9" customFormat="1" x14ac:dyDescent="0.15"/>
    <row r="42" spans="3:31" s="9" customFormat="1" x14ac:dyDescent="0.15"/>
    <row r="43" spans="3:31" s="9" customFormat="1" x14ac:dyDescent="0.15"/>
    <row r="44" spans="3:31" s="9" customFormat="1" x14ac:dyDescent="0.15"/>
    <row r="45" spans="3:31" s="9" customFormat="1" x14ac:dyDescent="0.15"/>
    <row r="46" spans="3:31" s="9" customFormat="1" x14ac:dyDescent="0.15"/>
    <row r="47" spans="3:31" s="9" customFormat="1" x14ac:dyDescent="0.15"/>
    <row r="48" spans="3:31" s="9" customFormat="1" x14ac:dyDescent="0.15"/>
    <row r="49" s="9" customFormat="1" x14ac:dyDescent="0.15"/>
    <row r="50" s="9" customFormat="1" x14ac:dyDescent="0.15"/>
    <row r="51" s="9" customFormat="1" x14ac:dyDescent="0.15"/>
    <row r="52" s="9" customFormat="1" x14ac:dyDescent="0.15"/>
    <row r="53" s="9" customFormat="1" x14ac:dyDescent="0.15"/>
    <row r="54" s="9" customFormat="1" x14ac:dyDescent="0.15"/>
    <row r="55" s="9" customFormat="1" x14ac:dyDescent="0.15"/>
    <row r="56" s="9" customFormat="1" x14ac:dyDescent="0.15"/>
    <row r="57" s="9" customFormat="1" x14ac:dyDescent="0.15"/>
    <row r="58" s="9" customFormat="1" x14ac:dyDescent="0.15"/>
    <row r="59" s="9" customFormat="1" x14ac:dyDescent="0.15"/>
    <row r="60" s="9" customFormat="1" x14ac:dyDescent="0.15"/>
    <row r="61" s="9" customFormat="1" x14ac:dyDescent="0.15"/>
    <row r="62" s="9" customFormat="1" x14ac:dyDescent="0.15"/>
    <row r="63" s="9" customFormat="1" x14ac:dyDescent="0.15"/>
    <row r="64" s="9" customFormat="1" x14ac:dyDescent="0.15"/>
    <row r="65" s="9" customFormat="1" x14ac:dyDescent="0.15"/>
    <row r="66" s="9" customFormat="1" x14ac:dyDescent="0.15"/>
    <row r="67" s="9" customFormat="1" x14ac:dyDescent="0.15"/>
    <row r="68" s="9" customFormat="1" x14ac:dyDescent="0.15"/>
    <row r="69" s="9" customFormat="1" x14ac:dyDescent="0.15"/>
    <row r="70" s="9" customFormat="1" x14ac:dyDescent="0.15"/>
    <row r="71" s="9" customFormat="1" x14ac:dyDescent="0.15"/>
    <row r="72" s="9" customFormat="1" x14ac:dyDescent="0.15"/>
    <row r="73" s="9" customFormat="1" x14ac:dyDescent="0.15"/>
    <row r="74" s="9" customFormat="1" x14ac:dyDescent="0.15"/>
    <row r="75" s="9" customFormat="1" x14ac:dyDescent="0.15"/>
    <row r="76" s="9" customFormat="1" x14ac:dyDescent="0.15"/>
    <row r="77" s="9" customFormat="1" x14ac:dyDescent="0.15"/>
    <row r="78" s="9" customFormat="1" x14ac:dyDescent="0.15"/>
    <row r="79" s="9" customFormat="1" x14ac:dyDescent="0.15"/>
    <row r="80" s="9" customFormat="1" x14ac:dyDescent="0.15"/>
    <row r="81" s="9" customFormat="1" x14ac:dyDescent="0.15"/>
    <row r="82" s="9" customFormat="1" x14ac:dyDescent="0.15"/>
    <row r="83" s="9" customFormat="1" x14ac:dyDescent="0.15"/>
    <row r="84" s="9" customFormat="1" x14ac:dyDescent="0.15"/>
    <row r="85" s="9" customFormat="1" x14ac:dyDescent="0.15"/>
    <row r="86" s="9" customFormat="1" x14ac:dyDescent="0.15"/>
    <row r="87" s="9" customFormat="1" x14ac:dyDescent="0.15"/>
    <row r="88" s="9" customFormat="1" x14ac:dyDescent="0.15"/>
    <row r="89" s="9" customFormat="1" x14ac:dyDescent="0.15"/>
    <row r="90" s="9" customFormat="1" x14ac:dyDescent="0.15"/>
    <row r="91" s="9" customFormat="1" x14ac:dyDescent="0.15"/>
    <row r="92" s="9" customFormat="1" x14ac:dyDescent="0.15"/>
    <row r="93" s="9" customFormat="1" x14ac:dyDescent="0.15"/>
    <row r="94" s="9" customFormat="1" x14ac:dyDescent="0.15"/>
    <row r="95" s="9" customFormat="1" x14ac:dyDescent="0.15"/>
    <row r="96" s="9" customFormat="1" x14ac:dyDescent="0.15"/>
    <row r="97" s="9" customFormat="1" x14ac:dyDescent="0.15"/>
    <row r="98" s="9" customFormat="1" x14ac:dyDescent="0.15"/>
    <row r="99" s="9" customFormat="1" x14ac:dyDescent="0.15"/>
    <row r="100" s="9" customFormat="1" x14ac:dyDescent="0.15"/>
    <row r="101" s="9" customFormat="1" x14ac:dyDescent="0.15"/>
    <row r="102" s="9" customFormat="1" x14ac:dyDescent="0.15"/>
    <row r="103" s="9" customFormat="1" x14ac:dyDescent="0.15"/>
    <row r="104" s="9" customFormat="1" x14ac:dyDescent="0.15"/>
    <row r="105" s="9" customFormat="1" x14ac:dyDescent="0.15"/>
    <row r="106" s="9" customFormat="1" x14ac:dyDescent="0.15"/>
    <row r="107" s="9" customFormat="1" x14ac:dyDescent="0.15"/>
    <row r="108" s="9" customFormat="1" x14ac:dyDescent="0.15"/>
    <row r="109" s="9" customFormat="1" x14ac:dyDescent="0.15"/>
    <row r="110" s="9" customFormat="1" x14ac:dyDescent="0.15"/>
    <row r="111" s="9" customFormat="1" x14ac:dyDescent="0.15"/>
    <row r="112" s="9" customFormat="1" x14ac:dyDescent="0.15"/>
    <row r="113" s="9" customFormat="1" x14ac:dyDescent="0.15"/>
    <row r="114" s="9" customFormat="1" x14ac:dyDescent="0.15"/>
    <row r="115" s="9" customFormat="1" x14ac:dyDescent="0.15"/>
    <row r="116" s="9" customFormat="1" x14ac:dyDescent="0.15"/>
    <row r="117" s="9" customFormat="1" x14ac:dyDescent="0.15"/>
    <row r="118" s="9" customFormat="1" x14ac:dyDescent="0.15"/>
    <row r="119" s="9" customFormat="1" x14ac:dyDescent="0.15"/>
    <row r="120" s="9" customFormat="1" x14ac:dyDescent="0.15"/>
    <row r="121" s="9" customFormat="1" x14ac:dyDescent="0.15"/>
    <row r="122" s="9" customFormat="1" x14ac:dyDescent="0.15"/>
    <row r="123" s="9" customFormat="1" x14ac:dyDescent="0.15"/>
    <row r="124" s="9" customFormat="1" x14ac:dyDescent="0.15"/>
    <row r="125" s="9" customFormat="1" x14ac:dyDescent="0.15"/>
    <row r="126" s="9" customFormat="1" x14ac:dyDescent="0.15"/>
    <row r="127" s="9" customFormat="1" x14ac:dyDescent="0.15"/>
    <row r="128" s="9" customFormat="1" x14ac:dyDescent="0.15"/>
    <row r="129" s="9" customFormat="1" x14ac:dyDescent="0.15"/>
    <row r="130" s="9" customFormat="1" x14ac:dyDescent="0.15"/>
    <row r="131" s="9" customFormat="1" x14ac:dyDescent="0.15"/>
    <row r="132" s="9" customFormat="1" x14ac:dyDescent="0.15"/>
    <row r="133" s="9" customFormat="1" x14ac:dyDescent="0.15"/>
    <row r="134" s="9" customFormat="1" x14ac:dyDescent="0.15"/>
    <row r="135" s="9" customFormat="1" x14ac:dyDescent="0.15"/>
    <row r="136" s="9" customFormat="1" x14ac:dyDescent="0.15"/>
    <row r="137" s="9" customFormat="1" x14ac:dyDescent="0.15"/>
    <row r="138" s="9" customFormat="1" x14ac:dyDescent="0.15"/>
    <row r="139" s="9" customFormat="1" x14ac:dyDescent="0.15"/>
    <row r="140" s="9" customFormat="1" x14ac:dyDescent="0.15"/>
    <row r="141" s="9" customFormat="1" x14ac:dyDescent="0.15"/>
    <row r="142" s="9" customFormat="1" x14ac:dyDescent="0.15"/>
    <row r="143" s="9" customFormat="1" x14ac:dyDescent="0.15"/>
    <row r="144" s="9" customFormat="1" x14ac:dyDescent="0.15"/>
    <row r="145" s="9" customFormat="1" x14ac:dyDescent="0.15"/>
    <row r="146" s="9" customFormat="1" x14ac:dyDescent="0.15"/>
    <row r="147" s="9" customFormat="1" x14ac:dyDescent="0.15"/>
    <row r="148" s="9" customFormat="1" x14ac:dyDescent="0.15"/>
    <row r="149" s="9" customFormat="1" x14ac:dyDescent="0.15"/>
    <row r="150" s="9" customFormat="1" x14ac:dyDescent="0.15"/>
    <row r="151" s="9" customFormat="1" x14ac:dyDescent="0.15"/>
    <row r="152" s="9" customFormat="1" x14ac:dyDescent="0.15"/>
    <row r="153" s="9" customFormat="1" x14ac:dyDescent="0.15"/>
    <row r="154" s="9" customFormat="1" x14ac:dyDescent="0.15"/>
    <row r="155" s="9" customFormat="1" x14ac:dyDescent="0.15"/>
    <row r="156" s="9" customFormat="1" x14ac:dyDescent="0.15"/>
    <row r="157" s="9" customFormat="1" x14ac:dyDescent="0.15"/>
    <row r="158" s="9" customFormat="1" x14ac:dyDescent="0.15"/>
    <row r="159" s="9" customFormat="1" x14ac:dyDescent="0.15"/>
    <row r="160" s="9" customFormat="1" x14ac:dyDescent="0.15"/>
    <row r="161" s="9" customFormat="1" x14ac:dyDescent="0.15"/>
    <row r="162" s="9" customFormat="1" x14ac:dyDescent="0.15"/>
    <row r="163" s="9" customFormat="1" x14ac:dyDescent="0.15"/>
    <row r="164" s="9" customFormat="1" x14ac:dyDescent="0.15"/>
    <row r="165" s="9" customFormat="1" x14ac:dyDescent="0.15"/>
    <row r="166" s="9" customFormat="1" x14ac:dyDescent="0.15"/>
    <row r="167" s="9" customFormat="1" x14ac:dyDescent="0.15"/>
    <row r="168" s="9" customFormat="1" x14ac:dyDescent="0.15"/>
    <row r="169" s="9" customFormat="1" x14ac:dyDescent="0.15"/>
    <row r="170" s="9" customFormat="1" x14ac:dyDescent="0.15"/>
    <row r="171" s="9" customFormat="1" x14ac:dyDescent="0.15"/>
    <row r="172" s="9" customFormat="1" x14ac:dyDescent="0.15"/>
    <row r="173" s="9" customFormat="1" x14ac:dyDescent="0.15"/>
    <row r="174" s="9" customFormat="1" x14ac:dyDescent="0.15"/>
    <row r="175" s="9" customFormat="1" x14ac:dyDescent="0.15"/>
    <row r="176" s="9" customFormat="1" x14ac:dyDescent="0.15"/>
    <row r="177" s="9" customFormat="1" x14ac:dyDescent="0.15"/>
    <row r="178" s="9" customFormat="1" x14ac:dyDescent="0.15"/>
    <row r="179" s="9" customFormat="1" x14ac:dyDescent="0.15"/>
    <row r="180" s="9" customFormat="1" x14ac:dyDescent="0.15"/>
    <row r="181" s="9" customFormat="1" x14ac:dyDescent="0.15"/>
    <row r="182" s="9" customFormat="1" x14ac:dyDescent="0.15"/>
    <row r="183" s="9" customFormat="1" x14ac:dyDescent="0.15"/>
    <row r="184" s="9" customFormat="1" x14ac:dyDescent="0.15"/>
    <row r="185" s="9" customFormat="1" x14ac:dyDescent="0.15"/>
    <row r="186" s="9" customFormat="1" x14ac:dyDescent="0.15"/>
    <row r="187" s="9" customFormat="1" x14ac:dyDescent="0.15"/>
    <row r="188" s="9" customFormat="1" x14ac:dyDescent="0.15"/>
    <row r="189" s="9" customFormat="1" x14ac:dyDescent="0.15"/>
    <row r="190" s="9" customFormat="1" x14ac:dyDescent="0.15"/>
    <row r="191" s="9" customFormat="1" x14ac:dyDescent="0.15"/>
    <row r="192" s="9" customFormat="1" x14ac:dyDescent="0.15"/>
    <row r="193" s="9" customFormat="1" x14ac:dyDescent="0.15"/>
    <row r="194" s="9" customFormat="1" x14ac:dyDescent="0.15"/>
    <row r="195" s="9" customFormat="1" x14ac:dyDescent="0.15"/>
    <row r="196" s="9" customFormat="1" x14ac:dyDescent="0.15"/>
    <row r="197" s="9" customFormat="1" x14ac:dyDescent="0.15"/>
    <row r="198" s="9" customFormat="1" x14ac:dyDescent="0.15"/>
    <row r="199" s="9" customFormat="1" x14ac:dyDescent="0.15"/>
    <row r="200" s="9" customFormat="1" x14ac:dyDescent="0.15"/>
    <row r="201" s="9" customFormat="1" x14ac:dyDescent="0.15"/>
    <row r="202" s="9" customFormat="1" x14ac:dyDescent="0.15"/>
    <row r="203" s="9" customFormat="1" x14ac:dyDescent="0.15"/>
    <row r="204" s="9" customFormat="1" x14ac:dyDescent="0.15"/>
    <row r="205" s="9" customFormat="1" x14ac:dyDescent="0.15"/>
    <row r="206" s="9" customFormat="1" x14ac:dyDescent="0.15"/>
    <row r="207" s="9" customFormat="1" x14ac:dyDescent="0.15"/>
    <row r="208" s="9" customFormat="1" x14ac:dyDescent="0.15"/>
    <row r="209" s="9" customFormat="1" x14ac:dyDescent="0.15"/>
    <row r="210" s="9" customFormat="1" x14ac:dyDescent="0.15"/>
    <row r="211" s="9" customFormat="1" x14ac:dyDescent="0.15"/>
    <row r="212" s="9" customFormat="1" x14ac:dyDescent="0.15"/>
    <row r="213" s="9" customFormat="1" x14ac:dyDescent="0.15"/>
  </sheetData>
  <sheetProtection algorithmName="SHA-512" hashValue="ntiYWKbj4IrxruICDmaF3zvPyiVSxcIXYaLtr8rv7Ut0wKW3nvdHFI7qQz1ycUpFlSMNpBxNJySNfgP/p7O/Fg==" saltValue="OyzKUbhM3jOwIb8KV3WY/Q==" spinCount="100000" sheet="1" objects="1" scenarios="1"/>
  <mergeCells count="27">
    <mergeCell ref="A15:A18"/>
    <mergeCell ref="B15:B18"/>
    <mergeCell ref="C15:C18"/>
    <mergeCell ref="D15:D18"/>
    <mergeCell ref="F15:F18"/>
    <mergeCell ref="L16:L18"/>
    <mergeCell ref="E15:E18"/>
    <mergeCell ref="K15:K18"/>
    <mergeCell ref="AD15:AD18"/>
    <mergeCell ref="AE15:AE18"/>
    <mergeCell ref="G15:G18"/>
    <mergeCell ref="J15:J18"/>
    <mergeCell ref="T15:T18"/>
    <mergeCell ref="U15:U18"/>
    <mergeCell ref="V15:V18"/>
    <mergeCell ref="H16:H18"/>
    <mergeCell ref="M16:M18"/>
    <mergeCell ref="W15:W18"/>
    <mergeCell ref="X15:X18"/>
    <mergeCell ref="N16:N17"/>
    <mergeCell ref="R16:R17"/>
    <mergeCell ref="S16:S17"/>
    <mergeCell ref="AB15:AB18"/>
    <mergeCell ref="AC15:AC18"/>
    <mergeCell ref="Y15:Y18"/>
    <mergeCell ref="Z15:Z18"/>
    <mergeCell ref="AA15:AA18"/>
  </mergeCells>
  <phoneticPr fontId="2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I59"/>
  <sheetViews>
    <sheetView showGridLines="0" view="pageBreakPreview" topLeftCell="K1" zoomScaleSheetLayoutView="100" workbookViewId="0">
      <selection activeCell="O11" sqref="O11"/>
    </sheetView>
  </sheetViews>
  <sheetFormatPr defaultRowHeight="13.5" x14ac:dyDescent="0.15"/>
  <cols>
    <col min="2" max="2" width="8.875" style="6"/>
    <col min="3" max="3" width="37.875" style="6" bestFit="1" customWidth="1"/>
    <col min="4" max="4" width="8.875" style="6"/>
    <col min="5" max="5" width="75.375" customWidth="1"/>
    <col min="6" max="6" width="14" style="6" customWidth="1"/>
    <col min="7" max="7" width="40.625" style="6" bestFit="1" customWidth="1"/>
    <col min="8" max="8" width="14" style="6" customWidth="1"/>
    <col min="9" max="9" width="51.125" bestFit="1" customWidth="1"/>
    <col min="10" max="16" width="8.875" style="6"/>
    <col min="18" max="18" width="8.875" style="6"/>
    <col min="19" max="19" width="9" style="6"/>
    <col min="20" max="20" width="8.875" style="6"/>
    <col min="21" max="21" width="23.875" bestFit="1" customWidth="1"/>
    <col min="22" max="22" width="6.25" customWidth="1"/>
    <col min="23" max="23" width="6.25" style="6" customWidth="1"/>
    <col min="26" max="26" width="51.875" bestFit="1" customWidth="1"/>
    <col min="27" max="27" width="12.5" customWidth="1"/>
    <col min="30" max="30" width="76.25" bestFit="1" customWidth="1"/>
    <col min="32" max="32" width="11.625" bestFit="1" customWidth="1"/>
    <col min="34" max="34" width="59.75" bestFit="1" customWidth="1"/>
  </cols>
  <sheetData>
    <row r="1" spans="1:35" ht="15.75" customHeight="1" x14ac:dyDescent="0.15">
      <c r="A1" s="104" t="s">
        <v>7302</v>
      </c>
      <c r="B1" s="105"/>
      <c r="C1" s="122" t="s">
        <v>7340</v>
      </c>
      <c r="D1" s="122"/>
      <c r="E1" s="127" t="s">
        <v>7375</v>
      </c>
      <c r="F1" s="128"/>
      <c r="G1" s="164" t="s">
        <v>7341</v>
      </c>
      <c r="H1" s="164"/>
      <c r="I1" s="104" t="s">
        <v>7304</v>
      </c>
      <c r="J1" s="105"/>
      <c r="K1" s="104" t="s">
        <v>7303</v>
      </c>
      <c r="L1" s="105"/>
      <c r="M1" s="104" t="s">
        <v>7307</v>
      </c>
      <c r="N1" s="105"/>
      <c r="O1" s="104" t="s">
        <v>7316</v>
      </c>
      <c r="P1" s="105"/>
      <c r="Q1" s="104" t="s">
        <v>7225</v>
      </c>
      <c r="R1" s="105"/>
      <c r="S1" s="104" t="s">
        <v>7221</v>
      </c>
      <c r="T1" s="105"/>
      <c r="U1" s="104" t="s">
        <v>7296</v>
      </c>
      <c r="V1" s="105"/>
      <c r="W1" s="122"/>
      <c r="X1" s="104" t="s">
        <v>7273</v>
      </c>
      <c r="Y1" s="105"/>
      <c r="Z1" s="138" t="s">
        <v>7310</v>
      </c>
      <c r="AA1" t="s">
        <v>7329</v>
      </c>
      <c r="AD1" t="s">
        <v>7370</v>
      </c>
      <c r="AF1" s="275" t="s">
        <v>7392</v>
      </c>
      <c r="AG1" s="276"/>
      <c r="AH1" s="277" t="s">
        <v>7387</v>
      </c>
      <c r="AI1" s="278"/>
    </row>
    <row r="2" spans="1:35" ht="15.75" customHeight="1" thickBot="1" x14ac:dyDescent="0.2">
      <c r="A2" s="120" t="s">
        <v>194</v>
      </c>
      <c r="B2" s="106">
        <v>1</v>
      </c>
      <c r="C2" s="121" t="s">
        <v>7264</v>
      </c>
      <c r="D2" s="195">
        <v>1</v>
      </c>
      <c r="E2" s="129" t="s">
        <v>7346</v>
      </c>
      <c r="F2" s="130">
        <v>1</v>
      </c>
      <c r="G2" s="195" t="s">
        <v>7264</v>
      </c>
      <c r="H2" s="107">
        <v>1</v>
      </c>
      <c r="I2" s="120" t="s">
        <v>7306</v>
      </c>
      <c r="J2" s="106">
        <v>1</v>
      </c>
      <c r="K2" s="120" t="s">
        <v>7306</v>
      </c>
      <c r="L2" s="106">
        <v>1</v>
      </c>
      <c r="M2" s="120" t="s">
        <v>7306</v>
      </c>
      <c r="N2" s="106">
        <v>1</v>
      </c>
      <c r="O2" s="120" t="s">
        <v>7306</v>
      </c>
      <c r="P2" s="106">
        <v>1</v>
      </c>
      <c r="Q2" s="108" t="s">
        <v>7204</v>
      </c>
      <c r="R2" s="131">
        <v>18</v>
      </c>
      <c r="S2" s="108" t="s">
        <v>7204</v>
      </c>
      <c r="T2" s="131">
        <v>18</v>
      </c>
      <c r="U2" s="120" t="s">
        <v>7222</v>
      </c>
      <c r="V2" s="106">
        <v>1</v>
      </c>
      <c r="W2" s="123"/>
      <c r="X2" s="108" t="s">
        <v>7330</v>
      </c>
      <c r="Y2" s="106">
        <v>1</v>
      </c>
      <c r="Z2" t="s">
        <v>6456</v>
      </c>
      <c r="AA2" s="120" t="s">
        <v>7222</v>
      </c>
      <c r="AB2" s="106">
        <v>1</v>
      </c>
      <c r="AD2" s="120" t="s">
        <v>7265</v>
      </c>
      <c r="AE2" s="106">
        <v>1</v>
      </c>
      <c r="AF2" s="276" t="s">
        <v>7386</v>
      </c>
      <c r="AG2" s="276">
        <v>1</v>
      </c>
      <c r="AH2" s="277" t="s">
        <v>7265</v>
      </c>
      <c r="AI2" s="278">
        <v>1</v>
      </c>
    </row>
    <row r="3" spans="1:35" ht="15.75" customHeight="1" thickBot="1" x14ac:dyDescent="0.2">
      <c r="A3" s="121" t="s">
        <v>215</v>
      </c>
      <c r="B3" s="107">
        <v>2</v>
      </c>
      <c r="E3" s="129" t="s">
        <v>7347</v>
      </c>
      <c r="F3" s="130">
        <v>2</v>
      </c>
      <c r="I3" s="121" t="s">
        <v>7264</v>
      </c>
      <c r="J3" s="107">
        <v>2</v>
      </c>
      <c r="K3" s="121" t="s">
        <v>7264</v>
      </c>
      <c r="L3" s="107">
        <v>2</v>
      </c>
      <c r="M3" s="121" t="s">
        <v>7264</v>
      </c>
      <c r="N3" s="107">
        <v>2</v>
      </c>
      <c r="O3" s="121" t="s">
        <v>7264</v>
      </c>
      <c r="P3" s="107">
        <v>2</v>
      </c>
      <c r="Q3" s="108" t="s">
        <v>7205</v>
      </c>
      <c r="R3" s="131">
        <v>19</v>
      </c>
      <c r="S3" s="108" t="s">
        <v>7205</v>
      </c>
      <c r="T3" s="131">
        <v>19</v>
      </c>
      <c r="U3" s="120" t="s">
        <v>7223</v>
      </c>
      <c r="V3" s="106">
        <v>2</v>
      </c>
      <c r="W3" s="123"/>
      <c r="X3" s="108" t="s">
        <v>7331</v>
      </c>
      <c r="Y3" s="106">
        <v>2</v>
      </c>
      <c r="Z3" t="s">
        <v>7120</v>
      </c>
      <c r="AA3" s="120" t="s">
        <v>7223</v>
      </c>
      <c r="AB3" s="106">
        <v>2</v>
      </c>
      <c r="AD3" s="121" t="s">
        <v>7264</v>
      </c>
      <c r="AE3" s="107">
        <v>2</v>
      </c>
      <c r="AF3" s="279" t="s">
        <v>7439</v>
      </c>
      <c r="AG3" s="279">
        <v>2</v>
      </c>
      <c r="AH3" s="277" t="s">
        <v>7440</v>
      </c>
      <c r="AI3" s="278"/>
    </row>
    <row r="4" spans="1:35" ht="15.75" customHeight="1" thickBot="1" x14ac:dyDescent="0.2">
      <c r="E4" s="129" t="s">
        <v>7348</v>
      </c>
      <c r="F4" s="130">
        <v>3</v>
      </c>
      <c r="G4" s="133"/>
      <c r="H4" s="133"/>
      <c r="I4" s="125" t="s">
        <v>7305</v>
      </c>
      <c r="J4" s="105"/>
      <c r="O4" s="124" t="s">
        <v>7317</v>
      </c>
      <c r="Q4" s="108" t="s">
        <v>7206</v>
      </c>
      <c r="R4" s="131">
        <v>20</v>
      </c>
      <c r="S4" s="108" t="s">
        <v>7206</v>
      </c>
      <c r="T4" s="131">
        <v>20</v>
      </c>
      <c r="U4" s="121" t="s">
        <v>7224</v>
      </c>
      <c r="V4" s="107">
        <v>3</v>
      </c>
      <c r="W4" s="123"/>
      <c r="X4" s="108" t="s">
        <v>7332</v>
      </c>
      <c r="Y4" s="106">
        <v>3</v>
      </c>
      <c r="Z4" t="s">
        <v>5871</v>
      </c>
      <c r="AA4" s="120" t="s">
        <v>7224</v>
      </c>
      <c r="AB4" s="106">
        <v>3</v>
      </c>
      <c r="AF4" s="280" t="s">
        <v>7393</v>
      </c>
      <c r="AG4" s="281"/>
      <c r="AH4" s="277" t="s">
        <v>7394</v>
      </c>
      <c r="AI4" s="278">
        <v>2</v>
      </c>
    </row>
    <row r="5" spans="1:35" ht="15.75" customHeight="1" thickBot="1" x14ac:dyDescent="0.2">
      <c r="E5" s="129" t="s">
        <v>7349</v>
      </c>
      <c r="F5" s="130">
        <v>4</v>
      </c>
      <c r="G5" s="133"/>
      <c r="H5" s="133"/>
      <c r="I5" s="126" t="s">
        <v>7265</v>
      </c>
      <c r="J5" s="107">
        <v>1</v>
      </c>
      <c r="O5" s="126" t="s">
        <v>7265</v>
      </c>
      <c r="P5" s="107">
        <v>1</v>
      </c>
      <c r="Q5" s="108" t="s">
        <v>7207</v>
      </c>
      <c r="R5" s="131">
        <v>21</v>
      </c>
      <c r="S5" s="108" t="s">
        <v>7207</v>
      </c>
      <c r="T5" s="131">
        <v>21</v>
      </c>
      <c r="U5" s="104" t="s">
        <v>7297</v>
      </c>
      <c r="V5" s="105"/>
      <c r="W5" s="123"/>
      <c r="X5" s="108" t="s">
        <v>7333</v>
      </c>
      <c r="Y5" s="106">
        <v>4</v>
      </c>
      <c r="Z5" t="s">
        <v>7121</v>
      </c>
      <c r="AA5" s="120" t="s">
        <v>7248</v>
      </c>
      <c r="AB5" s="106">
        <v>4</v>
      </c>
      <c r="AF5" s="282" t="s">
        <v>7386</v>
      </c>
      <c r="AG5" s="283">
        <v>1</v>
      </c>
      <c r="AH5" s="277" t="s">
        <v>7395</v>
      </c>
      <c r="AI5" s="278">
        <v>3</v>
      </c>
    </row>
    <row r="6" spans="1:35" ht="15.75" customHeight="1" x14ac:dyDescent="0.15">
      <c r="E6" s="129" t="s">
        <v>7350</v>
      </c>
      <c r="F6" s="130">
        <v>5</v>
      </c>
      <c r="G6" s="133"/>
      <c r="H6" s="133"/>
      <c r="O6" s="286" t="s">
        <v>7308</v>
      </c>
      <c r="P6" s="284"/>
      <c r="Q6" s="287" t="s">
        <v>7208</v>
      </c>
      <c r="R6" s="131">
        <v>22</v>
      </c>
      <c r="S6" s="108" t="s">
        <v>7208</v>
      </c>
      <c r="T6" s="131">
        <v>22</v>
      </c>
      <c r="U6" s="120" t="s">
        <v>7222</v>
      </c>
      <c r="V6" s="106">
        <v>1</v>
      </c>
      <c r="W6" s="123"/>
      <c r="X6" s="108" t="s">
        <v>7334</v>
      </c>
      <c r="Y6" s="106">
        <v>5</v>
      </c>
      <c r="AA6" s="120" t="s">
        <v>7249</v>
      </c>
      <c r="AB6" s="106">
        <v>5</v>
      </c>
      <c r="AF6" s="284"/>
      <c r="AG6" s="284"/>
      <c r="AH6" s="277" t="s">
        <v>7432</v>
      </c>
      <c r="AI6" s="278">
        <v>4</v>
      </c>
    </row>
    <row r="7" spans="1:35" ht="15.75" customHeight="1" thickBot="1" x14ac:dyDescent="0.2">
      <c r="E7" s="129" t="s">
        <v>7351</v>
      </c>
      <c r="F7" s="130">
        <v>6</v>
      </c>
      <c r="G7" s="133"/>
      <c r="H7" s="133"/>
      <c r="O7" s="282" t="s">
        <v>7265</v>
      </c>
      <c r="P7" s="283">
        <v>1</v>
      </c>
      <c r="Q7" s="287" t="s">
        <v>7209</v>
      </c>
      <c r="R7" s="131">
        <v>23</v>
      </c>
      <c r="S7" s="108" t="s">
        <v>7209</v>
      </c>
      <c r="T7" s="131">
        <v>23</v>
      </c>
      <c r="U7" s="120" t="s">
        <v>7223</v>
      </c>
      <c r="V7" s="106">
        <v>2</v>
      </c>
      <c r="W7" s="123"/>
      <c r="X7" s="108" t="s">
        <v>7285</v>
      </c>
      <c r="Y7" s="106">
        <v>6</v>
      </c>
      <c r="AA7" s="121" t="s">
        <v>7250</v>
      </c>
      <c r="AB7" s="107">
        <v>6</v>
      </c>
      <c r="AF7" s="284"/>
      <c r="AG7" s="284"/>
      <c r="AH7" s="285" t="s">
        <v>7396</v>
      </c>
      <c r="AI7" s="278">
        <v>5</v>
      </c>
    </row>
    <row r="8" spans="1:35" ht="15.75" customHeight="1" x14ac:dyDescent="0.15">
      <c r="E8" s="129" t="s">
        <v>7352</v>
      </c>
      <c r="F8" s="130">
        <v>7</v>
      </c>
      <c r="G8" s="133"/>
      <c r="H8" s="133"/>
      <c r="O8" s="284"/>
      <c r="P8" s="284"/>
      <c r="Q8" s="287" t="s">
        <v>7210</v>
      </c>
      <c r="R8" s="131">
        <v>24</v>
      </c>
      <c r="S8" s="108" t="s">
        <v>7210</v>
      </c>
      <c r="T8" s="131">
        <v>24</v>
      </c>
      <c r="U8" s="120" t="s">
        <v>7224</v>
      </c>
      <c r="V8" s="106">
        <v>3</v>
      </c>
      <c r="W8" s="123"/>
      <c r="X8" s="108" t="s">
        <v>7286</v>
      </c>
      <c r="Y8" s="106">
        <v>7</v>
      </c>
      <c r="AA8" s="120" t="s">
        <v>7335</v>
      </c>
      <c r="AB8" s="155">
        <v>7</v>
      </c>
      <c r="AF8" s="284"/>
      <c r="AG8" s="284"/>
      <c r="AH8" s="285" t="s">
        <v>7397</v>
      </c>
      <c r="AI8" s="278">
        <v>6</v>
      </c>
    </row>
    <row r="9" spans="1:35" ht="15.75" customHeight="1" thickBot="1" x14ac:dyDescent="0.2">
      <c r="E9" s="129" t="s">
        <v>7353</v>
      </c>
      <c r="F9" s="130">
        <v>8</v>
      </c>
      <c r="G9" s="133"/>
      <c r="H9" s="133"/>
      <c r="Q9" s="287" t="s">
        <v>7211</v>
      </c>
      <c r="R9" s="131">
        <v>25</v>
      </c>
      <c r="S9" s="108" t="s">
        <v>7211</v>
      </c>
      <c r="T9" s="131">
        <v>25</v>
      </c>
      <c r="U9" s="120" t="s">
        <v>7248</v>
      </c>
      <c r="V9" s="106">
        <v>4</v>
      </c>
      <c r="W9" s="123"/>
      <c r="X9" s="108" t="s">
        <v>7287</v>
      </c>
      <c r="Y9" s="106">
        <v>8</v>
      </c>
      <c r="AA9" s="121" t="s">
        <v>7336</v>
      </c>
      <c r="AB9" s="155">
        <v>8</v>
      </c>
      <c r="AF9" s="284"/>
      <c r="AG9" s="284"/>
      <c r="AH9" s="277" t="s">
        <v>7398</v>
      </c>
      <c r="AI9" s="278">
        <v>7</v>
      </c>
    </row>
    <row r="10" spans="1:35" ht="15.75" customHeight="1" x14ac:dyDescent="0.15">
      <c r="E10" s="129" t="s">
        <v>7354</v>
      </c>
      <c r="F10" s="130">
        <v>9</v>
      </c>
      <c r="G10" s="133"/>
      <c r="H10" s="133"/>
      <c r="Q10" s="287" t="s">
        <v>7212</v>
      </c>
      <c r="R10" s="131">
        <v>26</v>
      </c>
      <c r="S10" s="108" t="s">
        <v>7212</v>
      </c>
      <c r="T10" s="131">
        <v>26</v>
      </c>
      <c r="U10" s="120" t="s">
        <v>7249</v>
      </c>
      <c r="V10" s="106">
        <v>5</v>
      </c>
      <c r="W10" s="123"/>
      <c r="X10" s="108" t="s">
        <v>7288</v>
      </c>
      <c r="Y10" s="106">
        <v>9</v>
      </c>
      <c r="AA10" s="120" t="s">
        <v>7369</v>
      </c>
      <c r="AB10" s="155">
        <v>9</v>
      </c>
      <c r="AF10" s="284"/>
      <c r="AG10" s="284"/>
      <c r="AH10" s="285" t="s">
        <v>7399</v>
      </c>
      <c r="AI10" s="278">
        <v>8</v>
      </c>
    </row>
    <row r="11" spans="1:35" ht="15.75" customHeight="1" x14ac:dyDescent="0.15">
      <c r="E11" s="129" t="s">
        <v>7355</v>
      </c>
      <c r="F11" s="130">
        <v>11</v>
      </c>
      <c r="G11" s="133"/>
      <c r="H11" s="133"/>
      <c r="Q11" s="108" t="s">
        <v>7213</v>
      </c>
      <c r="R11" s="131">
        <v>27</v>
      </c>
      <c r="S11" s="108" t="s">
        <v>7213</v>
      </c>
      <c r="T11" s="131">
        <v>27</v>
      </c>
      <c r="U11" s="120" t="s">
        <v>7250</v>
      </c>
      <c r="V11" s="106">
        <v>6</v>
      </c>
      <c r="W11" s="123"/>
      <c r="X11" s="108" t="s">
        <v>7289</v>
      </c>
      <c r="Y11" s="106">
        <v>10</v>
      </c>
      <c r="AA11" s="120" t="s">
        <v>7218</v>
      </c>
      <c r="AB11" s="106">
        <v>10</v>
      </c>
      <c r="AF11" s="284"/>
      <c r="AG11" s="284"/>
      <c r="AH11" s="285" t="s">
        <v>7400</v>
      </c>
      <c r="AI11" s="278">
        <v>9</v>
      </c>
    </row>
    <row r="12" spans="1:35" ht="15.75" customHeight="1" thickBot="1" x14ac:dyDescent="0.2">
      <c r="E12" s="129" t="s">
        <v>7356</v>
      </c>
      <c r="F12" s="130">
        <v>12</v>
      </c>
      <c r="G12" s="133"/>
      <c r="H12" s="133"/>
      <c r="Q12" s="108" t="s">
        <v>7214</v>
      </c>
      <c r="R12" s="131">
        <v>28</v>
      </c>
      <c r="S12" s="108" t="s">
        <v>7214</v>
      </c>
      <c r="T12" s="131">
        <v>28</v>
      </c>
      <c r="U12" s="120" t="s">
        <v>7335</v>
      </c>
      <c r="V12" s="155">
        <v>7</v>
      </c>
      <c r="W12" s="123"/>
      <c r="X12" s="108" t="s">
        <v>7290</v>
      </c>
      <c r="Y12" s="106">
        <v>11</v>
      </c>
      <c r="AA12" s="120" t="s">
        <v>7246</v>
      </c>
      <c r="AB12" s="106">
        <v>11</v>
      </c>
      <c r="AF12" s="284"/>
      <c r="AG12" s="284"/>
      <c r="AH12" s="282" t="s">
        <v>7401</v>
      </c>
      <c r="AI12" s="283">
        <v>10</v>
      </c>
    </row>
    <row r="13" spans="1:35" ht="15.75" customHeight="1" thickBot="1" x14ac:dyDescent="0.2">
      <c r="E13" s="129" t="s">
        <v>7357</v>
      </c>
      <c r="F13" s="130">
        <v>13</v>
      </c>
      <c r="G13" s="133"/>
      <c r="H13" s="133"/>
      <c r="Q13" s="109" t="s">
        <v>7215</v>
      </c>
      <c r="R13" s="131">
        <v>29</v>
      </c>
      <c r="S13" s="109" t="s">
        <v>7215</v>
      </c>
      <c r="T13" s="131">
        <v>29</v>
      </c>
      <c r="U13" s="121" t="s">
        <v>7336</v>
      </c>
      <c r="V13" s="155">
        <v>8</v>
      </c>
      <c r="W13" s="123"/>
      <c r="X13" s="108" t="s">
        <v>7291</v>
      </c>
      <c r="Y13" s="106">
        <v>12</v>
      </c>
      <c r="AA13" s="121" t="s">
        <v>7247</v>
      </c>
      <c r="AB13" s="107">
        <v>12</v>
      </c>
      <c r="AH13" s="6"/>
    </row>
    <row r="14" spans="1:35" ht="15.75" customHeight="1" x14ac:dyDescent="0.15">
      <c r="E14" s="129" t="s">
        <v>7358</v>
      </c>
      <c r="F14" s="130">
        <v>14</v>
      </c>
      <c r="G14" s="133"/>
      <c r="H14" s="133"/>
      <c r="Q14" s="104" t="s">
        <v>7314</v>
      </c>
      <c r="R14" s="105"/>
      <c r="S14" s="137" t="s">
        <v>7309</v>
      </c>
      <c r="T14" s="105"/>
      <c r="U14" s="104" t="s">
        <v>7319</v>
      </c>
      <c r="V14" s="105"/>
      <c r="W14" s="123"/>
      <c r="X14" s="108" t="s">
        <v>7292</v>
      </c>
      <c r="Y14" s="106">
        <v>13</v>
      </c>
      <c r="AH14" s="6"/>
    </row>
    <row r="15" spans="1:35" ht="15.75" customHeight="1" x14ac:dyDescent="0.15">
      <c r="E15" s="196" t="s">
        <v>7371</v>
      </c>
      <c r="F15" s="198">
        <v>15</v>
      </c>
      <c r="G15" s="133"/>
      <c r="H15" s="133"/>
      <c r="Q15" s="108" t="s">
        <v>7226</v>
      </c>
      <c r="R15" s="134">
        <v>15</v>
      </c>
      <c r="S15" s="108" t="s">
        <v>7204</v>
      </c>
      <c r="T15" s="131">
        <v>18</v>
      </c>
      <c r="U15" s="120" t="s">
        <v>7368</v>
      </c>
      <c r="V15" s="106">
        <v>9</v>
      </c>
      <c r="W15" s="123"/>
      <c r="X15" s="108" t="s">
        <v>7293</v>
      </c>
      <c r="Y15" s="106">
        <v>14</v>
      </c>
      <c r="AH15" s="6"/>
    </row>
    <row r="16" spans="1:35" ht="15.75" customHeight="1" x14ac:dyDescent="0.15">
      <c r="E16" s="196" t="s">
        <v>7372</v>
      </c>
      <c r="F16" s="198">
        <v>16</v>
      </c>
      <c r="G16" s="27"/>
      <c r="H16" s="27"/>
      <c r="Q16" s="108" t="s">
        <v>7227</v>
      </c>
      <c r="R16" s="134">
        <v>16</v>
      </c>
      <c r="S16" s="108" t="s">
        <v>7205</v>
      </c>
      <c r="T16" s="131">
        <v>19</v>
      </c>
      <c r="U16" s="120" t="s">
        <v>7218</v>
      </c>
      <c r="V16" s="106">
        <v>10</v>
      </c>
      <c r="X16" s="108" t="s">
        <v>7226</v>
      </c>
      <c r="Y16" s="106">
        <v>15</v>
      </c>
    </row>
    <row r="17" spans="5:25" ht="15.75" customHeight="1" x14ac:dyDescent="0.15">
      <c r="E17" s="196" t="s">
        <v>7373</v>
      </c>
      <c r="F17" s="198">
        <v>17</v>
      </c>
      <c r="G17" s="27"/>
      <c r="H17" s="27"/>
      <c r="Q17" s="108" t="s">
        <v>7228</v>
      </c>
      <c r="R17" s="134">
        <v>17</v>
      </c>
      <c r="S17" s="108" t="s">
        <v>7206</v>
      </c>
      <c r="T17" s="131">
        <v>20</v>
      </c>
      <c r="U17" s="120" t="s">
        <v>7246</v>
      </c>
      <c r="V17" s="106">
        <v>11</v>
      </c>
      <c r="X17" s="108" t="s">
        <v>7294</v>
      </c>
      <c r="Y17" s="106">
        <v>16</v>
      </c>
    </row>
    <row r="18" spans="5:25" ht="15.75" customHeight="1" thickBot="1" x14ac:dyDescent="0.2">
      <c r="E18" s="197" t="s">
        <v>7374</v>
      </c>
      <c r="F18" s="199">
        <v>18</v>
      </c>
      <c r="G18" s="27"/>
      <c r="H18" s="27"/>
      <c r="Q18" s="108" t="s">
        <v>7204</v>
      </c>
      <c r="R18" s="134">
        <v>18</v>
      </c>
      <c r="S18" s="108" t="s">
        <v>7207</v>
      </c>
      <c r="T18" s="131">
        <v>21</v>
      </c>
      <c r="U18" s="121" t="s">
        <v>7247</v>
      </c>
      <c r="V18" s="107">
        <v>12</v>
      </c>
      <c r="X18" s="108" t="s">
        <v>7295</v>
      </c>
      <c r="Y18" s="106">
        <v>17</v>
      </c>
    </row>
    <row r="19" spans="5:25" ht="15.75" customHeight="1" x14ac:dyDescent="0.15">
      <c r="E19" s="127" t="s">
        <v>7376</v>
      </c>
      <c r="F19" s="200"/>
      <c r="G19" s="27"/>
      <c r="H19" s="27"/>
      <c r="Q19" s="108" t="s">
        <v>7205</v>
      </c>
      <c r="R19" s="134">
        <v>19</v>
      </c>
      <c r="S19" s="108" t="s">
        <v>7208</v>
      </c>
      <c r="T19" s="131">
        <v>22</v>
      </c>
      <c r="X19" s="108" t="s">
        <v>7204</v>
      </c>
      <c r="Y19" s="106">
        <v>18</v>
      </c>
    </row>
    <row r="20" spans="5:25" ht="15.75" customHeight="1" x14ac:dyDescent="0.15">
      <c r="E20" s="196" t="s">
        <v>7371</v>
      </c>
      <c r="F20" s="198">
        <v>15</v>
      </c>
      <c r="G20" s="27"/>
      <c r="H20" s="27"/>
      <c r="Q20" s="108" t="s">
        <v>7206</v>
      </c>
      <c r="R20" s="134">
        <v>20</v>
      </c>
      <c r="S20" s="108" t="s">
        <v>7209</v>
      </c>
      <c r="T20" s="131">
        <v>23</v>
      </c>
      <c r="X20" s="108" t="s">
        <v>7205</v>
      </c>
      <c r="Y20" s="106">
        <v>19</v>
      </c>
    </row>
    <row r="21" spans="5:25" ht="15.75" customHeight="1" x14ac:dyDescent="0.15">
      <c r="E21" s="196" t="s">
        <v>7372</v>
      </c>
      <c r="F21" s="198">
        <v>16</v>
      </c>
      <c r="G21" s="27"/>
      <c r="H21" s="27"/>
      <c r="Q21" s="108" t="s">
        <v>7207</v>
      </c>
      <c r="R21" s="134">
        <v>21</v>
      </c>
      <c r="S21" s="108" t="s">
        <v>7210</v>
      </c>
      <c r="T21" s="131">
        <v>24</v>
      </c>
      <c r="X21" s="108" t="s">
        <v>7206</v>
      </c>
      <c r="Y21" s="106">
        <v>20</v>
      </c>
    </row>
    <row r="22" spans="5:25" ht="15.75" customHeight="1" x14ac:dyDescent="0.15">
      <c r="E22" s="196" t="s">
        <v>7373</v>
      </c>
      <c r="F22" s="198">
        <v>17</v>
      </c>
      <c r="G22" s="27"/>
      <c r="H22" s="27"/>
      <c r="Q22" s="108" t="s">
        <v>7208</v>
      </c>
      <c r="R22" s="134">
        <v>22</v>
      </c>
      <c r="S22" s="108" t="s">
        <v>7211</v>
      </c>
      <c r="T22" s="131">
        <v>25</v>
      </c>
      <c r="X22" s="108" t="s">
        <v>7207</v>
      </c>
      <c r="Y22" s="106">
        <v>21</v>
      </c>
    </row>
    <row r="23" spans="5:25" ht="15.75" customHeight="1" thickBot="1" x14ac:dyDescent="0.2">
      <c r="E23" s="197" t="s">
        <v>7374</v>
      </c>
      <c r="F23" s="199">
        <v>18</v>
      </c>
      <c r="G23" s="27"/>
      <c r="H23" s="27"/>
      <c r="Q23" s="108" t="s">
        <v>7209</v>
      </c>
      <c r="R23" s="134">
        <v>23</v>
      </c>
      <c r="S23" s="108" t="s">
        <v>7212</v>
      </c>
      <c r="T23" s="131">
        <v>26</v>
      </c>
      <c r="X23" s="108" t="s">
        <v>7208</v>
      </c>
      <c r="Y23" s="106">
        <v>22</v>
      </c>
    </row>
    <row r="24" spans="5:25" ht="15.75" customHeight="1" x14ac:dyDescent="0.15">
      <c r="E24" s="27"/>
      <c r="F24" s="27"/>
      <c r="G24" s="27"/>
      <c r="H24" s="27"/>
      <c r="Q24" s="108" t="s">
        <v>7210</v>
      </c>
      <c r="R24" s="134">
        <v>24</v>
      </c>
      <c r="S24" s="108" t="s">
        <v>7213</v>
      </c>
      <c r="T24" s="131">
        <v>27</v>
      </c>
      <c r="X24" s="108" t="s">
        <v>7209</v>
      </c>
      <c r="Y24" s="106">
        <v>23</v>
      </c>
    </row>
    <row r="25" spans="5:25" ht="15.75" customHeight="1" x14ac:dyDescent="0.15">
      <c r="E25" s="27"/>
      <c r="F25" s="27"/>
      <c r="G25" s="27"/>
      <c r="H25" s="27"/>
      <c r="Q25" s="108" t="s">
        <v>7211</v>
      </c>
      <c r="R25" s="134">
        <v>25</v>
      </c>
      <c r="S25" s="108" t="s">
        <v>7214</v>
      </c>
      <c r="T25" s="131">
        <v>28</v>
      </c>
      <c r="X25" s="108" t="s">
        <v>7210</v>
      </c>
      <c r="Y25" s="106">
        <v>24</v>
      </c>
    </row>
    <row r="26" spans="5:25" ht="15.75" customHeight="1" x14ac:dyDescent="0.15">
      <c r="E26" s="27"/>
      <c r="F26" s="27"/>
      <c r="G26" s="27"/>
      <c r="H26" s="27"/>
      <c r="Q26" s="108" t="s">
        <v>7212</v>
      </c>
      <c r="R26" s="134">
        <v>26</v>
      </c>
      <c r="S26" s="108" t="s">
        <v>7215</v>
      </c>
      <c r="T26" s="131">
        <v>29</v>
      </c>
      <c r="X26" s="108" t="s">
        <v>7211</v>
      </c>
      <c r="Y26" s="106">
        <v>25</v>
      </c>
    </row>
    <row r="27" spans="5:25" ht="15.75" customHeight="1" thickBot="1" x14ac:dyDescent="0.2">
      <c r="E27" s="27"/>
      <c r="F27" s="27"/>
      <c r="G27" s="27"/>
      <c r="H27" s="27"/>
      <c r="Q27" s="108" t="s">
        <v>7213</v>
      </c>
      <c r="R27" s="134">
        <v>27</v>
      </c>
      <c r="S27" s="109" t="s">
        <v>7216</v>
      </c>
      <c r="T27" s="132">
        <v>30</v>
      </c>
      <c r="X27" s="108" t="s">
        <v>7212</v>
      </c>
      <c r="Y27" s="106">
        <v>26</v>
      </c>
    </row>
    <row r="28" spans="5:25" ht="15.75" customHeight="1" x14ac:dyDescent="0.15">
      <c r="E28" s="27"/>
      <c r="F28" s="27"/>
      <c r="G28" s="27"/>
      <c r="H28" s="27"/>
      <c r="Q28" s="108" t="s">
        <v>7214</v>
      </c>
      <c r="R28" s="134">
        <v>28</v>
      </c>
      <c r="S28" s="10"/>
      <c r="X28" s="108" t="s">
        <v>7213</v>
      </c>
      <c r="Y28" s="106">
        <v>27</v>
      </c>
    </row>
    <row r="29" spans="5:25" ht="15.75" customHeight="1" thickBot="1" x14ac:dyDescent="0.2">
      <c r="E29" s="27"/>
      <c r="F29" s="27"/>
      <c r="G29" s="27"/>
      <c r="H29" s="27"/>
      <c r="Q29" s="109" t="s">
        <v>7215</v>
      </c>
      <c r="R29" s="134">
        <v>29</v>
      </c>
      <c r="S29" s="10"/>
      <c r="X29" s="108" t="s">
        <v>7214</v>
      </c>
      <c r="Y29" s="106">
        <v>28</v>
      </c>
    </row>
    <row r="30" spans="5:25" ht="15.75" customHeight="1" x14ac:dyDescent="0.15">
      <c r="E30" s="27"/>
      <c r="F30" s="27"/>
      <c r="G30" s="27"/>
      <c r="H30" s="27"/>
      <c r="Q30" s="135" t="s">
        <v>7284</v>
      </c>
      <c r="R30" s="136"/>
      <c r="S30" s="10"/>
      <c r="X30" s="108" t="s">
        <v>7215</v>
      </c>
      <c r="Y30" s="106">
        <v>29</v>
      </c>
    </row>
    <row r="31" spans="5:25" ht="15.75" customHeight="1" thickBot="1" x14ac:dyDescent="0.2">
      <c r="E31" s="27"/>
      <c r="F31" s="27"/>
      <c r="G31" s="27"/>
      <c r="H31" s="27"/>
      <c r="Q31" s="108" t="s">
        <v>7330</v>
      </c>
      <c r="R31" s="131">
        <v>1</v>
      </c>
      <c r="S31" s="10"/>
      <c r="X31" s="109" t="s">
        <v>7216</v>
      </c>
      <c r="Y31" s="107">
        <v>30</v>
      </c>
    </row>
    <row r="32" spans="5:25" ht="15.75" customHeight="1" x14ac:dyDescent="0.15">
      <c r="E32" s="27"/>
      <c r="F32" s="27"/>
      <c r="G32" s="27"/>
      <c r="H32" s="27"/>
      <c r="Q32" s="108" t="s">
        <v>7331</v>
      </c>
      <c r="R32" s="131">
        <v>2</v>
      </c>
      <c r="S32" s="10"/>
    </row>
    <row r="33" spans="7:19" ht="15.75" customHeight="1" x14ac:dyDescent="0.15">
      <c r="G33" s="27"/>
      <c r="H33" s="27"/>
      <c r="Q33" s="108" t="s">
        <v>7332</v>
      </c>
      <c r="R33" s="131">
        <v>3</v>
      </c>
      <c r="S33" s="10"/>
    </row>
    <row r="34" spans="7:19" ht="15.75" customHeight="1" x14ac:dyDescent="0.15">
      <c r="Q34" s="108" t="s">
        <v>7333</v>
      </c>
      <c r="R34" s="131">
        <v>4</v>
      </c>
      <c r="S34" s="10"/>
    </row>
    <row r="35" spans="7:19" ht="15.75" customHeight="1" x14ac:dyDescent="0.15">
      <c r="Q35" s="108" t="s">
        <v>7334</v>
      </c>
      <c r="R35" s="131">
        <v>5</v>
      </c>
      <c r="S35" s="10"/>
    </row>
    <row r="36" spans="7:19" ht="15.75" customHeight="1" x14ac:dyDescent="0.15">
      <c r="Q36" s="108" t="s">
        <v>7285</v>
      </c>
      <c r="R36" s="131">
        <v>6</v>
      </c>
      <c r="S36" s="10"/>
    </row>
    <row r="37" spans="7:19" ht="15.75" customHeight="1" x14ac:dyDescent="0.15">
      <c r="Q37" s="108" t="s">
        <v>7286</v>
      </c>
      <c r="R37" s="131">
        <v>7</v>
      </c>
      <c r="S37" s="10"/>
    </row>
    <row r="38" spans="7:19" ht="15.75" customHeight="1" x14ac:dyDescent="0.15">
      <c r="Q38" s="108" t="s">
        <v>7287</v>
      </c>
      <c r="R38" s="131">
        <v>8</v>
      </c>
      <c r="S38" s="10"/>
    </row>
    <row r="39" spans="7:19" ht="15.75" customHeight="1" x14ac:dyDescent="0.15">
      <c r="Q39" s="108" t="s">
        <v>7288</v>
      </c>
      <c r="R39" s="131">
        <v>9</v>
      </c>
      <c r="S39" s="10"/>
    </row>
    <row r="40" spans="7:19" ht="15.75" customHeight="1" x14ac:dyDescent="0.15">
      <c r="Q40" s="108" t="s">
        <v>7289</v>
      </c>
      <c r="R40" s="131">
        <v>10</v>
      </c>
      <c r="S40" s="10"/>
    </row>
    <row r="41" spans="7:19" ht="15.75" customHeight="1" x14ac:dyDescent="0.15">
      <c r="Q41" s="108" t="s">
        <v>7290</v>
      </c>
      <c r="R41" s="131">
        <v>11</v>
      </c>
    </row>
    <row r="42" spans="7:19" ht="15.75" customHeight="1" x14ac:dyDescent="0.15">
      <c r="Q42" s="108" t="s">
        <v>7291</v>
      </c>
      <c r="R42" s="131">
        <v>12</v>
      </c>
    </row>
    <row r="43" spans="7:19" ht="15.75" customHeight="1" x14ac:dyDescent="0.15">
      <c r="Q43" s="108" t="s">
        <v>7292</v>
      </c>
      <c r="R43" s="131">
        <v>13</v>
      </c>
    </row>
    <row r="44" spans="7:19" ht="15.75" customHeight="1" x14ac:dyDescent="0.15">
      <c r="Q44" s="108" t="s">
        <v>7293</v>
      </c>
      <c r="R44" s="131">
        <v>14</v>
      </c>
    </row>
    <row r="45" spans="7:19" ht="17.25" x14ac:dyDescent="0.15">
      <c r="Q45" s="108" t="s">
        <v>7226</v>
      </c>
      <c r="R45" s="131">
        <v>15</v>
      </c>
    </row>
    <row r="46" spans="7:19" ht="17.25" x14ac:dyDescent="0.15">
      <c r="Q46" s="108" t="s">
        <v>7294</v>
      </c>
      <c r="R46" s="131">
        <v>16</v>
      </c>
    </row>
    <row r="47" spans="7:19" ht="17.25" x14ac:dyDescent="0.15">
      <c r="Q47" s="108" t="s">
        <v>7295</v>
      </c>
      <c r="R47" s="131">
        <v>17</v>
      </c>
    </row>
    <row r="48" spans="7:19" ht="17.25" x14ac:dyDescent="0.15">
      <c r="Q48" s="108" t="s">
        <v>7204</v>
      </c>
      <c r="R48" s="131">
        <v>18</v>
      </c>
    </row>
    <row r="49" spans="17:18" ht="17.25" x14ac:dyDescent="0.15">
      <c r="Q49" s="108" t="s">
        <v>7205</v>
      </c>
      <c r="R49" s="131">
        <v>19</v>
      </c>
    </row>
    <row r="50" spans="17:18" ht="17.25" x14ac:dyDescent="0.15">
      <c r="Q50" s="108" t="s">
        <v>7206</v>
      </c>
      <c r="R50" s="131">
        <v>20</v>
      </c>
    </row>
    <row r="51" spans="17:18" ht="17.25" x14ac:dyDescent="0.15">
      <c r="Q51" s="108" t="s">
        <v>7207</v>
      </c>
      <c r="R51" s="131">
        <v>21</v>
      </c>
    </row>
    <row r="52" spans="17:18" ht="17.25" x14ac:dyDescent="0.15">
      <c r="Q52" s="108" t="s">
        <v>7208</v>
      </c>
      <c r="R52" s="131">
        <v>22</v>
      </c>
    </row>
    <row r="53" spans="17:18" ht="17.25" x14ac:dyDescent="0.15">
      <c r="Q53" s="108" t="s">
        <v>7209</v>
      </c>
      <c r="R53" s="131">
        <v>23</v>
      </c>
    </row>
    <row r="54" spans="17:18" ht="17.25" x14ac:dyDescent="0.15">
      <c r="Q54" s="108" t="s">
        <v>7210</v>
      </c>
      <c r="R54" s="131">
        <v>24</v>
      </c>
    </row>
    <row r="55" spans="17:18" ht="17.25" x14ac:dyDescent="0.15">
      <c r="Q55" s="108" t="s">
        <v>7211</v>
      </c>
      <c r="R55" s="131">
        <v>25</v>
      </c>
    </row>
    <row r="56" spans="17:18" ht="17.25" x14ac:dyDescent="0.15">
      <c r="Q56" s="108" t="s">
        <v>7212</v>
      </c>
      <c r="R56" s="131">
        <v>26</v>
      </c>
    </row>
    <row r="57" spans="17:18" ht="17.25" x14ac:dyDescent="0.15">
      <c r="Q57" s="108" t="s">
        <v>7213</v>
      </c>
      <c r="R57" s="131">
        <v>27</v>
      </c>
    </row>
    <row r="58" spans="17:18" ht="17.25" x14ac:dyDescent="0.15">
      <c r="Q58" s="108" t="s">
        <v>7214</v>
      </c>
      <c r="R58" s="131">
        <v>28</v>
      </c>
    </row>
    <row r="59" spans="17:18" ht="18" thickBot="1" x14ac:dyDescent="0.2">
      <c r="Q59" s="109" t="s">
        <v>7215</v>
      </c>
      <c r="R59" s="132">
        <v>29</v>
      </c>
    </row>
  </sheetData>
  <sheetProtection algorithmName="SHA-512" hashValue="wrJwMcC8eUmLbMj+jFPHYefL2ihcluL7ybO8lEeXhJYsdUtP+n27eqS3z/Nch54LsbgpIzdiiQ0DtGG8sC2knA==" saltValue="TwZCNhfUh15i+mJgoRDABA==" spinCount="100000" sheet="1" objects="1" scenarios="1"/>
  <phoneticPr fontId="20"/>
  <pageMargins left="0.74791666666666656" right="0.74791666666666656" top="0.98402777777777761" bottom="0.98402777777777761" header="0.51180555555555551" footer="0.5118055555555555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5:AN418"/>
  <sheetViews>
    <sheetView topLeftCell="M9" workbookViewId="0">
      <selection activeCell="AD22" sqref="AD22"/>
    </sheetView>
  </sheetViews>
  <sheetFormatPr defaultRowHeight="13.5" x14ac:dyDescent="0.15"/>
  <cols>
    <col min="4" max="5" width="8.875" style="6"/>
    <col min="11" max="12" width="8.875" style="6"/>
    <col min="15" max="16" width="8.875" style="6"/>
    <col min="17" max="17" width="11.5" style="6" customWidth="1"/>
    <col min="27" max="28" width="8.875" style="6"/>
    <col min="37" max="39" width="8.875" style="6"/>
  </cols>
  <sheetData>
    <row r="5" spans="1:40" s="6" customFormat="1" x14ac:dyDescent="0.15"/>
    <row r="7" spans="1:40" s="6" customFormat="1" x14ac:dyDescent="0.15"/>
    <row r="9" spans="1:40" s="6" customFormat="1" x14ac:dyDescent="0.15"/>
    <row r="10" spans="1:40" s="6" customFormat="1" x14ac:dyDescent="0.15"/>
    <row r="11" spans="1:40" s="6" customFormat="1" x14ac:dyDescent="0.15"/>
    <row r="13" spans="1:40" s="6" customFormat="1" x14ac:dyDescent="0.15"/>
    <row r="14" spans="1:40" ht="14.25" thickBot="1" x14ac:dyDescent="0.2"/>
    <row r="15" spans="1:40" ht="16.899999999999999" customHeight="1" thickBot="1" x14ac:dyDescent="0.2">
      <c r="A15" s="432" t="s">
        <v>67</v>
      </c>
      <c r="B15" s="435" t="s">
        <v>7220</v>
      </c>
      <c r="C15" s="348" t="s">
        <v>74</v>
      </c>
      <c r="D15" s="351" t="s">
        <v>7367</v>
      </c>
      <c r="E15" s="351" t="s">
        <v>7390</v>
      </c>
      <c r="F15" s="503" t="s">
        <v>17</v>
      </c>
      <c r="G15" s="504" t="s">
        <v>85</v>
      </c>
      <c r="H15" s="201"/>
      <c r="I15" s="202"/>
      <c r="J15" s="378" t="s">
        <v>7339</v>
      </c>
      <c r="K15" s="412" t="s">
        <v>7383</v>
      </c>
      <c r="L15" s="274"/>
      <c r="M15" s="203" t="s">
        <v>26</v>
      </c>
      <c r="N15" s="204"/>
      <c r="O15" s="204"/>
      <c r="P15" s="204"/>
      <c r="Q15" s="204"/>
      <c r="R15" s="24"/>
      <c r="S15" s="144"/>
      <c r="T15" s="379" t="s">
        <v>7239</v>
      </c>
      <c r="U15" s="356" t="s">
        <v>7283</v>
      </c>
      <c r="V15" s="378" t="s">
        <v>2302</v>
      </c>
      <c r="W15" s="378" t="s">
        <v>7127</v>
      </c>
      <c r="X15" s="356" t="s">
        <v>7118</v>
      </c>
      <c r="Y15" s="351" t="s">
        <v>43</v>
      </c>
      <c r="Z15" s="351" t="s">
        <v>89</v>
      </c>
      <c r="AA15" s="356" t="s">
        <v>7131</v>
      </c>
      <c r="AB15" s="356" t="s">
        <v>7132</v>
      </c>
      <c r="AC15" s="356" t="s">
        <v>6114</v>
      </c>
      <c r="AD15" s="356" t="s">
        <v>7119</v>
      </c>
      <c r="AE15" s="375" t="s">
        <v>7117</v>
      </c>
      <c r="AF15" s="507" t="s">
        <v>7311</v>
      </c>
      <c r="AG15" s="507" t="s">
        <v>7312</v>
      </c>
      <c r="AH15" s="507" t="s">
        <v>7313</v>
      </c>
      <c r="AI15" s="507" t="s">
        <v>7315</v>
      </c>
      <c r="AJ15" s="507" t="s">
        <v>7318</v>
      </c>
      <c r="AK15" s="507" t="s">
        <v>7377</v>
      </c>
      <c r="AL15" s="507" t="s">
        <v>7391</v>
      </c>
      <c r="AM15" s="507" t="s">
        <v>7441</v>
      </c>
      <c r="AN15" s="509" t="s">
        <v>7327</v>
      </c>
    </row>
    <row r="16" spans="1:40" ht="13.9" customHeight="1" thickBot="1" x14ac:dyDescent="0.2">
      <c r="A16" s="433"/>
      <c r="B16" s="436"/>
      <c r="C16" s="349"/>
      <c r="D16" s="365"/>
      <c r="E16" s="365"/>
      <c r="F16" s="365"/>
      <c r="G16" s="505"/>
      <c r="H16" s="306" t="s">
        <v>7338</v>
      </c>
      <c r="I16" s="205"/>
      <c r="J16" s="306"/>
      <c r="K16" s="306"/>
      <c r="L16" s="306" t="s">
        <v>7404</v>
      </c>
      <c r="M16" s="500" t="s">
        <v>395</v>
      </c>
      <c r="N16" s="502" t="s">
        <v>7241</v>
      </c>
      <c r="O16" s="206"/>
      <c r="P16" s="206"/>
      <c r="Q16" s="207"/>
      <c r="R16" s="359" t="s">
        <v>7242</v>
      </c>
      <c r="S16" s="360" t="s">
        <v>7244</v>
      </c>
      <c r="T16" s="380"/>
      <c r="U16" s="306"/>
      <c r="V16" s="306"/>
      <c r="W16" s="306"/>
      <c r="X16" s="357"/>
      <c r="Y16" s="363"/>
      <c r="Z16" s="363"/>
      <c r="AA16" s="357"/>
      <c r="AB16" s="357"/>
      <c r="AC16" s="357"/>
      <c r="AD16" s="357"/>
      <c r="AE16" s="376"/>
      <c r="AF16" s="507"/>
      <c r="AG16" s="507"/>
      <c r="AH16" s="507"/>
      <c r="AI16" s="507"/>
      <c r="AJ16" s="507"/>
      <c r="AK16" s="507"/>
      <c r="AL16" s="508"/>
      <c r="AM16" s="508"/>
      <c r="AN16" s="509"/>
    </row>
    <row r="17" spans="1:40" ht="13.9" customHeight="1" thickBot="1" x14ac:dyDescent="0.2">
      <c r="A17" s="433"/>
      <c r="B17" s="436"/>
      <c r="C17" s="349"/>
      <c r="D17" s="365"/>
      <c r="E17" s="365"/>
      <c r="F17" s="365"/>
      <c r="G17" s="505"/>
      <c r="H17" s="306"/>
      <c r="I17" s="208"/>
      <c r="J17" s="306"/>
      <c r="K17" s="306"/>
      <c r="L17" s="306"/>
      <c r="M17" s="500"/>
      <c r="N17" s="500"/>
      <c r="O17" s="209" t="s">
        <v>7359</v>
      </c>
      <c r="P17" s="263" t="s">
        <v>7360</v>
      </c>
      <c r="Q17" s="263" t="s">
        <v>7384</v>
      </c>
      <c r="R17" s="357"/>
      <c r="S17" s="361"/>
      <c r="T17" s="380"/>
      <c r="U17" s="306"/>
      <c r="V17" s="306"/>
      <c r="W17" s="306"/>
      <c r="X17" s="357"/>
      <c r="Y17" s="363"/>
      <c r="Z17" s="363"/>
      <c r="AA17" s="357"/>
      <c r="AB17" s="357"/>
      <c r="AC17" s="357"/>
      <c r="AD17" s="357"/>
      <c r="AE17" s="376"/>
      <c r="AF17" s="507"/>
      <c r="AG17" s="507"/>
      <c r="AH17" s="507"/>
      <c r="AI17" s="507"/>
      <c r="AJ17" s="507"/>
      <c r="AK17" s="507"/>
      <c r="AL17" s="508"/>
      <c r="AM17" s="508"/>
      <c r="AN17" s="509"/>
    </row>
    <row r="18" spans="1:40" ht="138.75" thickBot="1" x14ac:dyDescent="0.2">
      <c r="A18" s="434"/>
      <c r="B18" s="437"/>
      <c r="C18" s="350"/>
      <c r="D18" s="366"/>
      <c r="E18" s="366"/>
      <c r="F18" s="366"/>
      <c r="G18" s="506"/>
      <c r="H18" s="307"/>
      <c r="I18" s="210" t="s">
        <v>7337</v>
      </c>
      <c r="J18" s="307"/>
      <c r="K18" s="307"/>
      <c r="L18" s="307"/>
      <c r="M18" s="501"/>
      <c r="N18" s="266" t="s">
        <v>7320</v>
      </c>
      <c r="O18" s="266" t="s">
        <v>7363</v>
      </c>
      <c r="P18" s="266" t="s">
        <v>7364</v>
      </c>
      <c r="Q18" s="266" t="s">
        <v>7385</v>
      </c>
      <c r="R18" s="265" t="s">
        <v>7240</v>
      </c>
      <c r="S18" s="145" t="s">
        <v>7243</v>
      </c>
      <c r="T18" s="381"/>
      <c r="U18" s="307"/>
      <c r="V18" s="307"/>
      <c r="W18" s="307"/>
      <c r="X18" s="358"/>
      <c r="Y18" s="364"/>
      <c r="Z18" s="364"/>
      <c r="AA18" s="358"/>
      <c r="AB18" s="358"/>
      <c r="AC18" s="358"/>
      <c r="AD18" s="358"/>
      <c r="AE18" s="377"/>
      <c r="AF18" s="507"/>
      <c r="AG18" s="507"/>
      <c r="AH18" s="507"/>
      <c r="AI18" s="507"/>
      <c r="AJ18" s="507"/>
      <c r="AK18" s="507"/>
      <c r="AL18" s="508"/>
      <c r="AM18" s="508"/>
      <c r="AN18" s="509"/>
    </row>
    <row r="19" spans="1:40" x14ac:dyDescent="0.15">
      <c r="A19">
        <v>1</v>
      </c>
      <c r="C19">
        <f>IFERROR(VLOOKUP(通常分様式!C19,―!$A$2:$B$3,2,FALSE),0)</f>
        <v>2</v>
      </c>
      <c r="D19" s="6">
        <f>IFERROR(VLOOKUP(通常分様式!D19,―!$AD$2:$AE$3,2,FALSE),0)</f>
        <v>1</v>
      </c>
      <c r="E19" s="6">
        <f>IFERROR(VLOOKUP(通常分様式!E19,―!$AF$2:$AG$3,2,FALSE),0)</f>
        <v>1</v>
      </c>
      <c r="H19">
        <f>IFERROR(VLOOKUP(通常分様式!H19,―!$C$2:$D$2,2,FALSE),0)</f>
        <v>1</v>
      </c>
      <c r="I19">
        <f>IFERROR(IF(通常分様式!D19="○",VLOOKUP(通常分様式!I19,―!$E$20:$F$24,2,FALSE),VLOOKUP(通常分様式!I19,―!$E$2:$F$18,2,FALSE)),0)</f>
        <v>7</v>
      </c>
      <c r="J19">
        <f>IFERROR(VLOOKUP(通常分様式!J19,―!$G$2:$H$2,2,FALSE),0)</f>
        <v>1</v>
      </c>
      <c r="K19" s="6">
        <f>IFERROR(VLOOKUP(通常分様式!K19,―!$AH$2:$AI$12,2,FALSE),0)</f>
        <v>1</v>
      </c>
      <c r="U19">
        <f>IFERROR(IF(通常分様式!C19="単",VLOOKUP(通常分様式!U19,―!$I$2:$J$3,2,FALSE),VLOOKUP(通常分様式!U19,―!$I$4:$J$5,2,FALSE)),0)</f>
        <v>1</v>
      </c>
      <c r="V19">
        <f>IFERROR(VLOOKUP(通常分様式!V19,―!$K$2:$L$3,2,FALSE),0)</f>
        <v>1</v>
      </c>
      <c r="W19">
        <f>IFERROR(VLOOKUP(通常分様式!W19,―!$M$2:$N$3,2,FALSE),0)</f>
        <v>1</v>
      </c>
      <c r="X19">
        <f>IFERROR(VLOOKUP(通常分様式!X19,―!$O$2:$P$3,2,FALSE),0)</f>
        <v>1</v>
      </c>
      <c r="Y19">
        <f>IFERROR(VLOOKUP(通常分様式!Y19,―!$X$2:$Y$31,2,FALSE),0)</f>
        <v>20</v>
      </c>
      <c r="Z19">
        <f>IFERROR(VLOOKUP(通常分様式!Z19,―!$X$2:$Y$31,2,FALSE),0)</f>
        <v>29</v>
      </c>
      <c r="AE19">
        <f>IFERROR(VLOOKUP(通常分様式!AE19,―!$AA$2:$AB$13,2,FALSE),0)</f>
        <v>2</v>
      </c>
      <c r="AF19" t="str">
        <f>IF(C19=1,"協力要請推進枠又は検査促進枠の地方負担分に充当_補助",IF(C19=2,"協力要請推進枠又は検査促進枠の地方負担分に充当_地単",0))</f>
        <v>協力要請推進枠又は検査促進枠の地方負担分に充当_地単</v>
      </c>
      <c r="AG19" s="139" t="str">
        <f>IF(C19=1,"基金_補助",IF(C19=2,IF(U19=2,"基金_地単_協力金等","基金_地単_通常"),0))</f>
        <v>基金_地単_通常</v>
      </c>
      <c r="AH19" s="139" t="str">
        <f>IF(C19=1,"事業始期_補助",IF(C19=2,IF(U19=2,"事業始期_協力金等","事業始期_通常"),0))</f>
        <v>事業始期_通常</v>
      </c>
      <c r="AI19" s="139" t="str">
        <f>IF(C19=1,"事業終期_通常",IF(C19=2,IF(X19=2,"事業終期_基金","事業終期_通常"),0))</f>
        <v>事業終期_通常</v>
      </c>
      <c r="AJ19" s="139" t="str">
        <f>IF(C19=1,"予算区分_補助",IF(C19=2,IF(U19=2,"予算区分_地単_協力金等","予算区分_地単_通常"),0))</f>
        <v>予算区分_地単_通常</v>
      </c>
      <c r="AK19" s="139" t="str">
        <f>IF(D19=1,"経済対策との関係_通常",IF(D19=2,"経済対策との関係_原油",0))</f>
        <v>経済対策との関係_通常</v>
      </c>
      <c r="AL19" s="139" t="str">
        <f>IF(C19=1,"交付金の区分_その他",IF(C19=2,IF(D19=1,"交付金の区分_その他","交付金の区分_高騰"),0))</f>
        <v>交付金の区分_その他</v>
      </c>
      <c r="AM19" s="139" t="str">
        <f>IF(E19=1,"種類_通常",IF(E19=2,"種類_重点",0))</f>
        <v>種類_通常</v>
      </c>
      <c r="AN19" t="str">
        <f>IF(通常分様式!C19="","",IF(PRODUCT(C19:E19,H19:Z19,AE19)=0,"error",""))</f>
        <v/>
      </c>
    </row>
    <row r="20" spans="1:40" x14ac:dyDescent="0.15">
      <c r="A20" s="6">
        <v>2</v>
      </c>
      <c r="C20" s="6">
        <f>IFERROR(VLOOKUP(通常分様式!C20,―!$A$2:$B$3,2,FALSE),0)</f>
        <v>2</v>
      </c>
      <c r="D20" s="6">
        <f>IFERROR(VLOOKUP(通常分様式!D20,―!$AD$2:$AE$3,2,FALSE),0)</f>
        <v>1</v>
      </c>
      <c r="E20" s="6">
        <f>IFERROR(VLOOKUP(通常分様式!E20,―!$AF$2:$AG$3,2,FALSE),0)</f>
        <v>1</v>
      </c>
      <c r="H20" s="6">
        <f>IFERROR(VLOOKUP(通常分様式!H20,―!$C$2:$D$2,2,FALSE),0)</f>
        <v>1</v>
      </c>
      <c r="I20" s="6">
        <f>IFERROR(IF(通常分様式!D20="○",VLOOKUP(通常分様式!I20,―!$E$20:$F$24,2,FALSE),VLOOKUP(通常分様式!I20,―!$E$2:$F$18,2,FALSE)),0)</f>
        <v>7</v>
      </c>
      <c r="J20" s="6">
        <f>IFERROR(VLOOKUP(通常分様式!J20,―!$G$2:$H$2,2,FALSE),0)</f>
        <v>1</v>
      </c>
      <c r="K20" s="6">
        <f>IFERROR(VLOOKUP(通常分様式!K20,―!$AH$2:$AI$12,2,FALSE),0)</f>
        <v>1</v>
      </c>
      <c r="U20" s="6">
        <f>IFERROR(IF(通常分様式!C20="単",VLOOKUP(通常分様式!U20,―!$I$2:$J$3,2,FALSE),VLOOKUP(通常分様式!U20,―!$I$4:$J$5,2,FALSE)),0)</f>
        <v>1</v>
      </c>
      <c r="V20" s="6">
        <f>IFERROR(VLOOKUP(通常分様式!V20,―!$K$2:$L$3,2,FALSE),0)</f>
        <v>1</v>
      </c>
      <c r="W20" s="6">
        <f>IFERROR(VLOOKUP(通常分様式!W20,―!$M$2:$N$3,2,FALSE),0)</f>
        <v>1</v>
      </c>
      <c r="X20" s="6">
        <f>IFERROR(VLOOKUP(通常分様式!X20,―!$O$2:$P$3,2,FALSE),0)</f>
        <v>1</v>
      </c>
      <c r="Y20" s="6">
        <f>IFERROR(VLOOKUP(通常分様式!Y20,―!$X$2:$Y$31,2,FALSE),0)</f>
        <v>20</v>
      </c>
      <c r="Z20" s="6">
        <f>IFERROR(VLOOKUP(通常分様式!Z20,―!$X$2:$Y$31,2,FALSE),0)</f>
        <v>29</v>
      </c>
      <c r="AE20" s="6">
        <f>IFERROR(VLOOKUP(通常分様式!AE20,―!$AA$2:$AB$13,2,FALSE),0)</f>
        <v>2</v>
      </c>
      <c r="AF20" s="6" t="str">
        <f t="shared" ref="AF20:AF83" si="0">IF(C20=1,"協力要請推進枠又は検査促進枠の地方負担分に充当_補助",IF(C20=2,"協力要請推進枠又は検査促進枠の地方負担分に充当_地単",0))</f>
        <v>協力要請推進枠又は検査促進枠の地方負担分に充当_地単</v>
      </c>
      <c r="AG20" s="139" t="str">
        <f t="shared" ref="AG20:AG83" si="1">IF(C20=1,"基金_補助",IF(C20=2,IF(U20=2,"基金_地単_協力金等","基金_地単_通常"),0))</f>
        <v>基金_地単_通常</v>
      </c>
      <c r="AH20" s="139" t="str">
        <f t="shared" ref="AH20:AH83" si="2">IF(C20=1,"事業始期_補助",IF(C20=2,IF(U20=2,"事業始期_協力金等","事業始期_通常"),0))</f>
        <v>事業始期_通常</v>
      </c>
      <c r="AI20" s="139" t="str">
        <f t="shared" ref="AI20:AI83" si="3">IF(C20=1,"事業終期_通常",IF(C20=2,IF(X20=2,"事業終期_基金","事業終期_通常"),0))</f>
        <v>事業終期_通常</v>
      </c>
      <c r="AJ20" s="139" t="str">
        <f t="shared" ref="AJ20:AJ83" si="4">IF(C20=1,"予算区分_補助",IF(C20=2,IF(U20=2,"予算区分_地単_協力金等","予算区分_地単_通常"),0))</f>
        <v>予算区分_地単_通常</v>
      </c>
      <c r="AK20" s="139" t="str">
        <f t="shared" ref="AK20:AK83" si="5">IF(D20=1,"経済対策との関係_通常",IF(D20=2,"経済対策との関係_原油",0))</f>
        <v>経済対策との関係_通常</v>
      </c>
      <c r="AL20" s="139" t="str">
        <f t="shared" ref="AL20:AL83" si="6">IF(C20=1,"交付金の区分_その他",IF(C20=2,IF(D20=1,"交付金の区分_その他","交付金の区分_高騰"),0))</f>
        <v>交付金の区分_その他</v>
      </c>
      <c r="AM20" s="139" t="str">
        <f t="shared" ref="AM20:AM83" si="7">IF(E20=1,"種類_通常",IF(E20=2,"種類_重点",0))</f>
        <v>種類_通常</v>
      </c>
      <c r="AN20" s="6" t="str">
        <f>IF(通常分様式!C20="","",IF(PRODUCT(C20:E20,H20:Z20,AE20)=0,"error",""))</f>
        <v/>
      </c>
    </row>
    <row r="21" spans="1:40" x14ac:dyDescent="0.15">
      <c r="A21" s="6">
        <v>3</v>
      </c>
      <c r="C21" s="6">
        <f>IFERROR(VLOOKUP(通常分様式!C21,―!$A$2:$B$3,2,FALSE),0)</f>
        <v>2</v>
      </c>
      <c r="D21" s="6">
        <f>IFERROR(VLOOKUP(通常分様式!D21,―!$AD$2:$AE$3,2,FALSE),0)</f>
        <v>2</v>
      </c>
      <c r="E21" s="6">
        <f>IFERROR(VLOOKUP(通常分様式!E21,―!$AF$2:$AG$3,2,FALSE),0)</f>
        <v>1</v>
      </c>
      <c r="H21" s="6">
        <f>IFERROR(VLOOKUP(通常分様式!H21,―!$C$2:$D$2,2,FALSE),0)</f>
        <v>1</v>
      </c>
      <c r="I21" s="6">
        <f>IFERROR(IF(通常分様式!D21="○",VLOOKUP(通常分様式!I21,―!$E$20:$F$24,2,FALSE),VLOOKUP(通常分様式!I21,―!$E$2:$F$18,2,FALSE)),0)</f>
        <v>18</v>
      </c>
      <c r="J21" s="6">
        <f>IFERROR(VLOOKUP(通常分様式!J21,―!$G$2:$H$2,2,FALSE),0)</f>
        <v>1</v>
      </c>
      <c r="K21" s="6">
        <f>IFERROR(VLOOKUP(通常分様式!K21,―!$AH$2:$AI$12,2,FALSE),0)</f>
        <v>1</v>
      </c>
      <c r="U21" s="6">
        <f>IFERROR(IF(通常分様式!C21="単",VLOOKUP(通常分様式!U21,―!$I$2:$J$3,2,FALSE),VLOOKUP(通常分様式!U21,―!$I$4:$J$5,2,FALSE)),0)</f>
        <v>1</v>
      </c>
      <c r="V21" s="6">
        <f>IFERROR(VLOOKUP(通常分様式!V21,―!$K$2:$L$3,2,FALSE),0)</f>
        <v>1</v>
      </c>
      <c r="W21" s="6">
        <f>IFERROR(VLOOKUP(通常分様式!W21,―!$M$2:$N$3,2,FALSE),0)</f>
        <v>2</v>
      </c>
      <c r="X21" s="6">
        <f>IFERROR(VLOOKUP(通常分様式!X21,―!$O$2:$P$3,2,FALSE),0)</f>
        <v>1</v>
      </c>
      <c r="Y21" s="6">
        <f>IFERROR(VLOOKUP(通常分様式!Y21,―!$X$2:$Y$31,2,FALSE),0)</f>
        <v>18</v>
      </c>
      <c r="Z21" s="6">
        <f>IFERROR(VLOOKUP(通常分様式!Z21,―!$X$2:$Y$31,2,FALSE),0)</f>
        <v>29</v>
      </c>
      <c r="AE21" s="6">
        <f>IFERROR(VLOOKUP(通常分様式!AE21,―!$AA$2:$AB$13,2,FALSE),0)</f>
        <v>2</v>
      </c>
      <c r="AF21" s="6" t="str">
        <f t="shared" si="0"/>
        <v>協力要請推進枠又は検査促進枠の地方負担分に充当_地単</v>
      </c>
      <c r="AG21" s="139" t="str">
        <f t="shared" si="1"/>
        <v>基金_地単_通常</v>
      </c>
      <c r="AH21" s="139" t="str">
        <f t="shared" si="2"/>
        <v>事業始期_通常</v>
      </c>
      <c r="AI21" s="139" t="str">
        <f t="shared" si="3"/>
        <v>事業終期_通常</v>
      </c>
      <c r="AJ21" s="139" t="str">
        <f t="shared" si="4"/>
        <v>予算区分_地単_通常</v>
      </c>
      <c r="AK21" s="139" t="str">
        <f t="shared" si="5"/>
        <v>経済対策との関係_原油</v>
      </c>
      <c r="AL21" s="139" t="str">
        <f t="shared" si="6"/>
        <v>交付金の区分_高騰</v>
      </c>
      <c r="AM21" s="139" t="str">
        <f t="shared" si="7"/>
        <v>種類_通常</v>
      </c>
      <c r="AN21" s="6" t="str">
        <f>IF(通常分様式!C21="","",IF(PRODUCT(C21:E21,H21:Z21,AE21)=0,"error",""))</f>
        <v/>
      </c>
    </row>
    <row r="22" spans="1:40" x14ac:dyDescent="0.15">
      <c r="A22" s="6">
        <v>4</v>
      </c>
      <c r="C22" s="6">
        <f>IFERROR(VLOOKUP(通常分様式!C22,―!$A$2:$B$3,2,FALSE),0)</f>
        <v>2</v>
      </c>
      <c r="D22" s="6">
        <f>IFERROR(VLOOKUP(通常分様式!D22,―!$AD$2:$AE$3,2,FALSE),0)</f>
        <v>2</v>
      </c>
      <c r="E22" s="6">
        <f>IFERROR(VLOOKUP(通常分様式!E22,―!$AF$2:$AG$3,2,FALSE),0)</f>
        <v>1</v>
      </c>
      <c r="H22" s="6">
        <f>IFERROR(VLOOKUP(通常分様式!H22,―!$C$2:$D$2,2,FALSE),0)</f>
        <v>1</v>
      </c>
      <c r="I22" s="6">
        <f>IFERROR(IF(通常分様式!D22="○",VLOOKUP(通常分様式!I22,―!$E$20:$F$24,2,FALSE),VLOOKUP(通常分様式!I22,―!$E$2:$F$18,2,FALSE)),0)</f>
        <v>18</v>
      </c>
      <c r="J22" s="6">
        <f>IFERROR(VLOOKUP(通常分様式!J22,―!$G$2:$H$2,2,FALSE),0)</f>
        <v>1</v>
      </c>
      <c r="K22" s="6">
        <f>IFERROR(VLOOKUP(通常分様式!K22,―!$AH$2:$AI$12,2,FALSE),0)</f>
        <v>1</v>
      </c>
      <c r="U22" s="6">
        <f>IFERROR(IF(通常分様式!C22="単",VLOOKUP(通常分様式!U22,―!$I$2:$J$3,2,FALSE),VLOOKUP(通常分様式!U22,―!$I$4:$J$5,2,FALSE)),0)</f>
        <v>1</v>
      </c>
      <c r="V22" s="6">
        <f>IFERROR(VLOOKUP(通常分様式!V22,―!$K$2:$L$3,2,FALSE),0)</f>
        <v>1</v>
      </c>
      <c r="W22" s="6">
        <f>IFERROR(VLOOKUP(通常分様式!W22,―!$M$2:$N$3,2,FALSE),0)</f>
        <v>1</v>
      </c>
      <c r="X22" s="6">
        <f>IFERROR(VLOOKUP(通常分様式!X22,―!$O$2:$P$3,2,FALSE),0)</f>
        <v>1</v>
      </c>
      <c r="Y22" s="6">
        <f>IFERROR(VLOOKUP(通常分様式!Y22,―!$X$2:$Y$31,2,FALSE),0)</f>
        <v>18</v>
      </c>
      <c r="Z22" s="6">
        <f>IFERROR(VLOOKUP(通常分様式!Z22,―!$X$2:$Y$31,2,FALSE),0)</f>
        <v>29</v>
      </c>
      <c r="AE22" s="6">
        <f>IFERROR(VLOOKUP(通常分様式!AE22,―!$AA$2:$AB$13,2,FALSE),0)</f>
        <v>2</v>
      </c>
      <c r="AF22" s="6" t="str">
        <f t="shared" si="0"/>
        <v>協力要請推進枠又は検査促進枠の地方負担分に充当_地単</v>
      </c>
      <c r="AG22" s="139" t="str">
        <f t="shared" si="1"/>
        <v>基金_地単_通常</v>
      </c>
      <c r="AH22" s="139" t="str">
        <f t="shared" si="2"/>
        <v>事業始期_通常</v>
      </c>
      <c r="AI22" s="139" t="str">
        <f t="shared" si="3"/>
        <v>事業終期_通常</v>
      </c>
      <c r="AJ22" s="139" t="str">
        <f t="shared" si="4"/>
        <v>予算区分_地単_通常</v>
      </c>
      <c r="AK22" s="139" t="str">
        <f t="shared" si="5"/>
        <v>経済対策との関係_原油</v>
      </c>
      <c r="AL22" s="139" t="str">
        <f t="shared" si="6"/>
        <v>交付金の区分_高騰</v>
      </c>
      <c r="AM22" s="139" t="str">
        <f t="shared" si="7"/>
        <v>種類_通常</v>
      </c>
      <c r="AN22" s="6" t="str">
        <f>IF(通常分様式!C22="","",IF(PRODUCT(C22:E22,H22:Z22,AE22)=0,"error",""))</f>
        <v/>
      </c>
    </row>
    <row r="23" spans="1:40" x14ac:dyDescent="0.15">
      <c r="A23" s="6">
        <v>5</v>
      </c>
      <c r="C23" s="6">
        <f>IFERROR(VLOOKUP(通常分様式!C23,―!$A$2:$B$3,2,FALSE),0)</f>
        <v>2</v>
      </c>
      <c r="D23" s="6">
        <f>IFERROR(VLOOKUP(通常分様式!D23,―!$AD$2:$AE$3,2,FALSE),0)</f>
        <v>2</v>
      </c>
      <c r="E23" s="6">
        <f>IFERROR(VLOOKUP(通常分様式!E23,―!$AF$2:$AG$3,2,FALSE),0)</f>
        <v>1</v>
      </c>
      <c r="H23" s="6">
        <f>IFERROR(VLOOKUP(通常分様式!H23,―!$C$2:$D$2,2,FALSE),0)</f>
        <v>1</v>
      </c>
      <c r="I23" s="6">
        <f>IFERROR(IF(通常分様式!D23="○",VLOOKUP(通常分様式!I23,―!$E$20:$F$24,2,FALSE),VLOOKUP(通常分様式!I23,―!$E$2:$F$18,2,FALSE)),0)</f>
        <v>18</v>
      </c>
      <c r="J23" s="6">
        <f>IFERROR(VLOOKUP(通常分様式!J23,―!$G$2:$H$2,2,FALSE),0)</f>
        <v>1</v>
      </c>
      <c r="K23" s="6">
        <f>IFERROR(VLOOKUP(通常分様式!K23,―!$AH$2:$AI$12,2,FALSE),0)</f>
        <v>1</v>
      </c>
      <c r="U23" s="6">
        <f>IFERROR(IF(通常分様式!C23="単",VLOOKUP(通常分様式!U23,―!$I$2:$J$3,2,FALSE),VLOOKUP(通常分様式!U23,―!$I$4:$J$5,2,FALSE)),0)</f>
        <v>1</v>
      </c>
      <c r="V23" s="6">
        <f>IFERROR(VLOOKUP(通常分様式!V23,―!$K$2:$L$3,2,FALSE),0)</f>
        <v>1</v>
      </c>
      <c r="W23" s="6">
        <f>IFERROR(VLOOKUP(通常分様式!W23,―!$M$2:$N$3,2,FALSE),0)</f>
        <v>1</v>
      </c>
      <c r="X23" s="6">
        <f>IFERROR(VLOOKUP(通常分様式!X23,―!$O$2:$P$3,2,FALSE),0)</f>
        <v>1</v>
      </c>
      <c r="Y23" s="6">
        <f>IFERROR(VLOOKUP(通常分様式!Y23,―!$X$2:$Y$31,2,FALSE),0)</f>
        <v>20</v>
      </c>
      <c r="Z23" s="6">
        <f>IFERROR(VLOOKUP(通常分様式!Z23,―!$X$2:$Y$31,2,FALSE),0)</f>
        <v>29</v>
      </c>
      <c r="AE23" s="6">
        <f>IFERROR(VLOOKUP(通常分様式!AE23,―!$AA$2:$AB$13,2,FALSE),0)</f>
        <v>2</v>
      </c>
      <c r="AF23" s="6" t="str">
        <f t="shared" si="0"/>
        <v>協力要請推進枠又は検査促進枠の地方負担分に充当_地単</v>
      </c>
      <c r="AG23" s="139" t="str">
        <f t="shared" si="1"/>
        <v>基金_地単_通常</v>
      </c>
      <c r="AH23" s="139" t="str">
        <f t="shared" si="2"/>
        <v>事業始期_通常</v>
      </c>
      <c r="AI23" s="139" t="str">
        <f t="shared" si="3"/>
        <v>事業終期_通常</v>
      </c>
      <c r="AJ23" s="139" t="str">
        <f t="shared" si="4"/>
        <v>予算区分_地単_通常</v>
      </c>
      <c r="AK23" s="139" t="str">
        <f t="shared" si="5"/>
        <v>経済対策との関係_原油</v>
      </c>
      <c r="AL23" s="139" t="str">
        <f t="shared" si="6"/>
        <v>交付金の区分_高騰</v>
      </c>
      <c r="AM23" s="139" t="str">
        <f t="shared" si="7"/>
        <v>種類_通常</v>
      </c>
      <c r="AN23" s="6" t="str">
        <f>IF(通常分様式!C23="","",IF(PRODUCT(C23:E23,H23:Z23,AE23)=0,"error",""))</f>
        <v/>
      </c>
    </row>
    <row r="24" spans="1:40" x14ac:dyDescent="0.15">
      <c r="A24" s="6">
        <v>6</v>
      </c>
      <c r="C24" s="6">
        <f>IFERROR(VLOOKUP(通常分様式!C24,―!$A$2:$B$3,2,FALSE),0)</f>
        <v>2</v>
      </c>
      <c r="D24" s="6">
        <f>IFERROR(VLOOKUP(通常分様式!D24,―!$AD$2:$AE$3,2,FALSE),0)</f>
        <v>2</v>
      </c>
      <c r="E24" s="6">
        <f>IFERROR(VLOOKUP(通常分様式!E24,―!$AF$2:$AG$3,2,FALSE),0)</f>
        <v>1</v>
      </c>
      <c r="H24" s="6">
        <f>IFERROR(VLOOKUP(通常分様式!H24,―!$C$2:$D$2,2,FALSE),0)</f>
        <v>1</v>
      </c>
      <c r="I24" s="6">
        <f>IFERROR(IF(通常分様式!D24="○",VLOOKUP(通常分様式!I24,―!$E$20:$F$24,2,FALSE),VLOOKUP(通常分様式!I24,―!$E$2:$F$18,2,FALSE)),0)</f>
        <v>18</v>
      </c>
      <c r="J24" s="6">
        <f>IFERROR(VLOOKUP(通常分様式!J24,―!$G$2:$H$2,2,FALSE),0)</f>
        <v>1</v>
      </c>
      <c r="K24" s="6">
        <f>IFERROR(VLOOKUP(通常分様式!K24,―!$AH$2:$AI$12,2,FALSE),0)</f>
        <v>1</v>
      </c>
      <c r="U24" s="6">
        <f>IFERROR(IF(通常分様式!C24="単",VLOOKUP(通常分様式!U24,―!$I$2:$J$3,2,FALSE),VLOOKUP(通常分様式!U24,―!$I$4:$J$5,2,FALSE)),0)</f>
        <v>1</v>
      </c>
      <c r="V24" s="6">
        <f>IFERROR(VLOOKUP(通常分様式!V24,―!$K$2:$L$3,2,FALSE),0)</f>
        <v>1</v>
      </c>
      <c r="W24" s="6">
        <f>IFERROR(VLOOKUP(通常分様式!W24,―!$M$2:$N$3,2,FALSE),0)</f>
        <v>1</v>
      </c>
      <c r="X24" s="6">
        <f>IFERROR(VLOOKUP(通常分様式!X24,―!$O$2:$P$3,2,FALSE),0)</f>
        <v>1</v>
      </c>
      <c r="Y24" s="6">
        <f>IFERROR(VLOOKUP(通常分様式!Y24,―!$X$2:$Y$31,2,FALSE),0)</f>
        <v>20</v>
      </c>
      <c r="Z24" s="6">
        <f>IFERROR(VLOOKUP(通常分様式!Z24,―!$X$2:$Y$31,2,FALSE),0)</f>
        <v>29</v>
      </c>
      <c r="AE24" s="6">
        <f>IFERROR(VLOOKUP(通常分様式!AE24,―!$AA$2:$AB$13,2,FALSE),0)</f>
        <v>2</v>
      </c>
      <c r="AF24" s="6" t="str">
        <f t="shared" si="0"/>
        <v>協力要請推進枠又は検査促進枠の地方負担分に充当_地単</v>
      </c>
      <c r="AG24" s="139" t="str">
        <f t="shared" si="1"/>
        <v>基金_地単_通常</v>
      </c>
      <c r="AH24" s="139" t="str">
        <f t="shared" si="2"/>
        <v>事業始期_通常</v>
      </c>
      <c r="AI24" s="139" t="str">
        <f t="shared" si="3"/>
        <v>事業終期_通常</v>
      </c>
      <c r="AJ24" s="139" t="str">
        <f t="shared" si="4"/>
        <v>予算区分_地単_通常</v>
      </c>
      <c r="AK24" s="139" t="str">
        <f t="shared" si="5"/>
        <v>経済対策との関係_原油</v>
      </c>
      <c r="AL24" s="139" t="str">
        <f t="shared" si="6"/>
        <v>交付金の区分_高騰</v>
      </c>
      <c r="AM24" s="139" t="str">
        <f t="shared" si="7"/>
        <v>種類_通常</v>
      </c>
      <c r="AN24" s="6" t="str">
        <f>IF(通常分様式!C24="","",IF(PRODUCT(C24:E24,H24:Z24,AE24)=0,"error",""))</f>
        <v/>
      </c>
    </row>
    <row r="25" spans="1:40" x14ac:dyDescent="0.15">
      <c r="A25" s="6">
        <v>7</v>
      </c>
      <c r="C25" s="6">
        <f>IFERROR(VLOOKUP(通常分様式!C25,―!$A$2:$B$3,2,FALSE),0)</f>
        <v>2</v>
      </c>
      <c r="D25" s="6">
        <f>IFERROR(VLOOKUP(通常分様式!D25,―!$AD$2:$AE$3,2,FALSE),0)</f>
        <v>1</v>
      </c>
      <c r="E25" s="6">
        <f>IFERROR(VLOOKUP(通常分様式!E25,―!$AF$2:$AG$3,2,FALSE),0)</f>
        <v>1</v>
      </c>
      <c r="H25" s="6">
        <f>IFERROR(VLOOKUP(通常分様式!H25,―!$C$2:$D$2,2,FALSE),0)</f>
        <v>1</v>
      </c>
      <c r="I25" s="6">
        <f>IFERROR(IF(通常分様式!D25="○",VLOOKUP(通常分様式!I25,―!$E$20:$F$24,2,FALSE),VLOOKUP(通常分様式!I25,―!$E$2:$F$18,2,FALSE)),0)</f>
        <v>3</v>
      </c>
      <c r="J25" s="6">
        <f>IFERROR(VLOOKUP(通常分様式!J25,―!$G$2:$H$2,2,FALSE),0)</f>
        <v>1</v>
      </c>
      <c r="K25" s="6">
        <f>IFERROR(VLOOKUP(通常分様式!K25,―!$AH$2:$AI$12,2,FALSE),0)</f>
        <v>1</v>
      </c>
      <c r="U25" s="6">
        <f>IFERROR(IF(通常分様式!C25="単",VLOOKUP(通常分様式!U25,―!$I$2:$J$3,2,FALSE),VLOOKUP(通常分様式!U25,―!$I$4:$J$5,2,FALSE)),0)</f>
        <v>1</v>
      </c>
      <c r="V25" s="6">
        <f>IFERROR(VLOOKUP(通常分様式!V25,―!$K$2:$L$3,2,FALSE),0)</f>
        <v>1</v>
      </c>
      <c r="W25" s="6">
        <f>IFERROR(VLOOKUP(通常分様式!W25,―!$M$2:$N$3,2,FALSE),0)</f>
        <v>1</v>
      </c>
      <c r="X25" s="6">
        <f>IFERROR(VLOOKUP(通常分様式!X25,―!$O$2:$P$3,2,FALSE),0)</f>
        <v>1</v>
      </c>
      <c r="Y25" s="6">
        <f>IFERROR(VLOOKUP(通常分様式!Y25,―!$X$2:$Y$31,2,FALSE),0)</f>
        <v>20</v>
      </c>
      <c r="Z25" s="6">
        <f>IFERROR(VLOOKUP(通常分様式!Z25,―!$X$2:$Y$31,2,FALSE),0)</f>
        <v>29</v>
      </c>
      <c r="AE25" s="6">
        <f>IFERROR(VLOOKUP(通常分様式!AE25,―!$AA$2:$AB$13,2,FALSE),0)</f>
        <v>2</v>
      </c>
      <c r="AF25" s="6" t="str">
        <f t="shared" si="0"/>
        <v>協力要請推進枠又は検査促進枠の地方負担分に充当_地単</v>
      </c>
      <c r="AG25" s="139" t="str">
        <f t="shared" si="1"/>
        <v>基金_地単_通常</v>
      </c>
      <c r="AH25" s="139" t="str">
        <f t="shared" si="2"/>
        <v>事業始期_通常</v>
      </c>
      <c r="AI25" s="139" t="str">
        <f t="shared" si="3"/>
        <v>事業終期_通常</v>
      </c>
      <c r="AJ25" s="139" t="str">
        <f t="shared" si="4"/>
        <v>予算区分_地単_通常</v>
      </c>
      <c r="AK25" s="139" t="str">
        <f t="shared" si="5"/>
        <v>経済対策との関係_通常</v>
      </c>
      <c r="AL25" s="139" t="str">
        <f t="shared" si="6"/>
        <v>交付金の区分_その他</v>
      </c>
      <c r="AM25" s="139" t="str">
        <f t="shared" si="7"/>
        <v>種類_通常</v>
      </c>
      <c r="AN25" s="6" t="str">
        <f>IF(通常分様式!C25="","",IF(PRODUCT(C25:E25,H25:Z25,AE25)=0,"error",""))</f>
        <v/>
      </c>
    </row>
    <row r="26" spans="1:40" x14ac:dyDescent="0.15">
      <c r="A26" s="6">
        <v>8</v>
      </c>
      <c r="C26" s="6">
        <f>IFERROR(VLOOKUP(通常分様式!C26,―!$A$2:$B$3,2,FALSE),0)</f>
        <v>2</v>
      </c>
      <c r="D26" s="6">
        <f>IFERROR(VLOOKUP(通常分様式!D26,―!$AD$2:$AE$3,2,FALSE),0)</f>
        <v>2</v>
      </c>
      <c r="E26" s="6">
        <f>IFERROR(VLOOKUP(通常分様式!E26,―!$AF$2:$AG$3,2,FALSE),0)</f>
        <v>1</v>
      </c>
      <c r="H26" s="6">
        <f>IFERROR(VLOOKUP(通常分様式!H26,―!$C$2:$D$2,2,FALSE),0)</f>
        <v>1</v>
      </c>
      <c r="I26" s="6">
        <f>IFERROR(IF(通常分様式!D26="○",VLOOKUP(通常分様式!I26,―!$E$20:$F$24,2,FALSE),VLOOKUP(通常分様式!I26,―!$E$2:$F$18,2,FALSE)),0)</f>
        <v>18</v>
      </c>
      <c r="J26" s="6">
        <f>IFERROR(VLOOKUP(通常分様式!J26,―!$G$2:$H$2,2,FALSE),0)</f>
        <v>1</v>
      </c>
      <c r="K26" s="6">
        <f>IFERROR(VLOOKUP(通常分様式!K26,―!$AH$2:$AI$12,2,FALSE),0)</f>
        <v>1</v>
      </c>
      <c r="U26" s="6">
        <f>IFERROR(IF(通常分様式!C26="単",VLOOKUP(通常分様式!U26,―!$I$2:$J$3,2,FALSE),VLOOKUP(通常分様式!U26,―!$I$4:$J$5,2,FALSE)),0)</f>
        <v>1</v>
      </c>
      <c r="V26" s="6">
        <f>IFERROR(VLOOKUP(通常分様式!V26,―!$K$2:$L$3,2,FALSE),0)</f>
        <v>1</v>
      </c>
      <c r="W26" s="6">
        <f>IFERROR(VLOOKUP(通常分様式!W26,―!$M$2:$N$3,2,FALSE),0)</f>
        <v>2</v>
      </c>
      <c r="X26" s="6">
        <f>IFERROR(VLOOKUP(通常分様式!X26,―!$O$2:$P$3,2,FALSE),0)</f>
        <v>1</v>
      </c>
      <c r="Y26" s="6">
        <f>IFERROR(VLOOKUP(通常分様式!Y26,―!$X$2:$Y$31,2,FALSE),0)</f>
        <v>20</v>
      </c>
      <c r="Z26" s="6">
        <f>IFERROR(VLOOKUP(通常分様式!Z26,―!$X$2:$Y$31,2,FALSE),0)</f>
        <v>29</v>
      </c>
      <c r="AE26" s="6">
        <f>IFERROR(VLOOKUP(通常分様式!AE26,―!$AA$2:$AB$13,2,FALSE),0)</f>
        <v>2</v>
      </c>
      <c r="AF26" s="6" t="str">
        <f t="shared" si="0"/>
        <v>協力要請推進枠又は検査促進枠の地方負担分に充当_地単</v>
      </c>
      <c r="AG26" s="139" t="str">
        <f t="shared" si="1"/>
        <v>基金_地単_通常</v>
      </c>
      <c r="AH26" s="139" t="str">
        <f t="shared" si="2"/>
        <v>事業始期_通常</v>
      </c>
      <c r="AI26" s="139" t="str">
        <f t="shared" si="3"/>
        <v>事業終期_通常</v>
      </c>
      <c r="AJ26" s="139" t="str">
        <f t="shared" si="4"/>
        <v>予算区分_地単_通常</v>
      </c>
      <c r="AK26" s="139" t="str">
        <f t="shared" si="5"/>
        <v>経済対策との関係_原油</v>
      </c>
      <c r="AL26" s="139" t="str">
        <f t="shared" si="6"/>
        <v>交付金の区分_高騰</v>
      </c>
      <c r="AM26" s="139" t="str">
        <f t="shared" si="7"/>
        <v>種類_通常</v>
      </c>
      <c r="AN26" s="6" t="str">
        <f>IF(通常分様式!C26="","",IF(PRODUCT(C26:E26,H26:Z26,AE26)=0,"error",""))</f>
        <v/>
      </c>
    </row>
    <row r="27" spans="1:40" x14ac:dyDescent="0.15">
      <c r="A27" s="6">
        <v>9</v>
      </c>
      <c r="C27" s="6">
        <f>IFERROR(VLOOKUP(通常分様式!C27,―!$A$2:$B$3,2,FALSE),0)</f>
        <v>2</v>
      </c>
      <c r="D27" s="6">
        <f>IFERROR(VLOOKUP(通常分様式!D27,―!$AD$2:$AE$3,2,FALSE),0)</f>
        <v>1</v>
      </c>
      <c r="E27" s="6">
        <f>IFERROR(VLOOKUP(通常分様式!E27,―!$AF$2:$AG$3,2,FALSE),0)</f>
        <v>1</v>
      </c>
      <c r="H27" s="6">
        <f>IFERROR(VLOOKUP(通常分様式!H27,―!$C$2:$D$2,2,FALSE),0)</f>
        <v>1</v>
      </c>
      <c r="I27" s="6">
        <f>IFERROR(IF(通常分様式!D27="○",VLOOKUP(通常分様式!I27,―!$E$20:$F$24,2,FALSE),VLOOKUP(通常分様式!I27,―!$E$2:$F$18,2,FALSE)),0)</f>
        <v>3</v>
      </c>
      <c r="J27" s="6">
        <f>IFERROR(VLOOKUP(通常分様式!J27,―!$G$2:$H$2,2,FALSE),0)</f>
        <v>1</v>
      </c>
      <c r="K27" s="6">
        <f>IFERROR(VLOOKUP(通常分様式!K27,―!$AH$2:$AI$12,2,FALSE),0)</f>
        <v>1</v>
      </c>
      <c r="U27" s="6">
        <f>IFERROR(IF(通常分様式!C27="単",VLOOKUP(通常分様式!U27,―!$I$2:$J$3,2,FALSE),VLOOKUP(通常分様式!U27,―!$I$4:$J$5,2,FALSE)),0)</f>
        <v>1</v>
      </c>
      <c r="V27" s="6">
        <f>IFERROR(VLOOKUP(通常分様式!V27,―!$K$2:$L$3,2,FALSE),0)</f>
        <v>1</v>
      </c>
      <c r="W27" s="6">
        <f>IFERROR(VLOOKUP(通常分様式!W27,―!$M$2:$N$3,2,FALSE),0)</f>
        <v>1</v>
      </c>
      <c r="X27" s="6">
        <f>IFERROR(VLOOKUP(通常分様式!X27,―!$O$2:$P$3,2,FALSE),0)</f>
        <v>1</v>
      </c>
      <c r="Y27" s="6">
        <f>IFERROR(VLOOKUP(通常分様式!Y27,―!$X$2:$Y$31,2,FALSE),0)</f>
        <v>18</v>
      </c>
      <c r="Z27" s="6">
        <f>IFERROR(VLOOKUP(通常分様式!Z27,―!$X$2:$Y$31,2,FALSE),0)</f>
        <v>29</v>
      </c>
      <c r="AE27" s="6">
        <f>IFERROR(VLOOKUP(通常分様式!AE27,―!$AA$2:$AB$13,2,FALSE),0)</f>
        <v>1</v>
      </c>
      <c r="AF27" s="6" t="str">
        <f t="shared" si="0"/>
        <v>協力要請推進枠又は検査促進枠の地方負担分に充当_地単</v>
      </c>
      <c r="AG27" s="139" t="str">
        <f t="shared" si="1"/>
        <v>基金_地単_通常</v>
      </c>
      <c r="AH27" s="139" t="str">
        <f t="shared" si="2"/>
        <v>事業始期_通常</v>
      </c>
      <c r="AI27" s="139" t="str">
        <f t="shared" si="3"/>
        <v>事業終期_通常</v>
      </c>
      <c r="AJ27" s="139" t="str">
        <f t="shared" si="4"/>
        <v>予算区分_地単_通常</v>
      </c>
      <c r="AK27" s="139" t="str">
        <f t="shared" si="5"/>
        <v>経済対策との関係_通常</v>
      </c>
      <c r="AL27" s="139" t="str">
        <f t="shared" si="6"/>
        <v>交付金の区分_その他</v>
      </c>
      <c r="AM27" s="139" t="str">
        <f t="shared" si="7"/>
        <v>種類_通常</v>
      </c>
      <c r="AN27" s="6" t="str">
        <f>IF(通常分様式!C27="","",IF(PRODUCT(C27:E27,H27:Z27,AE27)=0,"error",""))</f>
        <v/>
      </c>
    </row>
    <row r="28" spans="1:40" x14ac:dyDescent="0.15">
      <c r="A28" s="6">
        <v>10</v>
      </c>
      <c r="C28" s="6">
        <f>IFERROR(VLOOKUP(通常分様式!C28,―!$A$2:$B$3,2,FALSE),0)</f>
        <v>2</v>
      </c>
      <c r="D28" s="6">
        <f>IFERROR(VLOOKUP(通常分様式!D28,―!$AD$2:$AE$3,2,FALSE),0)</f>
        <v>1</v>
      </c>
      <c r="E28" s="6">
        <f>IFERROR(VLOOKUP(通常分様式!E28,―!$AF$2:$AG$3,2,FALSE),0)</f>
        <v>1</v>
      </c>
      <c r="H28" s="6">
        <f>IFERROR(VLOOKUP(通常分様式!H28,―!$C$2:$D$2,2,FALSE),0)</f>
        <v>1</v>
      </c>
      <c r="I28" s="6">
        <f>IFERROR(IF(通常分様式!D28="○",VLOOKUP(通常分様式!I28,―!$E$20:$F$24,2,FALSE),VLOOKUP(通常分様式!I28,―!$E$2:$F$18,2,FALSE)),0)</f>
        <v>5</v>
      </c>
      <c r="J28" s="6">
        <f>IFERROR(VLOOKUP(通常分様式!J28,―!$G$2:$H$2,2,FALSE),0)</f>
        <v>1</v>
      </c>
      <c r="K28" s="6">
        <f>IFERROR(VLOOKUP(通常分様式!K28,―!$AH$2:$AI$12,2,FALSE),0)</f>
        <v>1</v>
      </c>
      <c r="U28" s="6">
        <f>IFERROR(IF(通常分様式!C28="単",VLOOKUP(通常分様式!U28,―!$I$2:$J$3,2,FALSE),VLOOKUP(通常分様式!U28,―!$I$4:$J$5,2,FALSE)),0)</f>
        <v>1</v>
      </c>
      <c r="V28" s="6">
        <f>IFERROR(VLOOKUP(通常分様式!V28,―!$K$2:$L$3,2,FALSE),0)</f>
        <v>1</v>
      </c>
      <c r="W28" s="6">
        <f>IFERROR(VLOOKUP(通常分様式!W28,―!$M$2:$N$3,2,FALSE),0)</f>
        <v>2</v>
      </c>
      <c r="X28" s="6">
        <f>IFERROR(VLOOKUP(通常分様式!X28,―!$O$2:$P$3,2,FALSE),0)</f>
        <v>1</v>
      </c>
      <c r="Y28" s="6">
        <f>IFERROR(VLOOKUP(通常分様式!Y28,―!$X$2:$Y$31,2,FALSE),0)</f>
        <v>18</v>
      </c>
      <c r="Z28" s="6">
        <f>IFERROR(VLOOKUP(通常分様式!Z28,―!$X$2:$Y$31,2,FALSE),0)</f>
        <v>29</v>
      </c>
      <c r="AE28" s="6">
        <f>IFERROR(VLOOKUP(通常分様式!AE28,―!$AA$2:$AB$13,2,FALSE),0)</f>
        <v>1</v>
      </c>
      <c r="AF28" s="6" t="str">
        <f t="shared" si="0"/>
        <v>協力要請推進枠又は検査促進枠の地方負担分に充当_地単</v>
      </c>
      <c r="AG28" s="139" t="str">
        <f t="shared" si="1"/>
        <v>基金_地単_通常</v>
      </c>
      <c r="AH28" s="139" t="str">
        <f t="shared" si="2"/>
        <v>事業始期_通常</v>
      </c>
      <c r="AI28" s="139" t="str">
        <f t="shared" si="3"/>
        <v>事業終期_通常</v>
      </c>
      <c r="AJ28" s="139" t="str">
        <f t="shared" si="4"/>
        <v>予算区分_地単_通常</v>
      </c>
      <c r="AK28" s="139" t="str">
        <f t="shared" si="5"/>
        <v>経済対策との関係_通常</v>
      </c>
      <c r="AL28" s="139" t="str">
        <f t="shared" si="6"/>
        <v>交付金の区分_その他</v>
      </c>
      <c r="AM28" s="139" t="str">
        <f t="shared" si="7"/>
        <v>種類_通常</v>
      </c>
      <c r="AN28" s="6" t="str">
        <f>IF(通常分様式!C28="","",IF(PRODUCT(C28:E28,H28:Z28,AE28)=0,"error",""))</f>
        <v/>
      </c>
    </row>
    <row r="29" spans="1:40" x14ac:dyDescent="0.15">
      <c r="A29" s="6">
        <v>11</v>
      </c>
      <c r="C29" s="6">
        <f>IFERROR(VLOOKUP(通常分様式!C29,―!$A$2:$B$3,2,FALSE),0)</f>
        <v>2</v>
      </c>
      <c r="D29" s="6">
        <f>IFERROR(VLOOKUP(通常分様式!D29,―!$AD$2:$AE$3,2,FALSE),0)</f>
        <v>1</v>
      </c>
      <c r="E29" s="6">
        <f>IFERROR(VLOOKUP(通常分様式!E29,―!$AF$2:$AG$3,2,FALSE),0)</f>
        <v>1</v>
      </c>
      <c r="H29" s="6">
        <f>IFERROR(VLOOKUP(通常分様式!H29,―!$C$2:$D$2,2,FALSE),0)</f>
        <v>1</v>
      </c>
      <c r="I29" s="6">
        <f>IFERROR(IF(通常分様式!D29="○",VLOOKUP(通常分様式!I29,―!$E$20:$F$24,2,FALSE),VLOOKUP(通常分様式!I29,―!$E$2:$F$18,2,FALSE)),0)</f>
        <v>3</v>
      </c>
      <c r="J29" s="6">
        <f>IFERROR(VLOOKUP(通常分様式!J29,―!$G$2:$H$2,2,FALSE),0)</f>
        <v>1</v>
      </c>
      <c r="K29" s="6">
        <f>IFERROR(VLOOKUP(通常分様式!K29,―!$AH$2:$AI$12,2,FALSE),0)</f>
        <v>1</v>
      </c>
      <c r="U29" s="6">
        <f>IFERROR(IF(通常分様式!C29="単",VLOOKUP(通常分様式!U29,―!$I$2:$J$3,2,FALSE),VLOOKUP(通常分様式!U29,―!$I$4:$J$5,2,FALSE)),0)</f>
        <v>1</v>
      </c>
      <c r="V29" s="6">
        <f>IFERROR(VLOOKUP(通常分様式!V29,―!$K$2:$L$3,2,FALSE),0)</f>
        <v>1</v>
      </c>
      <c r="W29" s="6">
        <f>IFERROR(VLOOKUP(通常分様式!W29,―!$M$2:$N$3,2,FALSE),0)</f>
        <v>1</v>
      </c>
      <c r="X29" s="6">
        <f>IFERROR(VLOOKUP(通常分様式!X29,―!$O$2:$P$3,2,FALSE),0)</f>
        <v>1</v>
      </c>
      <c r="Y29" s="6">
        <f>IFERROR(VLOOKUP(通常分様式!Y29,―!$X$2:$Y$31,2,FALSE),0)</f>
        <v>18</v>
      </c>
      <c r="Z29" s="6">
        <f>IFERROR(VLOOKUP(通常分様式!Z29,―!$X$2:$Y$31,2,FALSE),0)</f>
        <v>29</v>
      </c>
      <c r="AE29" s="6">
        <f>IFERROR(VLOOKUP(通常分様式!AE29,―!$AA$2:$AB$13,2,FALSE),0)</f>
        <v>1</v>
      </c>
      <c r="AF29" s="6" t="str">
        <f t="shared" si="0"/>
        <v>協力要請推進枠又は検査促進枠の地方負担分に充当_地単</v>
      </c>
      <c r="AG29" s="139" t="str">
        <f t="shared" si="1"/>
        <v>基金_地単_通常</v>
      </c>
      <c r="AH29" s="139" t="str">
        <f t="shared" si="2"/>
        <v>事業始期_通常</v>
      </c>
      <c r="AI29" s="139" t="str">
        <f t="shared" si="3"/>
        <v>事業終期_通常</v>
      </c>
      <c r="AJ29" s="139" t="str">
        <f t="shared" si="4"/>
        <v>予算区分_地単_通常</v>
      </c>
      <c r="AK29" s="139" t="str">
        <f t="shared" si="5"/>
        <v>経済対策との関係_通常</v>
      </c>
      <c r="AL29" s="139" t="str">
        <f t="shared" si="6"/>
        <v>交付金の区分_その他</v>
      </c>
      <c r="AM29" s="139" t="str">
        <f t="shared" si="7"/>
        <v>種類_通常</v>
      </c>
      <c r="AN29" s="6" t="str">
        <f>IF(通常分様式!C29="","",IF(PRODUCT(C29:E29,H29:Z29,AE29)=0,"error",""))</f>
        <v/>
      </c>
    </row>
    <row r="30" spans="1:40" x14ac:dyDescent="0.15">
      <c r="A30" s="6">
        <v>12</v>
      </c>
      <c r="C30" s="6">
        <f>IFERROR(VLOOKUP(通常分様式!C30,―!$A$2:$B$3,2,FALSE),0)</f>
        <v>1</v>
      </c>
      <c r="D30" s="6">
        <f>IFERROR(VLOOKUP(通常分様式!D30,―!$AD$2:$AE$3,2,FALSE),0)</f>
        <v>1</v>
      </c>
      <c r="E30" s="6">
        <f>IFERROR(VLOOKUP(通常分様式!E30,―!$AF$2:$AG$3,2,FALSE),0)</f>
        <v>1</v>
      </c>
      <c r="H30" s="6">
        <f>IFERROR(VLOOKUP(通常分様式!H30,―!$C$2:$D$2,2,FALSE),0)</f>
        <v>1</v>
      </c>
      <c r="I30" s="6">
        <f>IFERROR(IF(通常分様式!D30="○",VLOOKUP(通常分様式!I30,―!$E$20:$F$24,2,FALSE),VLOOKUP(通常分様式!I30,―!$E$2:$F$18,2,FALSE)),0)</f>
        <v>3</v>
      </c>
      <c r="J30" s="6">
        <f>IFERROR(VLOOKUP(通常分様式!J30,―!$G$2:$H$2,2,FALSE),0)</f>
        <v>1</v>
      </c>
      <c r="K30" s="6">
        <f>IFERROR(VLOOKUP(通常分様式!K30,―!$AH$2:$AI$12,2,FALSE),0)</f>
        <v>1</v>
      </c>
      <c r="U30" s="6">
        <f>IFERROR(IF(通常分様式!C30="単",VLOOKUP(通常分様式!U30,―!$I$2:$J$3,2,FALSE),VLOOKUP(通常分様式!U30,―!$I$4:$J$5,2,FALSE)),0)</f>
        <v>1</v>
      </c>
      <c r="V30" s="6">
        <f>IFERROR(VLOOKUP(通常分様式!V30,―!$K$2:$L$3,2,FALSE),0)</f>
        <v>1</v>
      </c>
      <c r="W30" s="6">
        <f>IFERROR(VLOOKUP(通常分様式!W30,―!$M$2:$N$3,2,FALSE),0)</f>
        <v>1</v>
      </c>
      <c r="X30" s="6">
        <f>IFERROR(VLOOKUP(通常分様式!X30,―!$O$2:$P$3,2,FALSE),0)</f>
        <v>1</v>
      </c>
      <c r="Y30" s="6">
        <f>IFERROR(VLOOKUP(通常分様式!Y30,―!$X$2:$Y$31,2,FALSE),0)</f>
        <v>18</v>
      </c>
      <c r="Z30" s="6">
        <f>IFERROR(VLOOKUP(通常分様式!Z30,―!$X$2:$Y$31,2,FALSE),0)</f>
        <v>29</v>
      </c>
      <c r="AE30" s="6">
        <f>IFERROR(VLOOKUP(通常分様式!AE30,―!$AA$2:$AB$13,2,FALSE),0)</f>
        <v>10</v>
      </c>
      <c r="AF30" s="6" t="str">
        <f t="shared" si="0"/>
        <v>協力要請推進枠又は検査促進枠の地方負担分に充当_補助</v>
      </c>
      <c r="AG30" s="139" t="str">
        <f t="shared" si="1"/>
        <v>基金_補助</v>
      </c>
      <c r="AH30" s="139" t="str">
        <f t="shared" si="2"/>
        <v>事業始期_補助</v>
      </c>
      <c r="AI30" s="139" t="str">
        <f t="shared" si="3"/>
        <v>事業終期_通常</v>
      </c>
      <c r="AJ30" s="139" t="str">
        <f t="shared" si="4"/>
        <v>予算区分_補助</v>
      </c>
      <c r="AK30" s="139" t="str">
        <f t="shared" si="5"/>
        <v>経済対策との関係_通常</v>
      </c>
      <c r="AL30" s="139" t="str">
        <f t="shared" si="6"/>
        <v>交付金の区分_その他</v>
      </c>
      <c r="AM30" s="139" t="str">
        <f t="shared" si="7"/>
        <v>種類_通常</v>
      </c>
      <c r="AN30" s="6" t="str">
        <f>IF(通常分様式!C30="","",IF(PRODUCT(C30:E30,H30:Z30,AE30)=0,"error",""))</f>
        <v/>
      </c>
    </row>
    <row r="31" spans="1:40" x14ac:dyDescent="0.15">
      <c r="A31" s="6">
        <v>13</v>
      </c>
      <c r="C31" s="6">
        <f>IFERROR(VLOOKUP(通常分様式!C31,―!$A$2:$B$3,2,FALSE),0)</f>
        <v>2</v>
      </c>
      <c r="D31" s="6">
        <f>IFERROR(VLOOKUP(通常分様式!D31,―!$AD$2:$AE$3,2,FALSE),0)</f>
        <v>2</v>
      </c>
      <c r="E31" s="6">
        <f>IFERROR(VLOOKUP(通常分様式!E31,―!$AF$2:$AG$3,2,FALSE),0)</f>
        <v>1</v>
      </c>
      <c r="H31" s="6">
        <f>IFERROR(VLOOKUP(通常分様式!H31,―!$C$2:$D$2,2,FALSE),0)</f>
        <v>1</v>
      </c>
      <c r="I31" s="6">
        <f>IFERROR(IF(通常分様式!D31="○",VLOOKUP(通常分様式!I31,―!$E$20:$F$24,2,FALSE),VLOOKUP(通常分様式!I31,―!$E$2:$F$18,2,FALSE)),0)</f>
        <v>15</v>
      </c>
      <c r="J31" s="6">
        <f>IFERROR(VLOOKUP(通常分様式!J31,―!$G$2:$H$2,2,FALSE),0)</f>
        <v>1</v>
      </c>
      <c r="K31" s="6">
        <f>IFERROR(VLOOKUP(通常分様式!K31,―!$AH$2:$AI$12,2,FALSE),0)</f>
        <v>1</v>
      </c>
      <c r="U31" s="6">
        <f>IFERROR(IF(通常分様式!C31="単",VLOOKUP(通常分様式!U31,―!$I$2:$J$3,2,FALSE),VLOOKUP(通常分様式!U31,―!$I$4:$J$5,2,FALSE)),0)</f>
        <v>1</v>
      </c>
      <c r="V31" s="6">
        <f>IFERROR(VLOOKUP(通常分様式!V31,―!$K$2:$L$3,2,FALSE),0)</f>
        <v>1</v>
      </c>
      <c r="W31" s="6">
        <f>IFERROR(VLOOKUP(通常分様式!W31,―!$M$2:$N$3,2,FALSE),0)</f>
        <v>1</v>
      </c>
      <c r="X31" s="6">
        <f>IFERROR(VLOOKUP(通常分様式!X31,―!$O$2:$P$3,2,FALSE),0)</f>
        <v>1</v>
      </c>
      <c r="Y31" s="6">
        <f>IFERROR(VLOOKUP(通常分様式!Y31,―!$X$2:$Y$31,2,FALSE),0)</f>
        <v>20</v>
      </c>
      <c r="Z31" s="6">
        <f>IFERROR(VLOOKUP(通常分様式!Z31,―!$X$2:$Y$31,2,FALSE),0)</f>
        <v>29</v>
      </c>
      <c r="AE31" s="6">
        <f>IFERROR(VLOOKUP(通常分様式!AE31,―!$AA$2:$AB$13,2,FALSE),0)</f>
        <v>2</v>
      </c>
      <c r="AF31" s="6" t="str">
        <f t="shared" si="0"/>
        <v>協力要請推進枠又は検査促進枠の地方負担分に充当_地単</v>
      </c>
      <c r="AG31" s="139" t="str">
        <f t="shared" si="1"/>
        <v>基金_地単_通常</v>
      </c>
      <c r="AH31" s="139" t="str">
        <f t="shared" si="2"/>
        <v>事業始期_通常</v>
      </c>
      <c r="AI31" s="139" t="str">
        <f t="shared" si="3"/>
        <v>事業終期_通常</v>
      </c>
      <c r="AJ31" s="139" t="str">
        <f t="shared" si="4"/>
        <v>予算区分_地単_通常</v>
      </c>
      <c r="AK31" s="139" t="str">
        <f t="shared" si="5"/>
        <v>経済対策との関係_原油</v>
      </c>
      <c r="AL31" s="139" t="str">
        <f t="shared" si="6"/>
        <v>交付金の区分_高騰</v>
      </c>
      <c r="AM31" s="139" t="str">
        <f t="shared" si="7"/>
        <v>種類_通常</v>
      </c>
      <c r="AN31" s="6" t="str">
        <f>IF(通常分様式!C31="","",IF(PRODUCT(C31:E31,H31:Z31,AE31)=0,"error",""))</f>
        <v/>
      </c>
    </row>
    <row r="32" spans="1:40" x14ac:dyDescent="0.15">
      <c r="A32" s="6">
        <v>14</v>
      </c>
      <c r="C32" s="6">
        <f>IFERROR(VLOOKUP(通常分様式!C32,―!$A$2:$B$3,2,FALSE),0)</f>
        <v>2</v>
      </c>
      <c r="D32" s="6">
        <f>IFERROR(VLOOKUP(通常分様式!D32,―!$AD$2:$AE$3,2,FALSE),0)</f>
        <v>2</v>
      </c>
      <c r="E32" s="6">
        <f>IFERROR(VLOOKUP(通常分様式!E32,―!$AF$2:$AG$3,2,FALSE),0)</f>
        <v>1</v>
      </c>
      <c r="H32" s="6">
        <f>IFERROR(VLOOKUP(通常分様式!H32,―!$C$2:$D$2,2,FALSE),0)</f>
        <v>1</v>
      </c>
      <c r="I32" s="6">
        <f>IFERROR(IF(通常分様式!D32="○",VLOOKUP(通常分様式!I32,―!$E$20:$F$24,2,FALSE),VLOOKUP(通常分様式!I32,―!$E$2:$F$18,2,FALSE)),0)</f>
        <v>15</v>
      </c>
      <c r="J32" s="6">
        <f>IFERROR(VLOOKUP(通常分様式!J32,―!$G$2:$H$2,2,FALSE),0)</f>
        <v>1</v>
      </c>
      <c r="K32" s="6">
        <f>IFERROR(VLOOKUP(通常分様式!K32,―!$AH$2:$AI$12,2,FALSE),0)</f>
        <v>1</v>
      </c>
      <c r="U32" s="6">
        <f>IFERROR(IF(通常分様式!C32="単",VLOOKUP(通常分様式!U32,―!$I$2:$J$3,2,FALSE),VLOOKUP(通常分様式!U32,―!$I$4:$J$5,2,FALSE)),0)</f>
        <v>1</v>
      </c>
      <c r="V32" s="6">
        <f>IFERROR(VLOOKUP(通常分様式!V32,―!$K$2:$L$3,2,FALSE),0)</f>
        <v>1</v>
      </c>
      <c r="W32" s="6">
        <f>IFERROR(VLOOKUP(通常分様式!W32,―!$M$2:$N$3,2,FALSE),0)</f>
        <v>1</v>
      </c>
      <c r="X32" s="6">
        <f>IFERROR(VLOOKUP(通常分様式!X32,―!$O$2:$P$3,2,FALSE),0)</f>
        <v>1</v>
      </c>
      <c r="Y32" s="6">
        <f>IFERROR(VLOOKUP(通常分様式!Y32,―!$X$2:$Y$31,2,FALSE),0)</f>
        <v>20</v>
      </c>
      <c r="Z32" s="6">
        <f>IFERROR(VLOOKUP(通常分様式!Z32,―!$X$2:$Y$31,2,FALSE),0)</f>
        <v>29</v>
      </c>
      <c r="AE32" s="6">
        <f>IFERROR(VLOOKUP(通常分様式!AE32,―!$AA$2:$AB$13,2,FALSE),0)</f>
        <v>2</v>
      </c>
      <c r="AF32" s="6" t="str">
        <f t="shared" si="0"/>
        <v>協力要請推進枠又は検査促進枠の地方負担分に充当_地単</v>
      </c>
      <c r="AG32" s="139" t="str">
        <f t="shared" si="1"/>
        <v>基金_地単_通常</v>
      </c>
      <c r="AH32" s="139" t="str">
        <f t="shared" si="2"/>
        <v>事業始期_通常</v>
      </c>
      <c r="AI32" s="139" t="str">
        <f t="shared" si="3"/>
        <v>事業終期_通常</v>
      </c>
      <c r="AJ32" s="139" t="str">
        <f t="shared" si="4"/>
        <v>予算区分_地単_通常</v>
      </c>
      <c r="AK32" s="139" t="str">
        <f t="shared" si="5"/>
        <v>経済対策との関係_原油</v>
      </c>
      <c r="AL32" s="139" t="str">
        <f t="shared" si="6"/>
        <v>交付金の区分_高騰</v>
      </c>
      <c r="AM32" s="139" t="str">
        <f t="shared" si="7"/>
        <v>種類_通常</v>
      </c>
      <c r="AN32" s="6" t="str">
        <f>IF(通常分様式!C32="","",IF(PRODUCT(C32:E32,H32:Z32,AE32)=0,"error",""))</f>
        <v/>
      </c>
    </row>
    <row r="33" spans="1:40" x14ac:dyDescent="0.15">
      <c r="A33" s="6">
        <v>15</v>
      </c>
      <c r="C33" s="6">
        <f>IFERROR(VLOOKUP(通常分様式!C33,―!$A$2:$B$3,2,FALSE),0)</f>
        <v>2</v>
      </c>
      <c r="D33" s="6">
        <f>IFERROR(VLOOKUP(通常分様式!D33,―!$AD$2:$AE$3,2,FALSE),0)</f>
        <v>2</v>
      </c>
      <c r="E33" s="6">
        <f>IFERROR(VLOOKUP(通常分様式!E33,―!$AF$2:$AG$3,2,FALSE),0)</f>
        <v>1</v>
      </c>
      <c r="H33" s="6">
        <f>IFERROR(VLOOKUP(通常分様式!H33,―!$C$2:$D$2,2,FALSE),0)</f>
        <v>1</v>
      </c>
      <c r="I33" s="6">
        <f>IFERROR(IF(通常分様式!D33="○",VLOOKUP(通常分様式!I33,―!$E$20:$F$24,2,FALSE),VLOOKUP(通常分様式!I33,―!$E$2:$F$18,2,FALSE)),0)</f>
        <v>15</v>
      </c>
      <c r="J33" s="6">
        <f>IFERROR(VLOOKUP(通常分様式!J33,―!$G$2:$H$2,2,FALSE),0)</f>
        <v>1</v>
      </c>
      <c r="K33" s="6">
        <f>IFERROR(VLOOKUP(通常分様式!K33,―!$AH$2:$AI$12,2,FALSE),0)</f>
        <v>1</v>
      </c>
      <c r="U33" s="6">
        <f>IFERROR(IF(通常分様式!C33="単",VLOOKUP(通常分様式!U33,―!$I$2:$J$3,2,FALSE),VLOOKUP(通常分様式!U33,―!$I$4:$J$5,2,FALSE)),0)</f>
        <v>1</v>
      </c>
      <c r="V33" s="6">
        <f>IFERROR(VLOOKUP(通常分様式!V33,―!$K$2:$L$3,2,FALSE),0)</f>
        <v>1</v>
      </c>
      <c r="W33" s="6">
        <f>IFERROR(VLOOKUP(通常分様式!W33,―!$M$2:$N$3,2,FALSE),0)</f>
        <v>1</v>
      </c>
      <c r="X33" s="6">
        <f>IFERROR(VLOOKUP(通常分様式!X33,―!$O$2:$P$3,2,FALSE),0)</f>
        <v>1</v>
      </c>
      <c r="Y33" s="6">
        <f>IFERROR(VLOOKUP(通常分様式!Y33,―!$X$2:$Y$31,2,FALSE),0)</f>
        <v>20</v>
      </c>
      <c r="Z33" s="6">
        <f>IFERROR(VLOOKUP(通常分様式!Z33,―!$X$2:$Y$31,2,FALSE),0)</f>
        <v>29</v>
      </c>
      <c r="AE33" s="6">
        <f>IFERROR(VLOOKUP(通常分様式!AE33,―!$AA$2:$AB$13,2,FALSE),0)</f>
        <v>2</v>
      </c>
      <c r="AF33" s="6" t="str">
        <f t="shared" si="0"/>
        <v>協力要請推進枠又は検査促進枠の地方負担分に充当_地単</v>
      </c>
      <c r="AG33" s="139" t="str">
        <f t="shared" si="1"/>
        <v>基金_地単_通常</v>
      </c>
      <c r="AH33" s="139" t="str">
        <f t="shared" si="2"/>
        <v>事業始期_通常</v>
      </c>
      <c r="AI33" s="139" t="str">
        <f t="shared" si="3"/>
        <v>事業終期_通常</v>
      </c>
      <c r="AJ33" s="139" t="str">
        <f t="shared" si="4"/>
        <v>予算区分_地単_通常</v>
      </c>
      <c r="AK33" s="139" t="str">
        <f t="shared" si="5"/>
        <v>経済対策との関係_原油</v>
      </c>
      <c r="AL33" s="139" t="str">
        <f t="shared" si="6"/>
        <v>交付金の区分_高騰</v>
      </c>
      <c r="AM33" s="139" t="str">
        <f t="shared" si="7"/>
        <v>種類_通常</v>
      </c>
      <c r="AN33" s="6" t="str">
        <f>IF(通常分様式!C33="","",IF(PRODUCT(C33:E33,H33:Z33,AE33)=0,"error",""))</f>
        <v/>
      </c>
    </row>
    <row r="34" spans="1:40" x14ac:dyDescent="0.15">
      <c r="A34" s="6">
        <v>16</v>
      </c>
      <c r="C34" s="6">
        <f>IFERROR(VLOOKUP(通常分様式!C34,―!$A$2:$B$3,2,FALSE),0)</f>
        <v>2</v>
      </c>
      <c r="D34" s="6">
        <f>IFERROR(VLOOKUP(通常分様式!D34,―!$AD$2:$AE$3,2,FALSE),0)</f>
        <v>2</v>
      </c>
      <c r="E34" s="6">
        <f>IFERROR(VLOOKUP(通常分様式!E34,―!$AF$2:$AG$3,2,FALSE),0)</f>
        <v>2</v>
      </c>
      <c r="H34" s="6">
        <f>IFERROR(VLOOKUP(通常分様式!H34,―!$C$2:$D$2,2,FALSE),0)</f>
        <v>1</v>
      </c>
      <c r="I34" s="6">
        <f>IFERROR(IF(通常分様式!D34="○",VLOOKUP(通常分様式!I34,―!$E$20:$F$24,2,FALSE),VLOOKUP(通常分様式!I34,―!$E$2:$F$18,2,FALSE)),0)</f>
        <v>15</v>
      </c>
      <c r="J34" s="6">
        <f>IFERROR(VLOOKUP(通常分様式!J34,―!$G$2:$H$2,2,FALSE),0)</f>
        <v>1</v>
      </c>
      <c r="K34" s="6">
        <f>IFERROR(VLOOKUP(通常分様式!K34,―!$AH$2:$AI$12,2,FALSE),0)</f>
        <v>4</v>
      </c>
      <c r="U34" s="6">
        <f>IFERROR(IF(通常分様式!C34="単",VLOOKUP(通常分様式!U34,―!$I$2:$J$3,2,FALSE),VLOOKUP(通常分様式!U34,―!$I$4:$J$5,2,FALSE)),0)</f>
        <v>1</v>
      </c>
      <c r="V34" s="6">
        <f>IFERROR(VLOOKUP(通常分様式!V34,―!$K$2:$L$3,2,FALSE),0)</f>
        <v>1</v>
      </c>
      <c r="W34" s="6">
        <f>IFERROR(VLOOKUP(通常分様式!W34,―!$M$2:$N$3,2,FALSE),0)</f>
        <v>1</v>
      </c>
      <c r="X34" s="6">
        <f>IFERROR(VLOOKUP(通常分様式!X34,―!$O$2:$P$3,2,FALSE),0)</f>
        <v>1</v>
      </c>
      <c r="Y34" s="6">
        <f>IFERROR(VLOOKUP(通常分様式!Y34,―!$X$2:$Y$31,2,FALSE),0)</f>
        <v>25</v>
      </c>
      <c r="Z34" s="6">
        <f>IFERROR(VLOOKUP(通常分様式!Z34,―!$X$2:$Y$31,2,FALSE),0)</f>
        <v>29</v>
      </c>
      <c r="AE34" s="6">
        <f>IFERROR(VLOOKUP(通常分様式!AE34,―!$AA$2:$AB$13,2,FALSE),0)</f>
        <v>2</v>
      </c>
      <c r="AF34" s="6" t="str">
        <f t="shared" si="0"/>
        <v>協力要請推進枠又は検査促進枠の地方負担分に充当_地単</v>
      </c>
      <c r="AG34" s="139" t="str">
        <f t="shared" si="1"/>
        <v>基金_地単_通常</v>
      </c>
      <c r="AH34" s="139" t="str">
        <f t="shared" si="2"/>
        <v>事業始期_通常</v>
      </c>
      <c r="AI34" s="139" t="str">
        <f t="shared" si="3"/>
        <v>事業終期_通常</v>
      </c>
      <c r="AJ34" s="139" t="str">
        <f t="shared" si="4"/>
        <v>予算区分_地単_通常</v>
      </c>
      <c r="AK34" s="139" t="str">
        <f t="shared" si="5"/>
        <v>経済対策との関係_原油</v>
      </c>
      <c r="AL34" s="139" t="str">
        <f t="shared" si="6"/>
        <v>交付金の区分_高騰</v>
      </c>
      <c r="AM34" s="139" t="str">
        <f t="shared" si="7"/>
        <v>種類_重点</v>
      </c>
      <c r="AN34" s="6" t="str">
        <f>IF(通常分様式!C34="","",IF(PRODUCT(C34:E34,H34:Z34,AE34)=0,"error",""))</f>
        <v/>
      </c>
    </row>
    <row r="35" spans="1:40" x14ac:dyDescent="0.15">
      <c r="A35" s="6">
        <v>17</v>
      </c>
      <c r="C35" s="6">
        <f>IFERROR(VLOOKUP(通常分様式!C35,―!$A$2:$B$3,2,FALSE),0)</f>
        <v>2</v>
      </c>
      <c r="D35" s="6">
        <f>IFERROR(VLOOKUP(通常分様式!D35,―!$AD$2:$AE$3,2,FALSE),0)</f>
        <v>1</v>
      </c>
      <c r="E35" s="6">
        <f>IFERROR(VLOOKUP(通常分様式!E35,―!$AF$2:$AG$3,2,FALSE),0)</f>
        <v>1</v>
      </c>
      <c r="H35" s="6">
        <f>IFERROR(VLOOKUP(通常分様式!H35,―!$C$2:$D$2,2,FALSE),0)</f>
        <v>1</v>
      </c>
      <c r="I35" s="6">
        <f>IFERROR(IF(通常分様式!D35="○",VLOOKUP(通常分様式!I35,―!$E$20:$F$24,2,FALSE),VLOOKUP(通常分様式!I35,―!$E$2:$F$18,2,FALSE)),0)</f>
        <v>3</v>
      </c>
      <c r="J35" s="6">
        <f>IFERROR(VLOOKUP(通常分様式!J35,―!$G$2:$H$2,2,FALSE),0)</f>
        <v>1</v>
      </c>
      <c r="K35" s="6">
        <f>IFERROR(VLOOKUP(通常分様式!K35,―!$AH$2:$AI$12,2,FALSE),0)</f>
        <v>1</v>
      </c>
      <c r="U35" s="6">
        <f>IFERROR(IF(通常分様式!C35="単",VLOOKUP(通常分様式!U35,―!$I$2:$J$3,2,FALSE),VLOOKUP(通常分様式!U35,―!$I$4:$J$5,2,FALSE)),0)</f>
        <v>1</v>
      </c>
      <c r="V35" s="6">
        <f>IFERROR(VLOOKUP(通常分様式!V35,―!$K$2:$L$3,2,FALSE),0)</f>
        <v>1</v>
      </c>
      <c r="W35" s="6">
        <f>IFERROR(VLOOKUP(通常分様式!W35,―!$M$2:$N$3,2,FALSE),0)</f>
        <v>1</v>
      </c>
      <c r="X35" s="6">
        <f>IFERROR(VLOOKUP(通常分様式!X35,―!$O$2:$P$3,2,FALSE),0)</f>
        <v>1</v>
      </c>
      <c r="Y35" s="6">
        <f>IFERROR(VLOOKUP(通常分様式!Y35,―!$X$2:$Y$31,2,FALSE),0)</f>
        <v>25</v>
      </c>
      <c r="Z35" s="6">
        <f>IFERROR(VLOOKUP(通常分様式!Z35,―!$X$2:$Y$31,2,FALSE),0)</f>
        <v>29</v>
      </c>
      <c r="AE35" s="6">
        <f>IFERROR(VLOOKUP(通常分様式!AE35,―!$AA$2:$AB$13,2,FALSE),0)</f>
        <v>2</v>
      </c>
      <c r="AF35" s="6" t="str">
        <f t="shared" si="0"/>
        <v>協力要請推進枠又は検査促進枠の地方負担分に充当_地単</v>
      </c>
      <c r="AG35" s="139" t="str">
        <f t="shared" si="1"/>
        <v>基金_地単_通常</v>
      </c>
      <c r="AH35" s="139" t="str">
        <f t="shared" si="2"/>
        <v>事業始期_通常</v>
      </c>
      <c r="AI35" s="139" t="str">
        <f t="shared" si="3"/>
        <v>事業終期_通常</v>
      </c>
      <c r="AJ35" s="139" t="str">
        <f t="shared" si="4"/>
        <v>予算区分_地単_通常</v>
      </c>
      <c r="AK35" s="139" t="str">
        <f t="shared" si="5"/>
        <v>経済対策との関係_通常</v>
      </c>
      <c r="AL35" s="139" t="str">
        <f t="shared" si="6"/>
        <v>交付金の区分_その他</v>
      </c>
      <c r="AM35" s="139" t="str">
        <f t="shared" si="7"/>
        <v>種類_通常</v>
      </c>
      <c r="AN35" s="6" t="str">
        <f>IF(通常分様式!C35="","",IF(PRODUCT(C35:E35,H35:Z35,AE35)=0,"error",""))</f>
        <v/>
      </c>
    </row>
    <row r="36" spans="1:40" x14ac:dyDescent="0.15">
      <c r="A36" s="6">
        <v>18</v>
      </c>
      <c r="C36" s="6">
        <f>IFERROR(VLOOKUP(通常分様式!C36,―!$A$2:$B$3,2,FALSE),0)</f>
        <v>2</v>
      </c>
      <c r="D36" s="6">
        <f>IFERROR(VLOOKUP(通常分様式!D36,―!$AD$2:$AE$3,2,FALSE),0)</f>
        <v>2</v>
      </c>
      <c r="E36" s="6">
        <f>IFERROR(VLOOKUP(通常分様式!E36,―!$AF$2:$AG$3,2,FALSE),0)</f>
        <v>1</v>
      </c>
      <c r="H36" s="6">
        <f>IFERROR(VLOOKUP(通常分様式!H36,―!$C$2:$D$2,2,FALSE),0)</f>
        <v>1</v>
      </c>
      <c r="I36" s="6">
        <f>IFERROR(IF(通常分様式!D36="○",VLOOKUP(通常分様式!I36,―!$E$20:$F$24,2,FALSE),VLOOKUP(通常分様式!I36,―!$E$2:$F$18,2,FALSE)),0)</f>
        <v>15</v>
      </c>
      <c r="J36" s="6">
        <f>IFERROR(VLOOKUP(通常分様式!J36,―!$G$2:$H$2,2,FALSE),0)</f>
        <v>1</v>
      </c>
      <c r="K36" s="6">
        <f>IFERROR(VLOOKUP(通常分様式!K36,―!$AH$2:$AI$12,2,FALSE),0)</f>
        <v>1</v>
      </c>
      <c r="U36" s="6">
        <f>IFERROR(IF(通常分様式!C36="単",VLOOKUP(通常分様式!U36,―!$I$2:$J$3,2,FALSE),VLOOKUP(通常分様式!U36,―!$I$4:$J$5,2,FALSE)),0)</f>
        <v>1</v>
      </c>
      <c r="V36" s="6">
        <f>IFERROR(VLOOKUP(通常分様式!V36,―!$K$2:$L$3,2,FALSE),0)</f>
        <v>1</v>
      </c>
      <c r="W36" s="6">
        <f>IFERROR(VLOOKUP(通常分様式!W36,―!$M$2:$N$3,2,FALSE),0)</f>
        <v>1</v>
      </c>
      <c r="X36" s="6">
        <f>IFERROR(VLOOKUP(通常分様式!X36,―!$O$2:$P$3,2,FALSE),0)</f>
        <v>1</v>
      </c>
      <c r="Y36" s="6">
        <f>IFERROR(VLOOKUP(通常分様式!Y36,―!$X$2:$Y$31,2,FALSE),0)</f>
        <v>25</v>
      </c>
      <c r="Z36" s="6">
        <f>IFERROR(VLOOKUP(通常分様式!Z36,―!$X$2:$Y$31,2,FALSE),0)</f>
        <v>29</v>
      </c>
      <c r="AE36" s="6">
        <f>IFERROR(VLOOKUP(通常分様式!AE36,―!$AA$2:$AB$13,2,FALSE),0)</f>
        <v>2</v>
      </c>
      <c r="AF36" s="6" t="str">
        <f t="shared" si="0"/>
        <v>協力要請推進枠又は検査促進枠の地方負担分に充当_地単</v>
      </c>
      <c r="AG36" s="139" t="str">
        <f t="shared" si="1"/>
        <v>基金_地単_通常</v>
      </c>
      <c r="AH36" s="139" t="str">
        <f t="shared" si="2"/>
        <v>事業始期_通常</v>
      </c>
      <c r="AI36" s="139" t="str">
        <f t="shared" si="3"/>
        <v>事業終期_通常</v>
      </c>
      <c r="AJ36" s="139" t="str">
        <f t="shared" si="4"/>
        <v>予算区分_地単_通常</v>
      </c>
      <c r="AK36" s="139" t="str">
        <f t="shared" si="5"/>
        <v>経済対策との関係_原油</v>
      </c>
      <c r="AL36" s="139" t="str">
        <f t="shared" si="6"/>
        <v>交付金の区分_高騰</v>
      </c>
      <c r="AM36" s="139" t="str">
        <f t="shared" si="7"/>
        <v>種類_通常</v>
      </c>
      <c r="AN36" s="6" t="str">
        <f>IF(通常分様式!C36="","",IF(PRODUCT(C36:E36,H36:Z36,AE36)=0,"error",""))</f>
        <v/>
      </c>
    </row>
    <row r="37" spans="1:40" x14ac:dyDescent="0.15">
      <c r="A37" s="6">
        <v>19</v>
      </c>
      <c r="C37" s="6">
        <f>IFERROR(VLOOKUP(通常分様式!C37,―!$A$2:$B$3,2,FALSE),0)</f>
        <v>2</v>
      </c>
      <c r="D37" s="6">
        <f>IFERROR(VLOOKUP(通常分様式!D37,―!$AD$2:$AE$3,2,FALSE),0)</f>
        <v>2</v>
      </c>
      <c r="E37" s="6">
        <f>IFERROR(VLOOKUP(通常分様式!E37,―!$AF$2:$AG$3,2,FALSE),0)</f>
        <v>1</v>
      </c>
      <c r="H37" s="6">
        <f>IFERROR(VLOOKUP(通常分様式!H37,―!$C$2:$D$2,2,FALSE),0)</f>
        <v>1</v>
      </c>
      <c r="I37" s="6">
        <f>IFERROR(IF(通常分様式!D37="○",VLOOKUP(通常分様式!I37,―!$E$20:$F$24,2,FALSE),VLOOKUP(通常分様式!I37,―!$E$2:$F$18,2,FALSE)),0)</f>
        <v>15</v>
      </c>
      <c r="J37" s="6">
        <f>IFERROR(VLOOKUP(通常分様式!J37,―!$G$2:$H$2,2,FALSE),0)</f>
        <v>1</v>
      </c>
      <c r="K37" s="6">
        <f>IFERROR(VLOOKUP(通常分様式!K37,―!$AH$2:$AI$12,2,FALSE),0)</f>
        <v>1</v>
      </c>
      <c r="U37" s="6">
        <f>IFERROR(IF(通常分様式!C37="単",VLOOKUP(通常分様式!U37,―!$I$2:$J$3,2,FALSE),VLOOKUP(通常分様式!U37,―!$I$4:$J$5,2,FALSE)),0)</f>
        <v>1</v>
      </c>
      <c r="V37" s="6">
        <f>IFERROR(VLOOKUP(通常分様式!V37,―!$K$2:$L$3,2,FALSE),0)</f>
        <v>1</v>
      </c>
      <c r="W37" s="6">
        <f>IFERROR(VLOOKUP(通常分様式!W37,―!$M$2:$N$3,2,FALSE),0)</f>
        <v>1</v>
      </c>
      <c r="X37" s="6">
        <f>IFERROR(VLOOKUP(通常分様式!X37,―!$O$2:$P$3,2,FALSE),0)</f>
        <v>1</v>
      </c>
      <c r="Y37" s="6">
        <f>IFERROR(VLOOKUP(通常分様式!Y37,―!$X$2:$Y$31,2,FALSE),0)</f>
        <v>25</v>
      </c>
      <c r="Z37" s="6">
        <f>IFERROR(VLOOKUP(通常分様式!Z37,―!$X$2:$Y$31,2,FALSE),0)</f>
        <v>29</v>
      </c>
      <c r="AE37" s="6">
        <f>IFERROR(VLOOKUP(通常分様式!AE37,―!$AA$2:$AB$13,2,FALSE),0)</f>
        <v>2</v>
      </c>
      <c r="AF37" s="6" t="str">
        <f t="shared" si="0"/>
        <v>協力要請推進枠又は検査促進枠の地方負担分に充当_地単</v>
      </c>
      <c r="AG37" s="139" t="str">
        <f t="shared" si="1"/>
        <v>基金_地単_通常</v>
      </c>
      <c r="AH37" s="139" t="str">
        <f t="shared" si="2"/>
        <v>事業始期_通常</v>
      </c>
      <c r="AI37" s="139" t="str">
        <f t="shared" si="3"/>
        <v>事業終期_通常</v>
      </c>
      <c r="AJ37" s="139" t="str">
        <f t="shared" si="4"/>
        <v>予算区分_地単_通常</v>
      </c>
      <c r="AK37" s="139" t="str">
        <f t="shared" si="5"/>
        <v>経済対策との関係_原油</v>
      </c>
      <c r="AL37" s="139" t="str">
        <f t="shared" si="6"/>
        <v>交付金の区分_高騰</v>
      </c>
      <c r="AM37" s="139" t="str">
        <f t="shared" si="7"/>
        <v>種類_通常</v>
      </c>
      <c r="AN37" s="6" t="str">
        <f>IF(通常分様式!C37="","",IF(PRODUCT(C37:E37,H37:Z37,AE37)=0,"error",""))</f>
        <v/>
      </c>
    </row>
    <row r="38" spans="1:40" x14ac:dyDescent="0.15">
      <c r="A38" s="6">
        <v>20</v>
      </c>
      <c r="C38" s="6">
        <f>IFERROR(VLOOKUP(通常分様式!C38,―!$A$2:$B$3,2,FALSE),0)</f>
        <v>0</v>
      </c>
      <c r="D38" s="6">
        <f>IFERROR(VLOOKUP(通常分様式!D38,―!$AD$2:$AE$3,2,FALSE),0)</f>
        <v>0</v>
      </c>
      <c r="E38" s="6">
        <f>IFERROR(VLOOKUP(通常分様式!E38,―!$AF$2:$AG$3,2,FALSE),0)</f>
        <v>0</v>
      </c>
      <c r="H38" s="6">
        <f>IFERROR(VLOOKUP(通常分様式!H38,―!$C$2:$D$2,2,FALSE),0)</f>
        <v>0</v>
      </c>
      <c r="I38" s="6">
        <f>IFERROR(IF(通常分様式!D38="○",VLOOKUP(通常分様式!I38,―!$E$20:$F$24,2,FALSE),VLOOKUP(通常分様式!I38,―!$E$2:$F$18,2,FALSE)),0)</f>
        <v>0</v>
      </c>
      <c r="J38" s="6">
        <f>IFERROR(VLOOKUP(通常分様式!J38,―!$G$2:$H$2,2,FALSE),0)</f>
        <v>0</v>
      </c>
      <c r="K38" s="6">
        <f>IFERROR(VLOOKUP(通常分様式!K38,―!$AH$2:$AI$12,2,FALSE),0)</f>
        <v>0</v>
      </c>
      <c r="U38" s="6">
        <f>IFERROR(IF(通常分様式!C38="単",VLOOKUP(通常分様式!U38,―!$I$2:$J$3,2,FALSE),VLOOKUP(通常分様式!U38,―!$I$4:$J$5,2,FALSE)),0)</f>
        <v>0</v>
      </c>
      <c r="V38" s="6">
        <f>IFERROR(VLOOKUP(通常分様式!V38,―!$K$2:$L$3,2,FALSE),0)</f>
        <v>0</v>
      </c>
      <c r="W38" s="6">
        <f>IFERROR(VLOOKUP(通常分様式!W38,―!$M$2:$N$3,2,FALSE),0)</f>
        <v>0</v>
      </c>
      <c r="X38" s="6">
        <f>IFERROR(VLOOKUP(通常分様式!X38,―!$O$2:$P$3,2,FALSE),0)</f>
        <v>0</v>
      </c>
      <c r="Y38" s="6">
        <f>IFERROR(VLOOKUP(通常分様式!Y38,―!$X$2:$Y$31,2,FALSE),0)</f>
        <v>0</v>
      </c>
      <c r="Z38" s="6">
        <f>IFERROR(VLOOKUP(通常分様式!Z38,―!$X$2:$Y$31,2,FALSE),0)</f>
        <v>0</v>
      </c>
      <c r="AE38" s="6">
        <f>IFERROR(VLOOKUP(通常分様式!AE38,―!$AA$2:$AB$13,2,FALSE),0)</f>
        <v>0</v>
      </c>
      <c r="AF38" s="6">
        <f t="shared" si="0"/>
        <v>0</v>
      </c>
      <c r="AG38" s="139">
        <f t="shared" si="1"/>
        <v>0</v>
      </c>
      <c r="AH38" s="139">
        <f t="shared" si="2"/>
        <v>0</v>
      </c>
      <c r="AI38" s="139">
        <f t="shared" si="3"/>
        <v>0</v>
      </c>
      <c r="AJ38" s="139">
        <f t="shared" si="4"/>
        <v>0</v>
      </c>
      <c r="AK38" s="139">
        <f t="shared" si="5"/>
        <v>0</v>
      </c>
      <c r="AL38" s="139">
        <f t="shared" si="6"/>
        <v>0</v>
      </c>
      <c r="AM38" s="139">
        <f t="shared" si="7"/>
        <v>0</v>
      </c>
      <c r="AN38" s="6" t="str">
        <f>IF(通常分様式!C38="","",IF(PRODUCT(C38:E38,H38:Z38,AE38)=0,"error",""))</f>
        <v/>
      </c>
    </row>
    <row r="39" spans="1:40" x14ac:dyDescent="0.15">
      <c r="A39" s="6">
        <v>21</v>
      </c>
      <c r="C39" s="6">
        <f>IFERROR(VLOOKUP(通常分様式!C39,―!$A$2:$B$3,2,FALSE),0)</f>
        <v>0</v>
      </c>
      <c r="D39" s="6">
        <f>IFERROR(VLOOKUP(通常分様式!D39,―!$AD$2:$AE$3,2,FALSE),0)</f>
        <v>0</v>
      </c>
      <c r="E39" s="6">
        <f>IFERROR(VLOOKUP(通常分様式!E39,―!$AF$2:$AG$3,2,FALSE),0)</f>
        <v>0</v>
      </c>
      <c r="H39" s="6">
        <f>IFERROR(VLOOKUP(通常分様式!H39,―!$C$2:$D$2,2,FALSE),0)</f>
        <v>0</v>
      </c>
      <c r="I39" s="6">
        <f>IFERROR(IF(通常分様式!D39="○",VLOOKUP(通常分様式!I39,―!$E$20:$F$24,2,FALSE),VLOOKUP(通常分様式!I39,―!$E$2:$F$18,2,FALSE)),0)</f>
        <v>0</v>
      </c>
      <c r="J39" s="6">
        <f>IFERROR(VLOOKUP(通常分様式!J39,―!$G$2:$H$2,2,FALSE),0)</f>
        <v>0</v>
      </c>
      <c r="K39" s="6">
        <f>IFERROR(VLOOKUP(通常分様式!K39,―!$AH$2:$AI$12,2,FALSE),0)</f>
        <v>0</v>
      </c>
      <c r="U39" s="6">
        <f>IFERROR(IF(通常分様式!C39="単",VLOOKUP(通常分様式!U39,―!$I$2:$J$3,2,FALSE),VLOOKUP(通常分様式!U39,―!$I$4:$J$5,2,FALSE)),0)</f>
        <v>0</v>
      </c>
      <c r="V39" s="6">
        <f>IFERROR(VLOOKUP(通常分様式!V39,―!$K$2:$L$3,2,FALSE),0)</f>
        <v>0</v>
      </c>
      <c r="W39" s="6">
        <f>IFERROR(VLOOKUP(通常分様式!W39,―!$M$2:$N$3,2,FALSE),0)</f>
        <v>0</v>
      </c>
      <c r="X39" s="6">
        <f>IFERROR(VLOOKUP(通常分様式!X39,―!$O$2:$P$3,2,FALSE),0)</f>
        <v>0</v>
      </c>
      <c r="Y39" s="6">
        <f>IFERROR(VLOOKUP(通常分様式!Y39,―!$X$2:$Y$31,2,FALSE),0)</f>
        <v>0</v>
      </c>
      <c r="Z39" s="6">
        <f>IFERROR(VLOOKUP(通常分様式!Z39,―!$X$2:$Y$31,2,FALSE),0)</f>
        <v>0</v>
      </c>
      <c r="AE39" s="6">
        <f>IFERROR(VLOOKUP(通常分様式!AE39,―!$AA$2:$AB$13,2,FALSE),0)</f>
        <v>0</v>
      </c>
      <c r="AF39" s="6">
        <f t="shared" si="0"/>
        <v>0</v>
      </c>
      <c r="AG39" s="139">
        <f t="shared" si="1"/>
        <v>0</v>
      </c>
      <c r="AH39" s="139">
        <f t="shared" si="2"/>
        <v>0</v>
      </c>
      <c r="AI39" s="139">
        <f t="shared" si="3"/>
        <v>0</v>
      </c>
      <c r="AJ39" s="139">
        <f t="shared" si="4"/>
        <v>0</v>
      </c>
      <c r="AK39" s="139">
        <f t="shared" si="5"/>
        <v>0</v>
      </c>
      <c r="AL39" s="139">
        <f t="shared" si="6"/>
        <v>0</v>
      </c>
      <c r="AM39" s="139">
        <f t="shared" si="7"/>
        <v>0</v>
      </c>
      <c r="AN39" s="6" t="str">
        <f>IF(通常分様式!C39="","",IF(PRODUCT(C39:E39,H39:Z39,AE39)=0,"error",""))</f>
        <v/>
      </c>
    </row>
    <row r="40" spans="1:40" x14ac:dyDescent="0.15">
      <c r="A40" s="6">
        <v>22</v>
      </c>
      <c r="C40" s="6">
        <f>IFERROR(VLOOKUP(通常分様式!C40,―!$A$2:$B$3,2,FALSE),0)</f>
        <v>0</v>
      </c>
      <c r="D40" s="6">
        <f>IFERROR(VLOOKUP(通常分様式!D40,―!$AD$2:$AE$3,2,FALSE),0)</f>
        <v>0</v>
      </c>
      <c r="E40" s="6">
        <f>IFERROR(VLOOKUP(通常分様式!E40,―!$AF$2:$AG$3,2,FALSE),0)</f>
        <v>0</v>
      </c>
      <c r="H40" s="6">
        <f>IFERROR(VLOOKUP(通常分様式!H40,―!$C$2:$D$2,2,FALSE),0)</f>
        <v>0</v>
      </c>
      <c r="I40" s="6">
        <f>IFERROR(IF(通常分様式!D40="○",VLOOKUP(通常分様式!I40,―!$E$20:$F$24,2,FALSE),VLOOKUP(通常分様式!I40,―!$E$2:$F$18,2,FALSE)),0)</f>
        <v>0</v>
      </c>
      <c r="J40" s="6">
        <f>IFERROR(VLOOKUP(通常分様式!J40,―!$G$2:$H$2,2,FALSE),0)</f>
        <v>0</v>
      </c>
      <c r="K40" s="6">
        <f>IFERROR(VLOOKUP(通常分様式!K40,―!$AH$2:$AI$12,2,FALSE),0)</f>
        <v>0</v>
      </c>
      <c r="U40" s="6">
        <f>IFERROR(IF(通常分様式!C40="単",VLOOKUP(通常分様式!U40,―!$I$2:$J$3,2,FALSE),VLOOKUP(通常分様式!U40,―!$I$4:$J$5,2,FALSE)),0)</f>
        <v>0</v>
      </c>
      <c r="V40" s="6">
        <f>IFERROR(VLOOKUP(通常分様式!V40,―!$K$2:$L$3,2,FALSE),0)</f>
        <v>0</v>
      </c>
      <c r="W40" s="6">
        <f>IFERROR(VLOOKUP(通常分様式!W40,―!$M$2:$N$3,2,FALSE),0)</f>
        <v>0</v>
      </c>
      <c r="X40" s="6">
        <f>IFERROR(VLOOKUP(通常分様式!X40,―!$O$2:$P$3,2,FALSE),0)</f>
        <v>0</v>
      </c>
      <c r="Y40" s="6">
        <f>IFERROR(VLOOKUP(通常分様式!Y40,―!$X$2:$Y$31,2,FALSE),0)</f>
        <v>0</v>
      </c>
      <c r="Z40" s="6">
        <f>IFERROR(VLOOKUP(通常分様式!Z40,―!$X$2:$Y$31,2,FALSE),0)</f>
        <v>0</v>
      </c>
      <c r="AE40" s="6">
        <f>IFERROR(VLOOKUP(通常分様式!AE40,―!$AA$2:$AB$13,2,FALSE),0)</f>
        <v>0</v>
      </c>
      <c r="AF40" s="6">
        <f t="shared" si="0"/>
        <v>0</v>
      </c>
      <c r="AG40" s="139">
        <f t="shared" si="1"/>
        <v>0</v>
      </c>
      <c r="AH40" s="139">
        <f t="shared" si="2"/>
        <v>0</v>
      </c>
      <c r="AI40" s="139">
        <f t="shared" si="3"/>
        <v>0</v>
      </c>
      <c r="AJ40" s="139">
        <f t="shared" si="4"/>
        <v>0</v>
      </c>
      <c r="AK40" s="139">
        <f t="shared" si="5"/>
        <v>0</v>
      </c>
      <c r="AL40" s="139">
        <f t="shared" si="6"/>
        <v>0</v>
      </c>
      <c r="AM40" s="139">
        <f t="shared" si="7"/>
        <v>0</v>
      </c>
      <c r="AN40" s="6" t="str">
        <f>IF(通常分様式!C40="","",IF(PRODUCT(C40:E40,H40:Z40,AE40)=0,"error",""))</f>
        <v/>
      </c>
    </row>
    <row r="41" spans="1:40" x14ac:dyDescent="0.15">
      <c r="A41" s="6">
        <v>23</v>
      </c>
      <c r="C41" s="6">
        <f>IFERROR(VLOOKUP(通常分様式!C41,―!$A$2:$B$3,2,FALSE),0)</f>
        <v>0</v>
      </c>
      <c r="D41" s="6">
        <f>IFERROR(VLOOKUP(通常分様式!D41,―!$AD$2:$AE$3,2,FALSE),0)</f>
        <v>0</v>
      </c>
      <c r="E41" s="6">
        <f>IFERROR(VLOOKUP(通常分様式!E41,―!$AF$2:$AG$3,2,FALSE),0)</f>
        <v>0</v>
      </c>
      <c r="H41" s="6">
        <f>IFERROR(VLOOKUP(通常分様式!H41,―!$C$2:$D$2,2,FALSE),0)</f>
        <v>0</v>
      </c>
      <c r="I41" s="6">
        <f>IFERROR(IF(通常分様式!D41="○",VLOOKUP(通常分様式!I41,―!$E$20:$F$24,2,FALSE),VLOOKUP(通常分様式!I41,―!$E$2:$F$18,2,FALSE)),0)</f>
        <v>0</v>
      </c>
      <c r="J41" s="6">
        <f>IFERROR(VLOOKUP(通常分様式!J41,―!$G$2:$H$2,2,FALSE),0)</f>
        <v>0</v>
      </c>
      <c r="K41" s="6">
        <f>IFERROR(VLOOKUP(通常分様式!K41,―!$AH$2:$AI$12,2,FALSE),0)</f>
        <v>0</v>
      </c>
      <c r="U41" s="6">
        <f>IFERROR(IF(通常分様式!C41="単",VLOOKUP(通常分様式!U41,―!$I$2:$J$3,2,FALSE),VLOOKUP(通常分様式!U41,―!$I$4:$J$5,2,FALSE)),0)</f>
        <v>0</v>
      </c>
      <c r="V41" s="6">
        <f>IFERROR(VLOOKUP(通常分様式!V41,―!$K$2:$L$3,2,FALSE),0)</f>
        <v>0</v>
      </c>
      <c r="W41" s="6">
        <f>IFERROR(VLOOKUP(通常分様式!W41,―!$M$2:$N$3,2,FALSE),0)</f>
        <v>0</v>
      </c>
      <c r="X41" s="6">
        <f>IFERROR(VLOOKUP(通常分様式!X41,―!$O$2:$P$3,2,FALSE),0)</f>
        <v>0</v>
      </c>
      <c r="Y41" s="6">
        <f>IFERROR(VLOOKUP(通常分様式!Y41,―!$X$2:$Y$31,2,FALSE),0)</f>
        <v>0</v>
      </c>
      <c r="Z41" s="6">
        <f>IFERROR(VLOOKUP(通常分様式!Z41,―!$X$2:$Y$31,2,FALSE),0)</f>
        <v>0</v>
      </c>
      <c r="AE41" s="6">
        <f>IFERROR(VLOOKUP(通常分様式!AE41,―!$AA$2:$AB$13,2,FALSE),0)</f>
        <v>0</v>
      </c>
      <c r="AF41" s="6">
        <f t="shared" si="0"/>
        <v>0</v>
      </c>
      <c r="AG41" s="139">
        <f t="shared" si="1"/>
        <v>0</v>
      </c>
      <c r="AH41" s="139">
        <f t="shared" si="2"/>
        <v>0</v>
      </c>
      <c r="AI41" s="139">
        <f t="shared" si="3"/>
        <v>0</v>
      </c>
      <c r="AJ41" s="139">
        <f t="shared" si="4"/>
        <v>0</v>
      </c>
      <c r="AK41" s="139">
        <f t="shared" si="5"/>
        <v>0</v>
      </c>
      <c r="AL41" s="139">
        <f t="shared" si="6"/>
        <v>0</v>
      </c>
      <c r="AM41" s="139">
        <f t="shared" si="7"/>
        <v>0</v>
      </c>
      <c r="AN41" s="6" t="str">
        <f>IF(通常分様式!C41="","",IF(PRODUCT(C41:E41,H41:Z41,AE41)=0,"error",""))</f>
        <v/>
      </c>
    </row>
    <row r="42" spans="1:40" x14ac:dyDescent="0.15">
      <c r="A42" s="6">
        <v>24</v>
      </c>
      <c r="C42" s="6">
        <f>IFERROR(VLOOKUP(通常分様式!C42,―!$A$2:$B$3,2,FALSE),0)</f>
        <v>0</v>
      </c>
      <c r="D42" s="6">
        <f>IFERROR(VLOOKUP(通常分様式!D42,―!$AD$2:$AE$3,2,FALSE),0)</f>
        <v>0</v>
      </c>
      <c r="E42" s="6">
        <f>IFERROR(VLOOKUP(通常分様式!E42,―!$AF$2:$AG$3,2,FALSE),0)</f>
        <v>0</v>
      </c>
      <c r="H42" s="6">
        <f>IFERROR(VLOOKUP(通常分様式!H42,―!$C$2:$D$2,2,FALSE),0)</f>
        <v>0</v>
      </c>
      <c r="I42" s="6">
        <f>IFERROR(IF(通常分様式!D42="○",VLOOKUP(通常分様式!I42,―!$E$20:$F$24,2,FALSE),VLOOKUP(通常分様式!I42,―!$E$2:$F$18,2,FALSE)),0)</f>
        <v>0</v>
      </c>
      <c r="J42" s="6">
        <f>IFERROR(VLOOKUP(通常分様式!J42,―!$G$2:$H$2,2,FALSE),0)</f>
        <v>0</v>
      </c>
      <c r="K42" s="6">
        <f>IFERROR(VLOOKUP(通常分様式!K42,―!$AH$2:$AI$12,2,FALSE),0)</f>
        <v>0</v>
      </c>
      <c r="U42" s="6">
        <f>IFERROR(IF(通常分様式!C42="単",VLOOKUP(通常分様式!U42,―!$I$2:$J$3,2,FALSE),VLOOKUP(通常分様式!U42,―!$I$4:$J$5,2,FALSE)),0)</f>
        <v>0</v>
      </c>
      <c r="V42" s="6">
        <f>IFERROR(VLOOKUP(通常分様式!V42,―!$K$2:$L$3,2,FALSE),0)</f>
        <v>0</v>
      </c>
      <c r="W42" s="6">
        <f>IFERROR(VLOOKUP(通常分様式!W42,―!$M$2:$N$3,2,FALSE),0)</f>
        <v>0</v>
      </c>
      <c r="X42" s="6">
        <f>IFERROR(VLOOKUP(通常分様式!X42,―!$O$2:$P$3,2,FALSE),0)</f>
        <v>0</v>
      </c>
      <c r="Y42" s="6">
        <f>IFERROR(VLOOKUP(通常分様式!Y42,―!$X$2:$Y$31,2,FALSE),0)</f>
        <v>0</v>
      </c>
      <c r="Z42" s="6">
        <f>IFERROR(VLOOKUP(通常分様式!Z42,―!$X$2:$Y$31,2,FALSE),0)</f>
        <v>0</v>
      </c>
      <c r="AE42" s="6">
        <f>IFERROR(VLOOKUP(通常分様式!AE42,―!$AA$2:$AB$13,2,FALSE),0)</f>
        <v>0</v>
      </c>
      <c r="AF42" s="6">
        <f t="shared" si="0"/>
        <v>0</v>
      </c>
      <c r="AG42" s="139">
        <f t="shared" si="1"/>
        <v>0</v>
      </c>
      <c r="AH42" s="139">
        <f t="shared" si="2"/>
        <v>0</v>
      </c>
      <c r="AI42" s="139">
        <f t="shared" si="3"/>
        <v>0</v>
      </c>
      <c r="AJ42" s="139">
        <f t="shared" si="4"/>
        <v>0</v>
      </c>
      <c r="AK42" s="139">
        <f t="shared" si="5"/>
        <v>0</v>
      </c>
      <c r="AL42" s="139">
        <f t="shared" si="6"/>
        <v>0</v>
      </c>
      <c r="AM42" s="139">
        <f t="shared" si="7"/>
        <v>0</v>
      </c>
      <c r="AN42" s="6" t="str">
        <f>IF(通常分様式!C42="","",IF(PRODUCT(C42:E42,H42:Z42,AE42)=0,"error",""))</f>
        <v/>
      </c>
    </row>
    <row r="43" spans="1:40" x14ac:dyDescent="0.15">
      <c r="A43" s="6">
        <v>25</v>
      </c>
      <c r="C43" s="6">
        <f>IFERROR(VLOOKUP(通常分様式!C43,―!$A$2:$B$3,2,FALSE),0)</f>
        <v>0</v>
      </c>
      <c r="D43" s="6">
        <f>IFERROR(VLOOKUP(通常分様式!D43,―!$AD$2:$AE$3,2,FALSE),0)</f>
        <v>0</v>
      </c>
      <c r="E43" s="6">
        <f>IFERROR(VLOOKUP(通常分様式!E43,―!$AF$2:$AG$3,2,FALSE),0)</f>
        <v>0</v>
      </c>
      <c r="H43" s="6">
        <f>IFERROR(VLOOKUP(通常分様式!H43,―!$C$2:$D$2,2,FALSE),0)</f>
        <v>0</v>
      </c>
      <c r="I43" s="6">
        <f>IFERROR(IF(通常分様式!D43="○",VLOOKUP(通常分様式!I43,―!$E$20:$F$24,2,FALSE),VLOOKUP(通常分様式!I43,―!$E$2:$F$18,2,FALSE)),0)</f>
        <v>0</v>
      </c>
      <c r="J43" s="6">
        <f>IFERROR(VLOOKUP(通常分様式!J43,―!$G$2:$H$2,2,FALSE),0)</f>
        <v>0</v>
      </c>
      <c r="K43" s="6">
        <f>IFERROR(VLOOKUP(通常分様式!K43,―!$AH$2:$AI$12,2,FALSE),0)</f>
        <v>0</v>
      </c>
      <c r="U43" s="6">
        <f>IFERROR(IF(通常分様式!C43="単",VLOOKUP(通常分様式!U43,―!$I$2:$J$3,2,FALSE),VLOOKUP(通常分様式!U43,―!$I$4:$J$5,2,FALSE)),0)</f>
        <v>0</v>
      </c>
      <c r="V43" s="6">
        <f>IFERROR(VLOOKUP(通常分様式!V43,―!$K$2:$L$3,2,FALSE),0)</f>
        <v>0</v>
      </c>
      <c r="W43" s="6">
        <f>IFERROR(VLOOKUP(通常分様式!W43,―!$M$2:$N$3,2,FALSE),0)</f>
        <v>0</v>
      </c>
      <c r="X43" s="6">
        <f>IFERROR(VLOOKUP(通常分様式!X43,―!$O$2:$P$3,2,FALSE),0)</f>
        <v>0</v>
      </c>
      <c r="Y43" s="6">
        <f>IFERROR(VLOOKUP(通常分様式!Y43,―!$X$2:$Y$31,2,FALSE),0)</f>
        <v>0</v>
      </c>
      <c r="Z43" s="6">
        <f>IFERROR(VLOOKUP(通常分様式!Z43,―!$X$2:$Y$31,2,FALSE),0)</f>
        <v>0</v>
      </c>
      <c r="AE43" s="6">
        <f>IFERROR(VLOOKUP(通常分様式!AE43,―!$AA$2:$AB$13,2,FALSE),0)</f>
        <v>0</v>
      </c>
      <c r="AF43" s="6">
        <f t="shared" si="0"/>
        <v>0</v>
      </c>
      <c r="AG43" s="139">
        <f t="shared" si="1"/>
        <v>0</v>
      </c>
      <c r="AH43" s="139">
        <f t="shared" si="2"/>
        <v>0</v>
      </c>
      <c r="AI43" s="139">
        <f t="shared" si="3"/>
        <v>0</v>
      </c>
      <c r="AJ43" s="139">
        <f t="shared" si="4"/>
        <v>0</v>
      </c>
      <c r="AK43" s="139">
        <f t="shared" si="5"/>
        <v>0</v>
      </c>
      <c r="AL43" s="139">
        <f t="shared" si="6"/>
        <v>0</v>
      </c>
      <c r="AM43" s="139">
        <f t="shared" si="7"/>
        <v>0</v>
      </c>
      <c r="AN43" s="6" t="str">
        <f>IF(通常分様式!C43="","",IF(PRODUCT(C43:E43,H43:Z43,AE43)=0,"error",""))</f>
        <v/>
      </c>
    </row>
    <row r="44" spans="1:40" x14ac:dyDescent="0.15">
      <c r="A44" s="6">
        <v>26</v>
      </c>
      <c r="C44" s="6">
        <f>IFERROR(VLOOKUP(通常分様式!C44,―!$A$2:$B$3,2,FALSE),0)</f>
        <v>0</v>
      </c>
      <c r="D44" s="6">
        <f>IFERROR(VLOOKUP(通常分様式!D44,―!$AD$2:$AE$3,2,FALSE),0)</f>
        <v>0</v>
      </c>
      <c r="E44" s="6">
        <f>IFERROR(VLOOKUP(通常分様式!E44,―!$AF$2:$AG$3,2,FALSE),0)</f>
        <v>0</v>
      </c>
      <c r="H44" s="6">
        <f>IFERROR(VLOOKUP(通常分様式!H44,―!$C$2:$D$2,2,FALSE),0)</f>
        <v>0</v>
      </c>
      <c r="I44" s="6">
        <f>IFERROR(IF(通常分様式!D44="○",VLOOKUP(通常分様式!I44,―!$E$20:$F$24,2,FALSE),VLOOKUP(通常分様式!I44,―!$E$2:$F$18,2,FALSE)),0)</f>
        <v>0</v>
      </c>
      <c r="J44" s="6">
        <f>IFERROR(VLOOKUP(通常分様式!J44,―!$G$2:$H$2,2,FALSE),0)</f>
        <v>0</v>
      </c>
      <c r="K44" s="6">
        <f>IFERROR(VLOOKUP(通常分様式!K44,―!$AH$2:$AI$12,2,FALSE),0)</f>
        <v>0</v>
      </c>
      <c r="U44" s="6">
        <f>IFERROR(IF(通常分様式!C44="単",VLOOKUP(通常分様式!U44,―!$I$2:$J$3,2,FALSE),VLOOKUP(通常分様式!U44,―!$I$4:$J$5,2,FALSE)),0)</f>
        <v>0</v>
      </c>
      <c r="V44" s="6">
        <f>IFERROR(VLOOKUP(通常分様式!V44,―!$K$2:$L$3,2,FALSE),0)</f>
        <v>0</v>
      </c>
      <c r="W44" s="6">
        <f>IFERROR(VLOOKUP(通常分様式!W44,―!$M$2:$N$3,2,FALSE),0)</f>
        <v>0</v>
      </c>
      <c r="X44" s="6">
        <f>IFERROR(VLOOKUP(通常分様式!X44,―!$O$2:$P$3,2,FALSE),0)</f>
        <v>0</v>
      </c>
      <c r="Y44" s="6">
        <f>IFERROR(VLOOKUP(通常分様式!Y44,―!$X$2:$Y$31,2,FALSE),0)</f>
        <v>0</v>
      </c>
      <c r="Z44" s="6">
        <f>IFERROR(VLOOKUP(通常分様式!Z44,―!$X$2:$Y$31,2,FALSE),0)</f>
        <v>0</v>
      </c>
      <c r="AE44" s="6">
        <f>IFERROR(VLOOKUP(通常分様式!AE44,―!$AA$2:$AB$13,2,FALSE),0)</f>
        <v>0</v>
      </c>
      <c r="AF44" s="6">
        <f t="shared" si="0"/>
        <v>0</v>
      </c>
      <c r="AG44" s="139">
        <f t="shared" si="1"/>
        <v>0</v>
      </c>
      <c r="AH44" s="139">
        <f t="shared" si="2"/>
        <v>0</v>
      </c>
      <c r="AI44" s="139">
        <f t="shared" si="3"/>
        <v>0</v>
      </c>
      <c r="AJ44" s="139">
        <f t="shared" si="4"/>
        <v>0</v>
      </c>
      <c r="AK44" s="139">
        <f t="shared" si="5"/>
        <v>0</v>
      </c>
      <c r="AL44" s="139">
        <f t="shared" si="6"/>
        <v>0</v>
      </c>
      <c r="AM44" s="139">
        <f t="shared" si="7"/>
        <v>0</v>
      </c>
      <c r="AN44" s="6" t="str">
        <f>IF(通常分様式!C44="","",IF(PRODUCT(C44:E44,H44:Z44,AE44)=0,"error",""))</f>
        <v/>
      </c>
    </row>
    <row r="45" spans="1:40" x14ac:dyDescent="0.15">
      <c r="A45" s="6">
        <v>27</v>
      </c>
      <c r="C45" s="6">
        <f>IFERROR(VLOOKUP(通常分様式!C45,―!$A$2:$B$3,2,FALSE),0)</f>
        <v>0</v>
      </c>
      <c r="D45" s="6">
        <f>IFERROR(VLOOKUP(通常分様式!D45,―!$AD$2:$AE$3,2,FALSE),0)</f>
        <v>0</v>
      </c>
      <c r="E45" s="6">
        <f>IFERROR(VLOOKUP(通常分様式!E45,―!$AF$2:$AG$3,2,FALSE),0)</f>
        <v>0</v>
      </c>
      <c r="H45" s="6">
        <f>IFERROR(VLOOKUP(通常分様式!H45,―!$C$2:$D$2,2,FALSE),0)</f>
        <v>0</v>
      </c>
      <c r="I45" s="6">
        <f>IFERROR(IF(通常分様式!D45="○",VLOOKUP(通常分様式!I45,―!$E$20:$F$24,2,FALSE),VLOOKUP(通常分様式!I45,―!$E$2:$F$18,2,FALSE)),0)</f>
        <v>0</v>
      </c>
      <c r="J45" s="6">
        <f>IFERROR(VLOOKUP(通常分様式!J45,―!$G$2:$H$2,2,FALSE),0)</f>
        <v>0</v>
      </c>
      <c r="K45" s="6">
        <f>IFERROR(VLOOKUP(通常分様式!K45,―!$AH$2:$AI$12,2,FALSE),0)</f>
        <v>0</v>
      </c>
      <c r="U45" s="6">
        <f>IFERROR(IF(通常分様式!C45="単",VLOOKUP(通常分様式!U45,―!$I$2:$J$3,2,FALSE),VLOOKUP(通常分様式!U45,―!$I$4:$J$5,2,FALSE)),0)</f>
        <v>0</v>
      </c>
      <c r="V45" s="6">
        <f>IFERROR(VLOOKUP(通常分様式!V45,―!$K$2:$L$3,2,FALSE),0)</f>
        <v>0</v>
      </c>
      <c r="W45" s="6">
        <f>IFERROR(VLOOKUP(通常分様式!W45,―!$M$2:$N$3,2,FALSE),0)</f>
        <v>0</v>
      </c>
      <c r="X45" s="6">
        <f>IFERROR(VLOOKUP(通常分様式!X45,―!$O$2:$P$3,2,FALSE),0)</f>
        <v>0</v>
      </c>
      <c r="Y45" s="6">
        <f>IFERROR(VLOOKUP(通常分様式!Y45,―!$X$2:$Y$31,2,FALSE),0)</f>
        <v>0</v>
      </c>
      <c r="Z45" s="6">
        <f>IFERROR(VLOOKUP(通常分様式!Z45,―!$X$2:$Y$31,2,FALSE),0)</f>
        <v>0</v>
      </c>
      <c r="AE45" s="6">
        <f>IFERROR(VLOOKUP(通常分様式!AE45,―!$AA$2:$AB$13,2,FALSE),0)</f>
        <v>0</v>
      </c>
      <c r="AF45" s="6">
        <f t="shared" si="0"/>
        <v>0</v>
      </c>
      <c r="AG45" s="139">
        <f t="shared" si="1"/>
        <v>0</v>
      </c>
      <c r="AH45" s="139">
        <f t="shared" si="2"/>
        <v>0</v>
      </c>
      <c r="AI45" s="139">
        <f t="shared" si="3"/>
        <v>0</v>
      </c>
      <c r="AJ45" s="139">
        <f t="shared" si="4"/>
        <v>0</v>
      </c>
      <c r="AK45" s="139">
        <f t="shared" si="5"/>
        <v>0</v>
      </c>
      <c r="AL45" s="139">
        <f t="shared" si="6"/>
        <v>0</v>
      </c>
      <c r="AM45" s="139">
        <f t="shared" si="7"/>
        <v>0</v>
      </c>
      <c r="AN45" s="6" t="str">
        <f>IF(通常分様式!C45="","",IF(PRODUCT(C45:E45,H45:Z45,AE45)=0,"error",""))</f>
        <v/>
      </c>
    </row>
    <row r="46" spans="1:40" x14ac:dyDescent="0.15">
      <c r="A46" s="6">
        <v>28</v>
      </c>
      <c r="C46" s="6">
        <f>IFERROR(VLOOKUP(通常分様式!C46,―!$A$2:$B$3,2,FALSE),0)</f>
        <v>0</v>
      </c>
      <c r="D46" s="6">
        <f>IFERROR(VLOOKUP(通常分様式!D46,―!$AD$2:$AE$3,2,FALSE),0)</f>
        <v>0</v>
      </c>
      <c r="E46" s="6">
        <f>IFERROR(VLOOKUP(通常分様式!E46,―!$AF$2:$AG$3,2,FALSE),0)</f>
        <v>0</v>
      </c>
      <c r="H46" s="6">
        <f>IFERROR(VLOOKUP(通常分様式!H46,―!$C$2:$D$2,2,FALSE),0)</f>
        <v>0</v>
      </c>
      <c r="I46" s="6">
        <f>IFERROR(IF(通常分様式!D46="○",VLOOKUP(通常分様式!I46,―!$E$20:$F$24,2,FALSE),VLOOKUP(通常分様式!I46,―!$E$2:$F$18,2,FALSE)),0)</f>
        <v>0</v>
      </c>
      <c r="J46" s="6">
        <f>IFERROR(VLOOKUP(通常分様式!J46,―!$G$2:$H$2,2,FALSE),0)</f>
        <v>0</v>
      </c>
      <c r="K46" s="6">
        <f>IFERROR(VLOOKUP(通常分様式!K46,―!$AH$2:$AI$12,2,FALSE),0)</f>
        <v>0</v>
      </c>
      <c r="U46" s="6">
        <f>IFERROR(IF(通常分様式!C46="単",VLOOKUP(通常分様式!U46,―!$I$2:$J$3,2,FALSE),VLOOKUP(通常分様式!U46,―!$I$4:$J$5,2,FALSE)),0)</f>
        <v>0</v>
      </c>
      <c r="V46" s="6">
        <f>IFERROR(VLOOKUP(通常分様式!V46,―!$K$2:$L$3,2,FALSE),0)</f>
        <v>0</v>
      </c>
      <c r="W46" s="6">
        <f>IFERROR(VLOOKUP(通常分様式!W46,―!$M$2:$N$3,2,FALSE),0)</f>
        <v>0</v>
      </c>
      <c r="X46" s="6">
        <f>IFERROR(VLOOKUP(通常分様式!X46,―!$O$2:$P$3,2,FALSE),0)</f>
        <v>0</v>
      </c>
      <c r="Y46" s="6">
        <f>IFERROR(VLOOKUP(通常分様式!Y46,―!$X$2:$Y$31,2,FALSE),0)</f>
        <v>0</v>
      </c>
      <c r="Z46" s="6">
        <f>IFERROR(VLOOKUP(通常分様式!Z46,―!$X$2:$Y$31,2,FALSE),0)</f>
        <v>0</v>
      </c>
      <c r="AE46" s="6">
        <f>IFERROR(VLOOKUP(通常分様式!AE46,―!$AA$2:$AB$13,2,FALSE),0)</f>
        <v>0</v>
      </c>
      <c r="AF46" s="6">
        <f t="shared" si="0"/>
        <v>0</v>
      </c>
      <c r="AG46" s="139">
        <f t="shared" si="1"/>
        <v>0</v>
      </c>
      <c r="AH46" s="139">
        <f t="shared" si="2"/>
        <v>0</v>
      </c>
      <c r="AI46" s="139">
        <f t="shared" si="3"/>
        <v>0</v>
      </c>
      <c r="AJ46" s="139">
        <f t="shared" si="4"/>
        <v>0</v>
      </c>
      <c r="AK46" s="139">
        <f t="shared" si="5"/>
        <v>0</v>
      </c>
      <c r="AL46" s="139">
        <f t="shared" si="6"/>
        <v>0</v>
      </c>
      <c r="AM46" s="139">
        <f t="shared" si="7"/>
        <v>0</v>
      </c>
      <c r="AN46" s="6" t="str">
        <f>IF(通常分様式!C46="","",IF(PRODUCT(C46:E46,H46:Z46,AE46)=0,"error",""))</f>
        <v/>
      </c>
    </row>
    <row r="47" spans="1:40" x14ac:dyDescent="0.15">
      <c r="A47" s="6">
        <v>29</v>
      </c>
      <c r="C47" s="6">
        <f>IFERROR(VLOOKUP(通常分様式!C47,―!$A$2:$B$3,2,FALSE),0)</f>
        <v>0</v>
      </c>
      <c r="D47" s="6">
        <f>IFERROR(VLOOKUP(通常分様式!D47,―!$AD$2:$AE$3,2,FALSE),0)</f>
        <v>0</v>
      </c>
      <c r="E47" s="6">
        <f>IFERROR(VLOOKUP(通常分様式!E47,―!$AF$2:$AG$3,2,FALSE),0)</f>
        <v>0</v>
      </c>
      <c r="H47" s="6">
        <f>IFERROR(VLOOKUP(通常分様式!H47,―!$C$2:$D$2,2,FALSE),0)</f>
        <v>0</v>
      </c>
      <c r="I47" s="6">
        <f>IFERROR(IF(通常分様式!D47="○",VLOOKUP(通常分様式!I47,―!$E$20:$F$24,2,FALSE),VLOOKUP(通常分様式!I47,―!$E$2:$F$18,2,FALSE)),0)</f>
        <v>0</v>
      </c>
      <c r="J47" s="6">
        <f>IFERROR(VLOOKUP(通常分様式!J47,―!$G$2:$H$2,2,FALSE),0)</f>
        <v>0</v>
      </c>
      <c r="K47" s="6">
        <f>IFERROR(VLOOKUP(通常分様式!K47,―!$AH$2:$AI$12,2,FALSE),0)</f>
        <v>0</v>
      </c>
      <c r="U47" s="6">
        <f>IFERROR(IF(通常分様式!C47="単",VLOOKUP(通常分様式!U47,―!$I$2:$J$3,2,FALSE),VLOOKUP(通常分様式!U47,―!$I$4:$J$5,2,FALSE)),0)</f>
        <v>0</v>
      </c>
      <c r="V47" s="6">
        <f>IFERROR(VLOOKUP(通常分様式!V47,―!$K$2:$L$3,2,FALSE),0)</f>
        <v>0</v>
      </c>
      <c r="W47" s="6">
        <f>IFERROR(VLOOKUP(通常分様式!W47,―!$M$2:$N$3,2,FALSE),0)</f>
        <v>0</v>
      </c>
      <c r="X47" s="6">
        <f>IFERROR(VLOOKUP(通常分様式!X47,―!$O$2:$P$3,2,FALSE),0)</f>
        <v>0</v>
      </c>
      <c r="Y47" s="6">
        <f>IFERROR(VLOOKUP(通常分様式!Y47,―!$X$2:$Y$31,2,FALSE),0)</f>
        <v>0</v>
      </c>
      <c r="Z47" s="6">
        <f>IFERROR(VLOOKUP(通常分様式!Z47,―!$X$2:$Y$31,2,FALSE),0)</f>
        <v>0</v>
      </c>
      <c r="AE47" s="6">
        <f>IFERROR(VLOOKUP(通常分様式!AE47,―!$AA$2:$AB$13,2,FALSE),0)</f>
        <v>0</v>
      </c>
      <c r="AF47" s="6">
        <f t="shared" si="0"/>
        <v>0</v>
      </c>
      <c r="AG47" s="139">
        <f t="shared" si="1"/>
        <v>0</v>
      </c>
      <c r="AH47" s="139">
        <f t="shared" si="2"/>
        <v>0</v>
      </c>
      <c r="AI47" s="139">
        <f t="shared" si="3"/>
        <v>0</v>
      </c>
      <c r="AJ47" s="139">
        <f t="shared" si="4"/>
        <v>0</v>
      </c>
      <c r="AK47" s="139">
        <f t="shared" si="5"/>
        <v>0</v>
      </c>
      <c r="AL47" s="139">
        <f t="shared" si="6"/>
        <v>0</v>
      </c>
      <c r="AM47" s="139">
        <f t="shared" si="7"/>
        <v>0</v>
      </c>
      <c r="AN47" s="6" t="str">
        <f>IF(通常分様式!C47="","",IF(PRODUCT(C47:E47,H47:Z47,AE47)=0,"error",""))</f>
        <v/>
      </c>
    </row>
    <row r="48" spans="1:40" x14ac:dyDescent="0.15">
      <c r="A48" s="6">
        <v>30</v>
      </c>
      <c r="C48" s="6">
        <f>IFERROR(VLOOKUP(通常分様式!C48,―!$A$2:$B$3,2,FALSE),0)</f>
        <v>0</v>
      </c>
      <c r="D48" s="6">
        <f>IFERROR(VLOOKUP(通常分様式!D48,―!$AD$2:$AE$3,2,FALSE),0)</f>
        <v>0</v>
      </c>
      <c r="E48" s="6">
        <f>IFERROR(VLOOKUP(通常分様式!E48,―!$AF$2:$AG$3,2,FALSE),0)</f>
        <v>0</v>
      </c>
      <c r="H48" s="6">
        <f>IFERROR(VLOOKUP(通常分様式!H48,―!$C$2:$D$2,2,FALSE),0)</f>
        <v>0</v>
      </c>
      <c r="I48" s="6">
        <f>IFERROR(IF(通常分様式!D48="○",VLOOKUP(通常分様式!I48,―!$E$20:$F$24,2,FALSE),VLOOKUP(通常分様式!I48,―!$E$2:$F$18,2,FALSE)),0)</f>
        <v>0</v>
      </c>
      <c r="J48" s="6">
        <f>IFERROR(VLOOKUP(通常分様式!J48,―!$G$2:$H$2,2,FALSE),0)</f>
        <v>0</v>
      </c>
      <c r="K48" s="6">
        <f>IFERROR(VLOOKUP(通常分様式!K48,―!$AH$2:$AI$12,2,FALSE),0)</f>
        <v>0</v>
      </c>
      <c r="U48" s="6">
        <f>IFERROR(IF(通常分様式!C48="単",VLOOKUP(通常分様式!U48,―!$I$2:$J$3,2,FALSE),VLOOKUP(通常分様式!U48,―!$I$4:$J$5,2,FALSE)),0)</f>
        <v>0</v>
      </c>
      <c r="V48" s="6">
        <f>IFERROR(VLOOKUP(通常分様式!V48,―!$K$2:$L$3,2,FALSE),0)</f>
        <v>0</v>
      </c>
      <c r="W48" s="6">
        <f>IFERROR(VLOOKUP(通常分様式!W48,―!$M$2:$N$3,2,FALSE),0)</f>
        <v>0</v>
      </c>
      <c r="X48" s="6">
        <f>IFERROR(VLOOKUP(通常分様式!X48,―!$O$2:$P$3,2,FALSE),0)</f>
        <v>0</v>
      </c>
      <c r="Y48" s="6">
        <f>IFERROR(VLOOKUP(通常分様式!Y48,―!$X$2:$Y$31,2,FALSE),0)</f>
        <v>0</v>
      </c>
      <c r="Z48" s="6">
        <f>IFERROR(VLOOKUP(通常分様式!Z48,―!$X$2:$Y$31,2,FALSE),0)</f>
        <v>0</v>
      </c>
      <c r="AE48" s="6">
        <f>IFERROR(VLOOKUP(通常分様式!AE48,―!$AA$2:$AB$13,2,FALSE),0)</f>
        <v>0</v>
      </c>
      <c r="AF48" s="6">
        <f t="shared" si="0"/>
        <v>0</v>
      </c>
      <c r="AG48" s="139">
        <f t="shared" si="1"/>
        <v>0</v>
      </c>
      <c r="AH48" s="139">
        <f t="shared" si="2"/>
        <v>0</v>
      </c>
      <c r="AI48" s="139">
        <f t="shared" si="3"/>
        <v>0</v>
      </c>
      <c r="AJ48" s="139">
        <f t="shared" si="4"/>
        <v>0</v>
      </c>
      <c r="AK48" s="139">
        <f t="shared" si="5"/>
        <v>0</v>
      </c>
      <c r="AL48" s="139">
        <f t="shared" si="6"/>
        <v>0</v>
      </c>
      <c r="AM48" s="139">
        <f t="shared" si="7"/>
        <v>0</v>
      </c>
      <c r="AN48" s="6" t="str">
        <f>IF(通常分様式!C48="","",IF(PRODUCT(C48:E48,H48:Z48,AE48)=0,"error",""))</f>
        <v/>
      </c>
    </row>
    <row r="49" spans="1:40" x14ac:dyDescent="0.15">
      <c r="A49" s="6">
        <v>31</v>
      </c>
      <c r="C49" s="6">
        <f>IFERROR(VLOOKUP(通常分様式!C49,―!$A$2:$B$3,2,FALSE),0)</f>
        <v>0</v>
      </c>
      <c r="D49" s="6">
        <f>IFERROR(VLOOKUP(通常分様式!D49,―!$AD$2:$AE$3,2,FALSE),0)</f>
        <v>0</v>
      </c>
      <c r="E49" s="6">
        <f>IFERROR(VLOOKUP(通常分様式!E49,―!$AF$2:$AG$3,2,FALSE),0)</f>
        <v>0</v>
      </c>
      <c r="H49" s="6">
        <f>IFERROR(VLOOKUP(通常分様式!H49,―!$C$2:$D$2,2,FALSE),0)</f>
        <v>0</v>
      </c>
      <c r="I49" s="6">
        <f>IFERROR(IF(通常分様式!D49="○",VLOOKUP(通常分様式!I49,―!$E$20:$F$24,2,FALSE),VLOOKUP(通常分様式!I49,―!$E$2:$F$18,2,FALSE)),0)</f>
        <v>0</v>
      </c>
      <c r="J49" s="6">
        <f>IFERROR(VLOOKUP(通常分様式!J49,―!$G$2:$H$2,2,FALSE),0)</f>
        <v>0</v>
      </c>
      <c r="K49" s="6">
        <f>IFERROR(VLOOKUP(通常分様式!K49,―!$AH$2:$AI$12,2,FALSE),0)</f>
        <v>0</v>
      </c>
      <c r="U49" s="6">
        <f>IFERROR(IF(通常分様式!C49="単",VLOOKUP(通常分様式!U49,―!$I$2:$J$3,2,FALSE),VLOOKUP(通常分様式!U49,―!$I$4:$J$5,2,FALSE)),0)</f>
        <v>0</v>
      </c>
      <c r="V49" s="6">
        <f>IFERROR(VLOOKUP(通常分様式!V49,―!$K$2:$L$3,2,FALSE),0)</f>
        <v>0</v>
      </c>
      <c r="W49" s="6">
        <f>IFERROR(VLOOKUP(通常分様式!W49,―!$M$2:$N$3,2,FALSE),0)</f>
        <v>0</v>
      </c>
      <c r="X49" s="6">
        <f>IFERROR(VLOOKUP(通常分様式!X49,―!$O$2:$P$3,2,FALSE),0)</f>
        <v>0</v>
      </c>
      <c r="Y49" s="6">
        <f>IFERROR(VLOOKUP(通常分様式!Y49,―!$X$2:$Y$31,2,FALSE),0)</f>
        <v>0</v>
      </c>
      <c r="Z49" s="6">
        <f>IFERROR(VLOOKUP(通常分様式!Z49,―!$X$2:$Y$31,2,FALSE),0)</f>
        <v>0</v>
      </c>
      <c r="AE49" s="6">
        <f>IFERROR(VLOOKUP(通常分様式!AE49,―!$AA$2:$AB$13,2,FALSE),0)</f>
        <v>0</v>
      </c>
      <c r="AF49" s="6">
        <f t="shared" si="0"/>
        <v>0</v>
      </c>
      <c r="AG49" s="139">
        <f t="shared" si="1"/>
        <v>0</v>
      </c>
      <c r="AH49" s="139">
        <f t="shared" si="2"/>
        <v>0</v>
      </c>
      <c r="AI49" s="139">
        <f t="shared" si="3"/>
        <v>0</v>
      </c>
      <c r="AJ49" s="139">
        <f t="shared" si="4"/>
        <v>0</v>
      </c>
      <c r="AK49" s="139">
        <f t="shared" si="5"/>
        <v>0</v>
      </c>
      <c r="AL49" s="139">
        <f t="shared" si="6"/>
        <v>0</v>
      </c>
      <c r="AM49" s="139">
        <f t="shared" si="7"/>
        <v>0</v>
      </c>
      <c r="AN49" s="6" t="str">
        <f>IF(通常分様式!C49="","",IF(PRODUCT(C49:E49,H49:Z49,AE49)=0,"error",""))</f>
        <v/>
      </c>
    </row>
    <row r="50" spans="1:40" x14ac:dyDescent="0.15">
      <c r="A50" s="6">
        <v>32</v>
      </c>
      <c r="C50" s="6">
        <f>IFERROR(VLOOKUP(通常分様式!C50,―!$A$2:$B$3,2,FALSE),0)</f>
        <v>0</v>
      </c>
      <c r="D50" s="6">
        <f>IFERROR(VLOOKUP(通常分様式!D50,―!$AD$2:$AE$3,2,FALSE),0)</f>
        <v>0</v>
      </c>
      <c r="E50" s="6">
        <f>IFERROR(VLOOKUP(通常分様式!E50,―!$AF$2:$AG$3,2,FALSE),0)</f>
        <v>0</v>
      </c>
      <c r="H50" s="6">
        <f>IFERROR(VLOOKUP(通常分様式!H50,―!$C$2:$D$2,2,FALSE),0)</f>
        <v>0</v>
      </c>
      <c r="I50" s="6">
        <f>IFERROR(IF(通常分様式!D50="○",VLOOKUP(通常分様式!I50,―!$E$20:$F$24,2,FALSE),VLOOKUP(通常分様式!I50,―!$E$2:$F$18,2,FALSE)),0)</f>
        <v>0</v>
      </c>
      <c r="J50" s="6">
        <f>IFERROR(VLOOKUP(通常分様式!J50,―!$G$2:$H$2,2,FALSE),0)</f>
        <v>0</v>
      </c>
      <c r="K50" s="6">
        <f>IFERROR(VLOOKUP(通常分様式!K50,―!$AH$2:$AI$12,2,FALSE),0)</f>
        <v>0</v>
      </c>
      <c r="U50" s="6">
        <f>IFERROR(IF(通常分様式!C50="単",VLOOKUP(通常分様式!U50,―!$I$2:$J$3,2,FALSE),VLOOKUP(通常分様式!U50,―!$I$4:$J$5,2,FALSE)),0)</f>
        <v>0</v>
      </c>
      <c r="V50" s="6">
        <f>IFERROR(VLOOKUP(通常分様式!V50,―!$K$2:$L$3,2,FALSE),0)</f>
        <v>0</v>
      </c>
      <c r="W50" s="6">
        <f>IFERROR(VLOOKUP(通常分様式!W50,―!$M$2:$N$3,2,FALSE),0)</f>
        <v>0</v>
      </c>
      <c r="X50" s="6">
        <f>IFERROR(VLOOKUP(通常分様式!X50,―!$O$2:$P$3,2,FALSE),0)</f>
        <v>0</v>
      </c>
      <c r="Y50" s="6">
        <f>IFERROR(VLOOKUP(通常分様式!Y50,―!$X$2:$Y$31,2,FALSE),0)</f>
        <v>0</v>
      </c>
      <c r="Z50" s="6">
        <f>IFERROR(VLOOKUP(通常分様式!Z50,―!$X$2:$Y$31,2,FALSE),0)</f>
        <v>0</v>
      </c>
      <c r="AE50" s="6">
        <f>IFERROR(VLOOKUP(通常分様式!AE50,―!$AA$2:$AB$13,2,FALSE),0)</f>
        <v>0</v>
      </c>
      <c r="AF50" s="6">
        <f t="shared" si="0"/>
        <v>0</v>
      </c>
      <c r="AG50" s="139">
        <f t="shared" si="1"/>
        <v>0</v>
      </c>
      <c r="AH50" s="139">
        <f t="shared" si="2"/>
        <v>0</v>
      </c>
      <c r="AI50" s="139">
        <f t="shared" si="3"/>
        <v>0</v>
      </c>
      <c r="AJ50" s="139">
        <f t="shared" si="4"/>
        <v>0</v>
      </c>
      <c r="AK50" s="139">
        <f t="shared" si="5"/>
        <v>0</v>
      </c>
      <c r="AL50" s="139">
        <f t="shared" si="6"/>
        <v>0</v>
      </c>
      <c r="AM50" s="139">
        <f t="shared" si="7"/>
        <v>0</v>
      </c>
      <c r="AN50" s="6" t="str">
        <f>IF(通常分様式!C50="","",IF(PRODUCT(C50:E50,H50:Z50,AE50)=0,"error",""))</f>
        <v/>
      </c>
    </row>
    <row r="51" spans="1:40" x14ac:dyDescent="0.15">
      <c r="A51" s="6">
        <v>33</v>
      </c>
      <c r="C51" s="6">
        <f>IFERROR(VLOOKUP(通常分様式!C51,―!$A$2:$B$3,2,FALSE),0)</f>
        <v>0</v>
      </c>
      <c r="D51" s="6">
        <f>IFERROR(VLOOKUP(通常分様式!D51,―!$AD$2:$AE$3,2,FALSE),0)</f>
        <v>0</v>
      </c>
      <c r="E51" s="6">
        <f>IFERROR(VLOOKUP(通常分様式!E51,―!$AF$2:$AG$3,2,FALSE),0)</f>
        <v>0</v>
      </c>
      <c r="H51" s="6">
        <f>IFERROR(VLOOKUP(通常分様式!H51,―!$C$2:$D$2,2,FALSE),0)</f>
        <v>0</v>
      </c>
      <c r="I51" s="6">
        <f>IFERROR(IF(通常分様式!D51="○",VLOOKUP(通常分様式!I51,―!$E$20:$F$24,2,FALSE),VLOOKUP(通常分様式!I51,―!$E$2:$F$18,2,FALSE)),0)</f>
        <v>0</v>
      </c>
      <c r="J51" s="6">
        <f>IFERROR(VLOOKUP(通常分様式!J51,―!$G$2:$H$2,2,FALSE),0)</f>
        <v>0</v>
      </c>
      <c r="K51" s="6">
        <f>IFERROR(VLOOKUP(通常分様式!K51,―!$AH$2:$AI$12,2,FALSE),0)</f>
        <v>0</v>
      </c>
      <c r="U51" s="6">
        <f>IFERROR(IF(通常分様式!C51="単",VLOOKUP(通常分様式!U51,―!$I$2:$J$3,2,FALSE),VLOOKUP(通常分様式!U51,―!$I$4:$J$5,2,FALSE)),0)</f>
        <v>0</v>
      </c>
      <c r="V51" s="6">
        <f>IFERROR(VLOOKUP(通常分様式!V51,―!$K$2:$L$3,2,FALSE),0)</f>
        <v>0</v>
      </c>
      <c r="W51" s="6">
        <f>IFERROR(VLOOKUP(通常分様式!W51,―!$M$2:$N$3,2,FALSE),0)</f>
        <v>0</v>
      </c>
      <c r="X51" s="6">
        <f>IFERROR(VLOOKUP(通常分様式!X51,―!$O$2:$P$3,2,FALSE),0)</f>
        <v>0</v>
      </c>
      <c r="Y51" s="6">
        <f>IFERROR(VLOOKUP(通常分様式!Y51,―!$X$2:$Y$31,2,FALSE),0)</f>
        <v>0</v>
      </c>
      <c r="Z51" s="6">
        <f>IFERROR(VLOOKUP(通常分様式!Z51,―!$X$2:$Y$31,2,FALSE),0)</f>
        <v>0</v>
      </c>
      <c r="AE51" s="6">
        <f>IFERROR(VLOOKUP(通常分様式!AE51,―!$AA$2:$AB$13,2,FALSE),0)</f>
        <v>0</v>
      </c>
      <c r="AF51" s="6">
        <f t="shared" si="0"/>
        <v>0</v>
      </c>
      <c r="AG51" s="139">
        <f t="shared" si="1"/>
        <v>0</v>
      </c>
      <c r="AH51" s="139">
        <f t="shared" si="2"/>
        <v>0</v>
      </c>
      <c r="AI51" s="139">
        <f t="shared" si="3"/>
        <v>0</v>
      </c>
      <c r="AJ51" s="139">
        <f t="shared" si="4"/>
        <v>0</v>
      </c>
      <c r="AK51" s="139">
        <f t="shared" si="5"/>
        <v>0</v>
      </c>
      <c r="AL51" s="139">
        <f t="shared" si="6"/>
        <v>0</v>
      </c>
      <c r="AM51" s="139">
        <f t="shared" si="7"/>
        <v>0</v>
      </c>
      <c r="AN51" s="6" t="str">
        <f>IF(通常分様式!C51="","",IF(PRODUCT(C51:E51,H51:Z51,AE51)=0,"error",""))</f>
        <v/>
      </c>
    </row>
    <row r="52" spans="1:40" x14ac:dyDescent="0.15">
      <c r="A52" s="6">
        <v>34</v>
      </c>
      <c r="C52" s="6">
        <f>IFERROR(VLOOKUP(通常分様式!C52,―!$A$2:$B$3,2,FALSE),0)</f>
        <v>0</v>
      </c>
      <c r="D52" s="6">
        <f>IFERROR(VLOOKUP(通常分様式!D52,―!$AD$2:$AE$3,2,FALSE),0)</f>
        <v>0</v>
      </c>
      <c r="E52" s="6">
        <f>IFERROR(VLOOKUP(通常分様式!E52,―!$AF$2:$AG$3,2,FALSE),0)</f>
        <v>0</v>
      </c>
      <c r="H52" s="6">
        <f>IFERROR(VLOOKUP(通常分様式!H52,―!$C$2:$D$2,2,FALSE),0)</f>
        <v>0</v>
      </c>
      <c r="I52" s="6">
        <f>IFERROR(IF(通常分様式!D52="○",VLOOKUP(通常分様式!I52,―!$E$20:$F$24,2,FALSE),VLOOKUP(通常分様式!I52,―!$E$2:$F$18,2,FALSE)),0)</f>
        <v>0</v>
      </c>
      <c r="J52" s="6">
        <f>IFERROR(VLOOKUP(通常分様式!J52,―!$G$2:$H$2,2,FALSE),0)</f>
        <v>0</v>
      </c>
      <c r="K52" s="6">
        <f>IFERROR(VLOOKUP(通常分様式!K52,―!$AH$2:$AI$12,2,FALSE),0)</f>
        <v>0</v>
      </c>
      <c r="U52" s="6">
        <f>IFERROR(IF(通常分様式!C52="単",VLOOKUP(通常分様式!U52,―!$I$2:$J$3,2,FALSE),VLOOKUP(通常分様式!U52,―!$I$4:$J$5,2,FALSE)),0)</f>
        <v>0</v>
      </c>
      <c r="V52" s="6">
        <f>IFERROR(VLOOKUP(通常分様式!V52,―!$K$2:$L$3,2,FALSE),0)</f>
        <v>0</v>
      </c>
      <c r="W52" s="6">
        <f>IFERROR(VLOOKUP(通常分様式!W52,―!$M$2:$N$3,2,FALSE),0)</f>
        <v>0</v>
      </c>
      <c r="X52" s="6">
        <f>IFERROR(VLOOKUP(通常分様式!X52,―!$O$2:$P$3,2,FALSE),0)</f>
        <v>0</v>
      </c>
      <c r="Y52" s="6">
        <f>IFERROR(VLOOKUP(通常分様式!Y52,―!$X$2:$Y$31,2,FALSE),0)</f>
        <v>0</v>
      </c>
      <c r="Z52" s="6">
        <f>IFERROR(VLOOKUP(通常分様式!Z52,―!$X$2:$Y$31,2,FALSE),0)</f>
        <v>0</v>
      </c>
      <c r="AE52" s="6">
        <f>IFERROR(VLOOKUP(通常分様式!AE52,―!$AA$2:$AB$13,2,FALSE),0)</f>
        <v>0</v>
      </c>
      <c r="AF52" s="6">
        <f t="shared" si="0"/>
        <v>0</v>
      </c>
      <c r="AG52" s="139">
        <f t="shared" si="1"/>
        <v>0</v>
      </c>
      <c r="AH52" s="139">
        <f t="shared" si="2"/>
        <v>0</v>
      </c>
      <c r="AI52" s="139">
        <f t="shared" si="3"/>
        <v>0</v>
      </c>
      <c r="AJ52" s="139">
        <f t="shared" si="4"/>
        <v>0</v>
      </c>
      <c r="AK52" s="139">
        <f t="shared" si="5"/>
        <v>0</v>
      </c>
      <c r="AL52" s="139">
        <f t="shared" si="6"/>
        <v>0</v>
      </c>
      <c r="AM52" s="139">
        <f t="shared" si="7"/>
        <v>0</v>
      </c>
      <c r="AN52" s="6" t="str">
        <f>IF(通常分様式!C52="","",IF(PRODUCT(C52:E52,H52:Z52,AE52)=0,"error",""))</f>
        <v/>
      </c>
    </row>
    <row r="53" spans="1:40" x14ac:dyDescent="0.15">
      <c r="A53" s="6">
        <v>35</v>
      </c>
      <c r="C53" s="6">
        <f>IFERROR(VLOOKUP(通常分様式!C53,―!$A$2:$B$3,2,FALSE),0)</f>
        <v>0</v>
      </c>
      <c r="D53" s="6">
        <f>IFERROR(VLOOKUP(通常分様式!D53,―!$AD$2:$AE$3,2,FALSE),0)</f>
        <v>0</v>
      </c>
      <c r="E53" s="6">
        <f>IFERROR(VLOOKUP(通常分様式!E53,―!$AF$2:$AG$3,2,FALSE),0)</f>
        <v>0</v>
      </c>
      <c r="H53" s="6">
        <f>IFERROR(VLOOKUP(通常分様式!H53,―!$C$2:$D$2,2,FALSE),0)</f>
        <v>0</v>
      </c>
      <c r="I53" s="6">
        <f>IFERROR(IF(通常分様式!D53="○",VLOOKUP(通常分様式!I53,―!$E$20:$F$24,2,FALSE),VLOOKUP(通常分様式!I53,―!$E$2:$F$18,2,FALSE)),0)</f>
        <v>0</v>
      </c>
      <c r="J53" s="6">
        <f>IFERROR(VLOOKUP(通常分様式!J53,―!$G$2:$H$2,2,FALSE),0)</f>
        <v>0</v>
      </c>
      <c r="K53" s="6">
        <f>IFERROR(VLOOKUP(通常分様式!K53,―!$AH$2:$AI$12,2,FALSE),0)</f>
        <v>0</v>
      </c>
      <c r="U53" s="6">
        <f>IFERROR(IF(通常分様式!C53="単",VLOOKUP(通常分様式!U53,―!$I$2:$J$3,2,FALSE),VLOOKUP(通常分様式!U53,―!$I$4:$J$5,2,FALSE)),0)</f>
        <v>0</v>
      </c>
      <c r="V53" s="6">
        <f>IFERROR(VLOOKUP(通常分様式!V53,―!$K$2:$L$3,2,FALSE),0)</f>
        <v>0</v>
      </c>
      <c r="W53" s="6">
        <f>IFERROR(VLOOKUP(通常分様式!W53,―!$M$2:$N$3,2,FALSE),0)</f>
        <v>0</v>
      </c>
      <c r="X53" s="6">
        <f>IFERROR(VLOOKUP(通常分様式!X53,―!$O$2:$P$3,2,FALSE),0)</f>
        <v>0</v>
      </c>
      <c r="Y53" s="6">
        <f>IFERROR(VLOOKUP(通常分様式!Y53,―!$X$2:$Y$31,2,FALSE),0)</f>
        <v>0</v>
      </c>
      <c r="Z53" s="6">
        <f>IFERROR(VLOOKUP(通常分様式!Z53,―!$X$2:$Y$31,2,FALSE),0)</f>
        <v>0</v>
      </c>
      <c r="AE53" s="6">
        <f>IFERROR(VLOOKUP(通常分様式!AE53,―!$AA$2:$AB$13,2,FALSE),0)</f>
        <v>0</v>
      </c>
      <c r="AF53" s="6">
        <f t="shared" si="0"/>
        <v>0</v>
      </c>
      <c r="AG53" s="139">
        <f t="shared" si="1"/>
        <v>0</v>
      </c>
      <c r="AH53" s="139">
        <f t="shared" si="2"/>
        <v>0</v>
      </c>
      <c r="AI53" s="139">
        <f t="shared" si="3"/>
        <v>0</v>
      </c>
      <c r="AJ53" s="139">
        <f t="shared" si="4"/>
        <v>0</v>
      </c>
      <c r="AK53" s="139">
        <f t="shared" si="5"/>
        <v>0</v>
      </c>
      <c r="AL53" s="139">
        <f t="shared" si="6"/>
        <v>0</v>
      </c>
      <c r="AM53" s="139">
        <f t="shared" si="7"/>
        <v>0</v>
      </c>
      <c r="AN53" s="6" t="str">
        <f>IF(通常分様式!C53="","",IF(PRODUCT(C53:E53,H53:Z53,AE53)=0,"error",""))</f>
        <v/>
      </c>
    </row>
    <row r="54" spans="1:40" x14ac:dyDescent="0.15">
      <c r="A54" s="6">
        <v>36</v>
      </c>
      <c r="C54" s="6">
        <f>IFERROR(VLOOKUP(通常分様式!C54,―!$A$2:$B$3,2,FALSE),0)</f>
        <v>0</v>
      </c>
      <c r="D54" s="6">
        <f>IFERROR(VLOOKUP(通常分様式!D54,―!$AD$2:$AE$3,2,FALSE),0)</f>
        <v>0</v>
      </c>
      <c r="E54" s="6">
        <f>IFERROR(VLOOKUP(通常分様式!E54,―!$AF$2:$AG$3,2,FALSE),0)</f>
        <v>0</v>
      </c>
      <c r="H54" s="6">
        <f>IFERROR(VLOOKUP(通常分様式!H54,―!$C$2:$D$2,2,FALSE),0)</f>
        <v>0</v>
      </c>
      <c r="I54" s="6">
        <f>IFERROR(IF(通常分様式!D54="○",VLOOKUP(通常分様式!I54,―!$E$20:$F$24,2,FALSE),VLOOKUP(通常分様式!I54,―!$E$2:$F$18,2,FALSE)),0)</f>
        <v>0</v>
      </c>
      <c r="J54" s="6">
        <f>IFERROR(VLOOKUP(通常分様式!J54,―!$G$2:$H$2,2,FALSE),0)</f>
        <v>0</v>
      </c>
      <c r="K54" s="6">
        <f>IFERROR(VLOOKUP(通常分様式!K54,―!$AH$2:$AI$12,2,FALSE),0)</f>
        <v>0</v>
      </c>
      <c r="U54" s="6">
        <f>IFERROR(IF(通常分様式!C54="単",VLOOKUP(通常分様式!U54,―!$I$2:$J$3,2,FALSE),VLOOKUP(通常分様式!U54,―!$I$4:$J$5,2,FALSE)),0)</f>
        <v>0</v>
      </c>
      <c r="V54" s="6">
        <f>IFERROR(VLOOKUP(通常分様式!V54,―!$K$2:$L$3,2,FALSE),0)</f>
        <v>0</v>
      </c>
      <c r="W54" s="6">
        <f>IFERROR(VLOOKUP(通常分様式!W54,―!$M$2:$N$3,2,FALSE),0)</f>
        <v>0</v>
      </c>
      <c r="X54" s="6">
        <f>IFERROR(VLOOKUP(通常分様式!X54,―!$O$2:$P$3,2,FALSE),0)</f>
        <v>0</v>
      </c>
      <c r="Y54" s="6">
        <f>IFERROR(VLOOKUP(通常分様式!Y54,―!$X$2:$Y$31,2,FALSE),0)</f>
        <v>0</v>
      </c>
      <c r="Z54" s="6">
        <f>IFERROR(VLOOKUP(通常分様式!Z54,―!$X$2:$Y$31,2,FALSE),0)</f>
        <v>0</v>
      </c>
      <c r="AE54" s="6">
        <f>IFERROR(VLOOKUP(通常分様式!AE54,―!$AA$2:$AB$13,2,FALSE),0)</f>
        <v>0</v>
      </c>
      <c r="AF54" s="6">
        <f t="shared" si="0"/>
        <v>0</v>
      </c>
      <c r="AG54" s="139">
        <f t="shared" si="1"/>
        <v>0</v>
      </c>
      <c r="AH54" s="139">
        <f t="shared" si="2"/>
        <v>0</v>
      </c>
      <c r="AI54" s="139">
        <f t="shared" si="3"/>
        <v>0</v>
      </c>
      <c r="AJ54" s="139">
        <f t="shared" si="4"/>
        <v>0</v>
      </c>
      <c r="AK54" s="139">
        <f t="shared" si="5"/>
        <v>0</v>
      </c>
      <c r="AL54" s="139">
        <f t="shared" si="6"/>
        <v>0</v>
      </c>
      <c r="AM54" s="139">
        <f t="shared" si="7"/>
        <v>0</v>
      </c>
      <c r="AN54" s="6" t="str">
        <f>IF(通常分様式!C54="","",IF(PRODUCT(C54:E54,H54:Z54,AE54)=0,"error",""))</f>
        <v/>
      </c>
    </row>
    <row r="55" spans="1:40" x14ac:dyDescent="0.15">
      <c r="A55" s="6">
        <v>37</v>
      </c>
      <c r="C55" s="6">
        <f>IFERROR(VLOOKUP(通常分様式!C55,―!$A$2:$B$3,2,FALSE),0)</f>
        <v>0</v>
      </c>
      <c r="D55" s="6">
        <f>IFERROR(VLOOKUP(通常分様式!D55,―!$AD$2:$AE$3,2,FALSE),0)</f>
        <v>0</v>
      </c>
      <c r="E55" s="6">
        <f>IFERROR(VLOOKUP(通常分様式!E55,―!$AF$2:$AG$3,2,FALSE),0)</f>
        <v>0</v>
      </c>
      <c r="H55" s="6">
        <f>IFERROR(VLOOKUP(通常分様式!H55,―!$C$2:$D$2,2,FALSE),0)</f>
        <v>0</v>
      </c>
      <c r="I55" s="6">
        <f>IFERROR(IF(通常分様式!D55="○",VLOOKUP(通常分様式!I55,―!$E$20:$F$24,2,FALSE),VLOOKUP(通常分様式!I55,―!$E$2:$F$18,2,FALSE)),0)</f>
        <v>0</v>
      </c>
      <c r="J55" s="6">
        <f>IFERROR(VLOOKUP(通常分様式!J55,―!$G$2:$H$2,2,FALSE),0)</f>
        <v>0</v>
      </c>
      <c r="K55" s="6">
        <f>IFERROR(VLOOKUP(通常分様式!K55,―!$AH$2:$AI$12,2,FALSE),0)</f>
        <v>0</v>
      </c>
      <c r="U55" s="6">
        <f>IFERROR(IF(通常分様式!C55="単",VLOOKUP(通常分様式!U55,―!$I$2:$J$3,2,FALSE),VLOOKUP(通常分様式!U55,―!$I$4:$J$5,2,FALSE)),0)</f>
        <v>0</v>
      </c>
      <c r="V55" s="6">
        <f>IFERROR(VLOOKUP(通常分様式!V55,―!$K$2:$L$3,2,FALSE),0)</f>
        <v>0</v>
      </c>
      <c r="W55" s="6">
        <f>IFERROR(VLOOKUP(通常分様式!W55,―!$M$2:$N$3,2,FALSE),0)</f>
        <v>0</v>
      </c>
      <c r="X55" s="6">
        <f>IFERROR(VLOOKUP(通常分様式!X55,―!$O$2:$P$3,2,FALSE),0)</f>
        <v>0</v>
      </c>
      <c r="Y55" s="6">
        <f>IFERROR(VLOOKUP(通常分様式!Y55,―!$X$2:$Y$31,2,FALSE),0)</f>
        <v>0</v>
      </c>
      <c r="Z55" s="6">
        <f>IFERROR(VLOOKUP(通常分様式!Z55,―!$X$2:$Y$31,2,FALSE),0)</f>
        <v>0</v>
      </c>
      <c r="AE55" s="6">
        <f>IFERROR(VLOOKUP(通常分様式!AE55,―!$AA$2:$AB$13,2,FALSE),0)</f>
        <v>0</v>
      </c>
      <c r="AF55" s="6">
        <f t="shared" si="0"/>
        <v>0</v>
      </c>
      <c r="AG55" s="139">
        <f t="shared" si="1"/>
        <v>0</v>
      </c>
      <c r="AH55" s="139">
        <f t="shared" si="2"/>
        <v>0</v>
      </c>
      <c r="AI55" s="139">
        <f t="shared" si="3"/>
        <v>0</v>
      </c>
      <c r="AJ55" s="139">
        <f t="shared" si="4"/>
        <v>0</v>
      </c>
      <c r="AK55" s="139">
        <f t="shared" si="5"/>
        <v>0</v>
      </c>
      <c r="AL55" s="139">
        <f t="shared" si="6"/>
        <v>0</v>
      </c>
      <c r="AM55" s="139">
        <f t="shared" si="7"/>
        <v>0</v>
      </c>
      <c r="AN55" s="6" t="str">
        <f>IF(通常分様式!C55="","",IF(PRODUCT(C55:E55,H55:Z55,AE55)=0,"error",""))</f>
        <v/>
      </c>
    </row>
    <row r="56" spans="1:40" x14ac:dyDescent="0.15">
      <c r="A56" s="6">
        <v>38</v>
      </c>
      <c r="C56" s="6">
        <f>IFERROR(VLOOKUP(通常分様式!C56,―!$A$2:$B$3,2,FALSE),0)</f>
        <v>0</v>
      </c>
      <c r="D56" s="6">
        <f>IFERROR(VLOOKUP(通常分様式!D56,―!$AD$2:$AE$3,2,FALSE),0)</f>
        <v>0</v>
      </c>
      <c r="E56" s="6">
        <f>IFERROR(VLOOKUP(通常分様式!E56,―!$AF$2:$AG$3,2,FALSE),0)</f>
        <v>0</v>
      </c>
      <c r="H56" s="6">
        <f>IFERROR(VLOOKUP(通常分様式!H56,―!$C$2:$D$2,2,FALSE),0)</f>
        <v>0</v>
      </c>
      <c r="I56" s="6">
        <f>IFERROR(IF(通常分様式!D56="○",VLOOKUP(通常分様式!I56,―!$E$20:$F$24,2,FALSE),VLOOKUP(通常分様式!I56,―!$E$2:$F$18,2,FALSE)),0)</f>
        <v>0</v>
      </c>
      <c r="J56" s="6">
        <f>IFERROR(VLOOKUP(通常分様式!J56,―!$G$2:$H$2,2,FALSE),0)</f>
        <v>0</v>
      </c>
      <c r="K56" s="6">
        <f>IFERROR(VLOOKUP(通常分様式!K56,―!$AH$2:$AI$12,2,FALSE),0)</f>
        <v>0</v>
      </c>
      <c r="U56" s="6">
        <f>IFERROR(IF(通常分様式!C56="単",VLOOKUP(通常分様式!U56,―!$I$2:$J$3,2,FALSE),VLOOKUP(通常分様式!U56,―!$I$4:$J$5,2,FALSE)),0)</f>
        <v>0</v>
      </c>
      <c r="V56" s="6">
        <f>IFERROR(VLOOKUP(通常分様式!V56,―!$K$2:$L$3,2,FALSE),0)</f>
        <v>0</v>
      </c>
      <c r="W56" s="6">
        <f>IFERROR(VLOOKUP(通常分様式!W56,―!$M$2:$N$3,2,FALSE),0)</f>
        <v>0</v>
      </c>
      <c r="X56" s="6">
        <f>IFERROR(VLOOKUP(通常分様式!X56,―!$O$2:$P$3,2,FALSE),0)</f>
        <v>0</v>
      </c>
      <c r="Y56" s="6">
        <f>IFERROR(VLOOKUP(通常分様式!Y56,―!$X$2:$Y$31,2,FALSE),0)</f>
        <v>0</v>
      </c>
      <c r="Z56" s="6">
        <f>IFERROR(VLOOKUP(通常分様式!Z56,―!$X$2:$Y$31,2,FALSE),0)</f>
        <v>0</v>
      </c>
      <c r="AE56" s="6">
        <f>IFERROR(VLOOKUP(通常分様式!AE56,―!$AA$2:$AB$13,2,FALSE),0)</f>
        <v>0</v>
      </c>
      <c r="AF56" s="6">
        <f t="shared" si="0"/>
        <v>0</v>
      </c>
      <c r="AG56" s="139">
        <f t="shared" si="1"/>
        <v>0</v>
      </c>
      <c r="AH56" s="139">
        <f t="shared" si="2"/>
        <v>0</v>
      </c>
      <c r="AI56" s="139">
        <f t="shared" si="3"/>
        <v>0</v>
      </c>
      <c r="AJ56" s="139">
        <f t="shared" si="4"/>
        <v>0</v>
      </c>
      <c r="AK56" s="139">
        <f t="shared" si="5"/>
        <v>0</v>
      </c>
      <c r="AL56" s="139">
        <f t="shared" si="6"/>
        <v>0</v>
      </c>
      <c r="AM56" s="139">
        <f t="shared" si="7"/>
        <v>0</v>
      </c>
      <c r="AN56" s="6" t="str">
        <f>IF(通常分様式!C56="","",IF(PRODUCT(C56:E56,H56:Z56,AE56)=0,"error",""))</f>
        <v/>
      </c>
    </row>
    <row r="57" spans="1:40" x14ac:dyDescent="0.15">
      <c r="A57" s="6">
        <v>39</v>
      </c>
      <c r="C57" s="6">
        <f>IFERROR(VLOOKUP(通常分様式!C57,―!$A$2:$B$3,2,FALSE),0)</f>
        <v>0</v>
      </c>
      <c r="D57" s="6">
        <f>IFERROR(VLOOKUP(通常分様式!D57,―!$AD$2:$AE$3,2,FALSE),0)</f>
        <v>0</v>
      </c>
      <c r="E57" s="6">
        <f>IFERROR(VLOOKUP(通常分様式!E57,―!$AF$2:$AG$3,2,FALSE),0)</f>
        <v>0</v>
      </c>
      <c r="H57" s="6">
        <f>IFERROR(VLOOKUP(通常分様式!H57,―!$C$2:$D$2,2,FALSE),0)</f>
        <v>0</v>
      </c>
      <c r="I57" s="6">
        <f>IFERROR(IF(通常分様式!D57="○",VLOOKUP(通常分様式!I57,―!$E$20:$F$24,2,FALSE),VLOOKUP(通常分様式!I57,―!$E$2:$F$18,2,FALSE)),0)</f>
        <v>0</v>
      </c>
      <c r="J57" s="6">
        <f>IFERROR(VLOOKUP(通常分様式!J57,―!$G$2:$H$2,2,FALSE),0)</f>
        <v>0</v>
      </c>
      <c r="K57" s="6">
        <f>IFERROR(VLOOKUP(通常分様式!K57,―!$AH$2:$AI$12,2,FALSE),0)</f>
        <v>0</v>
      </c>
      <c r="U57" s="6">
        <f>IFERROR(IF(通常分様式!C57="単",VLOOKUP(通常分様式!U57,―!$I$2:$J$3,2,FALSE),VLOOKUP(通常分様式!U57,―!$I$4:$J$5,2,FALSE)),0)</f>
        <v>0</v>
      </c>
      <c r="V57" s="6">
        <f>IFERROR(VLOOKUP(通常分様式!V57,―!$K$2:$L$3,2,FALSE),0)</f>
        <v>0</v>
      </c>
      <c r="W57" s="6">
        <f>IFERROR(VLOOKUP(通常分様式!W57,―!$M$2:$N$3,2,FALSE),0)</f>
        <v>0</v>
      </c>
      <c r="X57" s="6">
        <f>IFERROR(VLOOKUP(通常分様式!X57,―!$O$2:$P$3,2,FALSE),0)</f>
        <v>0</v>
      </c>
      <c r="Y57" s="6">
        <f>IFERROR(VLOOKUP(通常分様式!Y57,―!$X$2:$Y$31,2,FALSE),0)</f>
        <v>0</v>
      </c>
      <c r="Z57" s="6">
        <f>IFERROR(VLOOKUP(通常分様式!Z57,―!$X$2:$Y$31,2,FALSE),0)</f>
        <v>0</v>
      </c>
      <c r="AE57" s="6">
        <f>IFERROR(VLOOKUP(通常分様式!AE57,―!$AA$2:$AB$13,2,FALSE),0)</f>
        <v>0</v>
      </c>
      <c r="AF57" s="6">
        <f t="shared" si="0"/>
        <v>0</v>
      </c>
      <c r="AG57" s="139">
        <f t="shared" si="1"/>
        <v>0</v>
      </c>
      <c r="AH57" s="139">
        <f t="shared" si="2"/>
        <v>0</v>
      </c>
      <c r="AI57" s="139">
        <f t="shared" si="3"/>
        <v>0</v>
      </c>
      <c r="AJ57" s="139">
        <f t="shared" si="4"/>
        <v>0</v>
      </c>
      <c r="AK57" s="139">
        <f t="shared" si="5"/>
        <v>0</v>
      </c>
      <c r="AL57" s="139">
        <f t="shared" si="6"/>
        <v>0</v>
      </c>
      <c r="AM57" s="139">
        <f t="shared" si="7"/>
        <v>0</v>
      </c>
      <c r="AN57" s="6" t="str">
        <f>IF(通常分様式!C57="","",IF(PRODUCT(C57:E57,H57:Z57,AE57)=0,"error",""))</f>
        <v/>
      </c>
    </row>
    <row r="58" spans="1:40" x14ac:dyDescent="0.15">
      <c r="A58" s="6">
        <v>40</v>
      </c>
      <c r="C58" s="6">
        <f>IFERROR(VLOOKUP(通常分様式!C58,―!$A$2:$B$3,2,FALSE),0)</f>
        <v>0</v>
      </c>
      <c r="D58" s="6">
        <f>IFERROR(VLOOKUP(通常分様式!D58,―!$AD$2:$AE$3,2,FALSE),0)</f>
        <v>0</v>
      </c>
      <c r="E58" s="6">
        <f>IFERROR(VLOOKUP(通常分様式!E58,―!$AF$2:$AG$3,2,FALSE),0)</f>
        <v>0</v>
      </c>
      <c r="H58" s="6">
        <f>IFERROR(VLOOKUP(通常分様式!H58,―!$C$2:$D$2,2,FALSE),0)</f>
        <v>0</v>
      </c>
      <c r="I58" s="6">
        <f>IFERROR(IF(通常分様式!D58="○",VLOOKUP(通常分様式!I58,―!$E$20:$F$24,2,FALSE),VLOOKUP(通常分様式!I58,―!$E$2:$F$18,2,FALSE)),0)</f>
        <v>0</v>
      </c>
      <c r="J58" s="6">
        <f>IFERROR(VLOOKUP(通常分様式!J58,―!$G$2:$H$2,2,FALSE),0)</f>
        <v>0</v>
      </c>
      <c r="K58" s="6">
        <f>IFERROR(VLOOKUP(通常分様式!K58,―!$AH$2:$AI$12,2,FALSE),0)</f>
        <v>0</v>
      </c>
      <c r="U58" s="6">
        <f>IFERROR(IF(通常分様式!C58="単",VLOOKUP(通常分様式!U58,―!$I$2:$J$3,2,FALSE),VLOOKUP(通常分様式!U58,―!$I$4:$J$5,2,FALSE)),0)</f>
        <v>0</v>
      </c>
      <c r="V58" s="6">
        <f>IFERROR(VLOOKUP(通常分様式!V58,―!$K$2:$L$3,2,FALSE),0)</f>
        <v>0</v>
      </c>
      <c r="W58" s="6">
        <f>IFERROR(VLOOKUP(通常分様式!W58,―!$M$2:$N$3,2,FALSE),0)</f>
        <v>0</v>
      </c>
      <c r="X58" s="6">
        <f>IFERROR(VLOOKUP(通常分様式!X58,―!$O$2:$P$3,2,FALSE),0)</f>
        <v>0</v>
      </c>
      <c r="Y58" s="6">
        <f>IFERROR(VLOOKUP(通常分様式!Y58,―!$X$2:$Y$31,2,FALSE),0)</f>
        <v>0</v>
      </c>
      <c r="Z58" s="6">
        <f>IFERROR(VLOOKUP(通常分様式!Z58,―!$X$2:$Y$31,2,FALSE),0)</f>
        <v>0</v>
      </c>
      <c r="AE58" s="6">
        <f>IFERROR(VLOOKUP(通常分様式!AE58,―!$AA$2:$AB$13,2,FALSE),0)</f>
        <v>0</v>
      </c>
      <c r="AF58" s="6">
        <f t="shared" si="0"/>
        <v>0</v>
      </c>
      <c r="AG58" s="139">
        <f t="shared" si="1"/>
        <v>0</v>
      </c>
      <c r="AH58" s="139">
        <f t="shared" si="2"/>
        <v>0</v>
      </c>
      <c r="AI58" s="139">
        <f t="shared" si="3"/>
        <v>0</v>
      </c>
      <c r="AJ58" s="139">
        <f t="shared" si="4"/>
        <v>0</v>
      </c>
      <c r="AK58" s="139">
        <f t="shared" si="5"/>
        <v>0</v>
      </c>
      <c r="AL58" s="139">
        <f t="shared" si="6"/>
        <v>0</v>
      </c>
      <c r="AM58" s="139">
        <f t="shared" si="7"/>
        <v>0</v>
      </c>
      <c r="AN58" s="6" t="str">
        <f>IF(通常分様式!C58="","",IF(PRODUCT(C58:E58,H58:Z58,AE58)=0,"error",""))</f>
        <v/>
      </c>
    </row>
    <row r="59" spans="1:40" x14ac:dyDescent="0.15">
      <c r="A59" s="6">
        <v>41</v>
      </c>
      <c r="C59" s="6">
        <f>IFERROR(VLOOKUP(通常分様式!C59,―!$A$2:$B$3,2,FALSE),0)</f>
        <v>0</v>
      </c>
      <c r="D59" s="6">
        <f>IFERROR(VLOOKUP(通常分様式!D59,―!$AD$2:$AE$3,2,FALSE),0)</f>
        <v>0</v>
      </c>
      <c r="E59" s="6">
        <f>IFERROR(VLOOKUP(通常分様式!E59,―!$AF$2:$AG$3,2,FALSE),0)</f>
        <v>0</v>
      </c>
      <c r="H59" s="6">
        <f>IFERROR(VLOOKUP(通常分様式!H59,―!$C$2:$D$2,2,FALSE),0)</f>
        <v>0</v>
      </c>
      <c r="I59" s="6">
        <f>IFERROR(IF(通常分様式!D59="○",VLOOKUP(通常分様式!I59,―!$E$20:$F$24,2,FALSE),VLOOKUP(通常分様式!I59,―!$E$2:$F$18,2,FALSE)),0)</f>
        <v>0</v>
      </c>
      <c r="J59" s="6">
        <f>IFERROR(VLOOKUP(通常分様式!J59,―!$G$2:$H$2,2,FALSE),0)</f>
        <v>0</v>
      </c>
      <c r="K59" s="6">
        <f>IFERROR(VLOOKUP(通常分様式!K59,―!$AH$2:$AI$12,2,FALSE),0)</f>
        <v>0</v>
      </c>
      <c r="U59" s="6">
        <f>IFERROR(IF(通常分様式!C59="単",VLOOKUP(通常分様式!U59,―!$I$2:$J$3,2,FALSE),VLOOKUP(通常分様式!U59,―!$I$4:$J$5,2,FALSE)),0)</f>
        <v>0</v>
      </c>
      <c r="V59" s="6">
        <f>IFERROR(VLOOKUP(通常分様式!V59,―!$K$2:$L$3,2,FALSE),0)</f>
        <v>0</v>
      </c>
      <c r="W59" s="6">
        <f>IFERROR(VLOOKUP(通常分様式!W59,―!$M$2:$N$3,2,FALSE),0)</f>
        <v>0</v>
      </c>
      <c r="X59" s="6">
        <f>IFERROR(VLOOKUP(通常分様式!X59,―!$O$2:$P$3,2,FALSE),0)</f>
        <v>0</v>
      </c>
      <c r="Y59" s="6">
        <f>IFERROR(VLOOKUP(通常分様式!Y59,―!$X$2:$Y$31,2,FALSE),0)</f>
        <v>0</v>
      </c>
      <c r="Z59" s="6">
        <f>IFERROR(VLOOKUP(通常分様式!Z59,―!$X$2:$Y$31,2,FALSE),0)</f>
        <v>0</v>
      </c>
      <c r="AE59" s="6">
        <f>IFERROR(VLOOKUP(通常分様式!AE59,―!$AA$2:$AB$13,2,FALSE),0)</f>
        <v>0</v>
      </c>
      <c r="AF59" s="6">
        <f t="shared" si="0"/>
        <v>0</v>
      </c>
      <c r="AG59" s="139">
        <f t="shared" si="1"/>
        <v>0</v>
      </c>
      <c r="AH59" s="139">
        <f t="shared" si="2"/>
        <v>0</v>
      </c>
      <c r="AI59" s="139">
        <f t="shared" si="3"/>
        <v>0</v>
      </c>
      <c r="AJ59" s="139">
        <f t="shared" si="4"/>
        <v>0</v>
      </c>
      <c r="AK59" s="139">
        <f t="shared" si="5"/>
        <v>0</v>
      </c>
      <c r="AL59" s="139">
        <f t="shared" si="6"/>
        <v>0</v>
      </c>
      <c r="AM59" s="139">
        <f t="shared" si="7"/>
        <v>0</v>
      </c>
      <c r="AN59" s="6" t="str">
        <f>IF(通常分様式!C59="","",IF(PRODUCT(C59:E59,H59:Z59,AE59)=0,"error",""))</f>
        <v/>
      </c>
    </row>
    <row r="60" spans="1:40" x14ac:dyDescent="0.15">
      <c r="A60" s="6">
        <v>42</v>
      </c>
      <c r="C60" s="6">
        <f>IFERROR(VLOOKUP(通常分様式!C60,―!$A$2:$B$3,2,FALSE),0)</f>
        <v>0</v>
      </c>
      <c r="D60" s="6">
        <f>IFERROR(VLOOKUP(通常分様式!D60,―!$AD$2:$AE$3,2,FALSE),0)</f>
        <v>0</v>
      </c>
      <c r="E60" s="6">
        <f>IFERROR(VLOOKUP(通常分様式!E60,―!$AF$2:$AG$3,2,FALSE),0)</f>
        <v>0</v>
      </c>
      <c r="H60" s="6">
        <f>IFERROR(VLOOKUP(通常分様式!H60,―!$C$2:$D$2,2,FALSE),0)</f>
        <v>0</v>
      </c>
      <c r="I60" s="6">
        <f>IFERROR(IF(通常分様式!D60="○",VLOOKUP(通常分様式!I60,―!$E$20:$F$24,2,FALSE),VLOOKUP(通常分様式!I60,―!$E$2:$F$18,2,FALSE)),0)</f>
        <v>0</v>
      </c>
      <c r="J60" s="6">
        <f>IFERROR(VLOOKUP(通常分様式!J60,―!$G$2:$H$2,2,FALSE),0)</f>
        <v>0</v>
      </c>
      <c r="K60" s="6">
        <f>IFERROR(VLOOKUP(通常分様式!K60,―!$AH$2:$AI$12,2,FALSE),0)</f>
        <v>0</v>
      </c>
      <c r="U60" s="6">
        <f>IFERROR(IF(通常分様式!C60="単",VLOOKUP(通常分様式!U60,―!$I$2:$J$3,2,FALSE),VLOOKUP(通常分様式!U60,―!$I$4:$J$5,2,FALSE)),0)</f>
        <v>0</v>
      </c>
      <c r="V60" s="6">
        <f>IFERROR(VLOOKUP(通常分様式!V60,―!$K$2:$L$3,2,FALSE),0)</f>
        <v>0</v>
      </c>
      <c r="W60" s="6">
        <f>IFERROR(VLOOKUP(通常分様式!W60,―!$M$2:$N$3,2,FALSE),0)</f>
        <v>0</v>
      </c>
      <c r="X60" s="6">
        <f>IFERROR(VLOOKUP(通常分様式!X60,―!$O$2:$P$3,2,FALSE),0)</f>
        <v>0</v>
      </c>
      <c r="Y60" s="6">
        <f>IFERROR(VLOOKUP(通常分様式!Y60,―!$X$2:$Y$31,2,FALSE),0)</f>
        <v>0</v>
      </c>
      <c r="Z60" s="6">
        <f>IFERROR(VLOOKUP(通常分様式!Z60,―!$X$2:$Y$31,2,FALSE),0)</f>
        <v>0</v>
      </c>
      <c r="AE60" s="6">
        <f>IFERROR(VLOOKUP(通常分様式!AE60,―!$AA$2:$AB$13,2,FALSE),0)</f>
        <v>0</v>
      </c>
      <c r="AF60" s="6">
        <f t="shared" si="0"/>
        <v>0</v>
      </c>
      <c r="AG60" s="139">
        <f t="shared" si="1"/>
        <v>0</v>
      </c>
      <c r="AH60" s="139">
        <f t="shared" si="2"/>
        <v>0</v>
      </c>
      <c r="AI60" s="139">
        <f t="shared" si="3"/>
        <v>0</v>
      </c>
      <c r="AJ60" s="139">
        <f t="shared" si="4"/>
        <v>0</v>
      </c>
      <c r="AK60" s="139">
        <f t="shared" si="5"/>
        <v>0</v>
      </c>
      <c r="AL60" s="139">
        <f t="shared" si="6"/>
        <v>0</v>
      </c>
      <c r="AM60" s="139">
        <f t="shared" si="7"/>
        <v>0</v>
      </c>
      <c r="AN60" s="6" t="str">
        <f>IF(通常分様式!C60="","",IF(PRODUCT(C60:E60,H60:Z60,AE60)=0,"error",""))</f>
        <v/>
      </c>
    </row>
    <row r="61" spans="1:40" x14ac:dyDescent="0.15">
      <c r="A61" s="6">
        <v>43</v>
      </c>
      <c r="C61" s="6">
        <f>IFERROR(VLOOKUP(通常分様式!C61,―!$A$2:$B$3,2,FALSE),0)</f>
        <v>0</v>
      </c>
      <c r="D61" s="6">
        <f>IFERROR(VLOOKUP(通常分様式!D61,―!$AD$2:$AE$3,2,FALSE),0)</f>
        <v>0</v>
      </c>
      <c r="E61" s="6">
        <f>IFERROR(VLOOKUP(通常分様式!E61,―!$AF$2:$AG$3,2,FALSE),0)</f>
        <v>0</v>
      </c>
      <c r="H61" s="6">
        <f>IFERROR(VLOOKUP(通常分様式!H61,―!$C$2:$D$2,2,FALSE),0)</f>
        <v>0</v>
      </c>
      <c r="I61" s="6">
        <f>IFERROR(IF(通常分様式!D61="○",VLOOKUP(通常分様式!I61,―!$E$20:$F$24,2,FALSE),VLOOKUP(通常分様式!I61,―!$E$2:$F$18,2,FALSE)),0)</f>
        <v>0</v>
      </c>
      <c r="J61" s="6">
        <f>IFERROR(VLOOKUP(通常分様式!J61,―!$G$2:$H$2,2,FALSE),0)</f>
        <v>0</v>
      </c>
      <c r="K61" s="6">
        <f>IFERROR(VLOOKUP(通常分様式!K61,―!$AH$2:$AI$12,2,FALSE),0)</f>
        <v>0</v>
      </c>
      <c r="U61" s="6">
        <f>IFERROR(IF(通常分様式!C61="単",VLOOKUP(通常分様式!U61,―!$I$2:$J$3,2,FALSE),VLOOKUP(通常分様式!U61,―!$I$4:$J$5,2,FALSE)),0)</f>
        <v>0</v>
      </c>
      <c r="V61" s="6">
        <f>IFERROR(VLOOKUP(通常分様式!V61,―!$K$2:$L$3,2,FALSE),0)</f>
        <v>0</v>
      </c>
      <c r="W61" s="6">
        <f>IFERROR(VLOOKUP(通常分様式!W61,―!$M$2:$N$3,2,FALSE),0)</f>
        <v>0</v>
      </c>
      <c r="X61" s="6">
        <f>IFERROR(VLOOKUP(通常分様式!X61,―!$O$2:$P$3,2,FALSE),0)</f>
        <v>0</v>
      </c>
      <c r="Y61" s="6">
        <f>IFERROR(VLOOKUP(通常分様式!Y61,―!$X$2:$Y$31,2,FALSE),0)</f>
        <v>0</v>
      </c>
      <c r="Z61" s="6">
        <f>IFERROR(VLOOKUP(通常分様式!Z61,―!$X$2:$Y$31,2,FALSE),0)</f>
        <v>0</v>
      </c>
      <c r="AE61" s="6">
        <f>IFERROR(VLOOKUP(通常分様式!AE61,―!$AA$2:$AB$13,2,FALSE),0)</f>
        <v>0</v>
      </c>
      <c r="AF61" s="6">
        <f t="shared" si="0"/>
        <v>0</v>
      </c>
      <c r="AG61" s="139">
        <f t="shared" si="1"/>
        <v>0</v>
      </c>
      <c r="AH61" s="139">
        <f t="shared" si="2"/>
        <v>0</v>
      </c>
      <c r="AI61" s="139">
        <f t="shared" si="3"/>
        <v>0</v>
      </c>
      <c r="AJ61" s="139">
        <f t="shared" si="4"/>
        <v>0</v>
      </c>
      <c r="AK61" s="139">
        <f t="shared" si="5"/>
        <v>0</v>
      </c>
      <c r="AL61" s="139">
        <f t="shared" si="6"/>
        <v>0</v>
      </c>
      <c r="AM61" s="139">
        <f t="shared" si="7"/>
        <v>0</v>
      </c>
      <c r="AN61" s="6" t="str">
        <f>IF(通常分様式!C61="","",IF(PRODUCT(C61:E61,H61:Z61,AE61)=0,"error",""))</f>
        <v/>
      </c>
    </row>
    <row r="62" spans="1:40" x14ac:dyDescent="0.15">
      <c r="A62" s="6">
        <v>44</v>
      </c>
      <c r="C62" s="6">
        <f>IFERROR(VLOOKUP(通常分様式!C62,―!$A$2:$B$3,2,FALSE),0)</f>
        <v>0</v>
      </c>
      <c r="D62" s="6">
        <f>IFERROR(VLOOKUP(通常分様式!D62,―!$AD$2:$AE$3,2,FALSE),0)</f>
        <v>0</v>
      </c>
      <c r="E62" s="6">
        <f>IFERROR(VLOOKUP(通常分様式!E62,―!$AF$2:$AG$3,2,FALSE),0)</f>
        <v>0</v>
      </c>
      <c r="H62" s="6">
        <f>IFERROR(VLOOKUP(通常分様式!H62,―!$C$2:$D$2,2,FALSE),0)</f>
        <v>0</v>
      </c>
      <c r="I62" s="6">
        <f>IFERROR(IF(通常分様式!D62="○",VLOOKUP(通常分様式!I62,―!$E$20:$F$24,2,FALSE),VLOOKUP(通常分様式!I62,―!$E$2:$F$18,2,FALSE)),0)</f>
        <v>0</v>
      </c>
      <c r="J62" s="6">
        <f>IFERROR(VLOOKUP(通常分様式!J62,―!$G$2:$H$2,2,FALSE),0)</f>
        <v>0</v>
      </c>
      <c r="K62" s="6">
        <f>IFERROR(VLOOKUP(通常分様式!K62,―!$AH$2:$AI$12,2,FALSE),0)</f>
        <v>0</v>
      </c>
      <c r="U62" s="6">
        <f>IFERROR(IF(通常分様式!C62="単",VLOOKUP(通常分様式!U62,―!$I$2:$J$3,2,FALSE),VLOOKUP(通常分様式!U62,―!$I$4:$J$5,2,FALSE)),0)</f>
        <v>0</v>
      </c>
      <c r="V62" s="6">
        <f>IFERROR(VLOOKUP(通常分様式!V62,―!$K$2:$L$3,2,FALSE),0)</f>
        <v>0</v>
      </c>
      <c r="W62" s="6">
        <f>IFERROR(VLOOKUP(通常分様式!W62,―!$M$2:$N$3,2,FALSE),0)</f>
        <v>0</v>
      </c>
      <c r="X62" s="6">
        <f>IFERROR(VLOOKUP(通常分様式!X62,―!$O$2:$P$3,2,FALSE),0)</f>
        <v>0</v>
      </c>
      <c r="Y62" s="6">
        <f>IFERROR(VLOOKUP(通常分様式!Y62,―!$X$2:$Y$31,2,FALSE),0)</f>
        <v>0</v>
      </c>
      <c r="Z62" s="6">
        <f>IFERROR(VLOOKUP(通常分様式!Z62,―!$X$2:$Y$31,2,FALSE),0)</f>
        <v>0</v>
      </c>
      <c r="AE62" s="6">
        <f>IFERROR(VLOOKUP(通常分様式!AE62,―!$AA$2:$AB$13,2,FALSE),0)</f>
        <v>0</v>
      </c>
      <c r="AF62" s="6">
        <f t="shared" si="0"/>
        <v>0</v>
      </c>
      <c r="AG62" s="139">
        <f t="shared" si="1"/>
        <v>0</v>
      </c>
      <c r="AH62" s="139">
        <f t="shared" si="2"/>
        <v>0</v>
      </c>
      <c r="AI62" s="139">
        <f t="shared" si="3"/>
        <v>0</v>
      </c>
      <c r="AJ62" s="139">
        <f t="shared" si="4"/>
        <v>0</v>
      </c>
      <c r="AK62" s="139">
        <f t="shared" si="5"/>
        <v>0</v>
      </c>
      <c r="AL62" s="139">
        <f t="shared" si="6"/>
        <v>0</v>
      </c>
      <c r="AM62" s="139">
        <f t="shared" si="7"/>
        <v>0</v>
      </c>
      <c r="AN62" s="6" t="str">
        <f>IF(通常分様式!C62="","",IF(PRODUCT(C62:E62,H62:Z62,AE62)=0,"error",""))</f>
        <v/>
      </c>
    </row>
    <row r="63" spans="1:40" x14ac:dyDescent="0.15">
      <c r="A63" s="6">
        <v>45</v>
      </c>
      <c r="C63" s="6">
        <f>IFERROR(VLOOKUP(通常分様式!C63,―!$A$2:$B$3,2,FALSE),0)</f>
        <v>0</v>
      </c>
      <c r="D63" s="6">
        <f>IFERROR(VLOOKUP(通常分様式!D63,―!$AD$2:$AE$3,2,FALSE),0)</f>
        <v>0</v>
      </c>
      <c r="E63" s="6">
        <f>IFERROR(VLOOKUP(通常分様式!E63,―!$AF$2:$AG$3,2,FALSE),0)</f>
        <v>0</v>
      </c>
      <c r="H63" s="6">
        <f>IFERROR(VLOOKUP(通常分様式!H63,―!$C$2:$D$2,2,FALSE),0)</f>
        <v>0</v>
      </c>
      <c r="I63" s="6">
        <f>IFERROR(IF(通常分様式!D63="○",VLOOKUP(通常分様式!I63,―!$E$20:$F$24,2,FALSE),VLOOKUP(通常分様式!I63,―!$E$2:$F$18,2,FALSE)),0)</f>
        <v>0</v>
      </c>
      <c r="J63" s="6">
        <f>IFERROR(VLOOKUP(通常分様式!J63,―!$G$2:$H$2,2,FALSE),0)</f>
        <v>0</v>
      </c>
      <c r="K63" s="6">
        <f>IFERROR(VLOOKUP(通常分様式!K63,―!$AH$2:$AI$12,2,FALSE),0)</f>
        <v>0</v>
      </c>
      <c r="U63" s="6">
        <f>IFERROR(IF(通常分様式!C63="単",VLOOKUP(通常分様式!U63,―!$I$2:$J$3,2,FALSE),VLOOKUP(通常分様式!U63,―!$I$4:$J$5,2,FALSE)),0)</f>
        <v>0</v>
      </c>
      <c r="V63" s="6">
        <f>IFERROR(VLOOKUP(通常分様式!V63,―!$K$2:$L$3,2,FALSE),0)</f>
        <v>0</v>
      </c>
      <c r="W63" s="6">
        <f>IFERROR(VLOOKUP(通常分様式!W63,―!$M$2:$N$3,2,FALSE),0)</f>
        <v>0</v>
      </c>
      <c r="X63" s="6">
        <f>IFERROR(VLOOKUP(通常分様式!X63,―!$O$2:$P$3,2,FALSE),0)</f>
        <v>0</v>
      </c>
      <c r="Y63" s="6">
        <f>IFERROR(VLOOKUP(通常分様式!Y63,―!$X$2:$Y$31,2,FALSE),0)</f>
        <v>0</v>
      </c>
      <c r="Z63" s="6">
        <f>IFERROR(VLOOKUP(通常分様式!Z63,―!$X$2:$Y$31,2,FALSE),0)</f>
        <v>0</v>
      </c>
      <c r="AE63" s="6">
        <f>IFERROR(VLOOKUP(通常分様式!AE63,―!$AA$2:$AB$13,2,FALSE),0)</f>
        <v>0</v>
      </c>
      <c r="AF63" s="6">
        <f t="shared" si="0"/>
        <v>0</v>
      </c>
      <c r="AG63" s="139">
        <f t="shared" si="1"/>
        <v>0</v>
      </c>
      <c r="AH63" s="139">
        <f t="shared" si="2"/>
        <v>0</v>
      </c>
      <c r="AI63" s="139">
        <f t="shared" si="3"/>
        <v>0</v>
      </c>
      <c r="AJ63" s="139">
        <f t="shared" si="4"/>
        <v>0</v>
      </c>
      <c r="AK63" s="139">
        <f t="shared" si="5"/>
        <v>0</v>
      </c>
      <c r="AL63" s="139">
        <f t="shared" si="6"/>
        <v>0</v>
      </c>
      <c r="AM63" s="139">
        <f t="shared" si="7"/>
        <v>0</v>
      </c>
      <c r="AN63" s="6" t="str">
        <f>IF(通常分様式!C63="","",IF(PRODUCT(C63:E63,H63:Z63,AE63)=0,"error",""))</f>
        <v/>
      </c>
    </row>
    <row r="64" spans="1:40" x14ac:dyDescent="0.15">
      <c r="A64" s="6">
        <v>46</v>
      </c>
      <c r="C64" s="6">
        <f>IFERROR(VLOOKUP(通常分様式!C64,―!$A$2:$B$3,2,FALSE),0)</f>
        <v>0</v>
      </c>
      <c r="D64" s="6">
        <f>IFERROR(VLOOKUP(通常分様式!D64,―!$AD$2:$AE$3,2,FALSE),0)</f>
        <v>0</v>
      </c>
      <c r="E64" s="6">
        <f>IFERROR(VLOOKUP(通常分様式!E64,―!$AF$2:$AG$3,2,FALSE),0)</f>
        <v>0</v>
      </c>
      <c r="H64" s="6">
        <f>IFERROR(VLOOKUP(通常分様式!H64,―!$C$2:$D$2,2,FALSE),0)</f>
        <v>0</v>
      </c>
      <c r="I64" s="6">
        <f>IFERROR(IF(通常分様式!D64="○",VLOOKUP(通常分様式!I64,―!$E$20:$F$24,2,FALSE),VLOOKUP(通常分様式!I64,―!$E$2:$F$18,2,FALSE)),0)</f>
        <v>0</v>
      </c>
      <c r="J64" s="6">
        <f>IFERROR(VLOOKUP(通常分様式!J64,―!$G$2:$H$2,2,FALSE),0)</f>
        <v>0</v>
      </c>
      <c r="K64" s="6">
        <f>IFERROR(VLOOKUP(通常分様式!K64,―!$AH$2:$AI$12,2,FALSE),0)</f>
        <v>0</v>
      </c>
      <c r="U64" s="6">
        <f>IFERROR(IF(通常分様式!C64="単",VLOOKUP(通常分様式!U64,―!$I$2:$J$3,2,FALSE),VLOOKUP(通常分様式!U64,―!$I$4:$J$5,2,FALSE)),0)</f>
        <v>0</v>
      </c>
      <c r="V64" s="6">
        <f>IFERROR(VLOOKUP(通常分様式!V64,―!$K$2:$L$3,2,FALSE),0)</f>
        <v>0</v>
      </c>
      <c r="W64" s="6">
        <f>IFERROR(VLOOKUP(通常分様式!W64,―!$M$2:$N$3,2,FALSE),0)</f>
        <v>0</v>
      </c>
      <c r="X64" s="6">
        <f>IFERROR(VLOOKUP(通常分様式!X64,―!$O$2:$P$3,2,FALSE),0)</f>
        <v>0</v>
      </c>
      <c r="Y64" s="6">
        <f>IFERROR(VLOOKUP(通常分様式!Y64,―!$X$2:$Y$31,2,FALSE),0)</f>
        <v>0</v>
      </c>
      <c r="Z64" s="6">
        <f>IFERROR(VLOOKUP(通常分様式!Z64,―!$X$2:$Y$31,2,FALSE),0)</f>
        <v>0</v>
      </c>
      <c r="AE64" s="6">
        <f>IFERROR(VLOOKUP(通常分様式!AE64,―!$AA$2:$AB$13,2,FALSE),0)</f>
        <v>0</v>
      </c>
      <c r="AF64" s="6">
        <f t="shared" si="0"/>
        <v>0</v>
      </c>
      <c r="AG64" s="139">
        <f t="shared" si="1"/>
        <v>0</v>
      </c>
      <c r="AH64" s="139">
        <f t="shared" si="2"/>
        <v>0</v>
      </c>
      <c r="AI64" s="139">
        <f t="shared" si="3"/>
        <v>0</v>
      </c>
      <c r="AJ64" s="139">
        <f t="shared" si="4"/>
        <v>0</v>
      </c>
      <c r="AK64" s="139">
        <f t="shared" si="5"/>
        <v>0</v>
      </c>
      <c r="AL64" s="139">
        <f t="shared" si="6"/>
        <v>0</v>
      </c>
      <c r="AM64" s="139">
        <f t="shared" si="7"/>
        <v>0</v>
      </c>
      <c r="AN64" s="6" t="str">
        <f>IF(通常分様式!C64="","",IF(PRODUCT(C64:E64,H64:Z64,AE64)=0,"error",""))</f>
        <v/>
      </c>
    </row>
    <row r="65" spans="1:40" x14ac:dyDescent="0.15">
      <c r="A65" s="6">
        <v>47</v>
      </c>
      <c r="C65" s="6">
        <f>IFERROR(VLOOKUP(通常分様式!C65,―!$A$2:$B$3,2,FALSE),0)</f>
        <v>0</v>
      </c>
      <c r="D65" s="6">
        <f>IFERROR(VLOOKUP(通常分様式!D65,―!$AD$2:$AE$3,2,FALSE),0)</f>
        <v>0</v>
      </c>
      <c r="E65" s="6">
        <f>IFERROR(VLOOKUP(通常分様式!E65,―!$AF$2:$AG$3,2,FALSE),0)</f>
        <v>0</v>
      </c>
      <c r="H65" s="6">
        <f>IFERROR(VLOOKUP(通常分様式!H65,―!$C$2:$D$2,2,FALSE),0)</f>
        <v>0</v>
      </c>
      <c r="I65" s="6">
        <f>IFERROR(IF(通常分様式!D65="○",VLOOKUP(通常分様式!I65,―!$E$20:$F$24,2,FALSE),VLOOKUP(通常分様式!I65,―!$E$2:$F$18,2,FALSE)),0)</f>
        <v>0</v>
      </c>
      <c r="J65" s="6">
        <f>IFERROR(VLOOKUP(通常分様式!J65,―!$G$2:$H$2,2,FALSE),0)</f>
        <v>0</v>
      </c>
      <c r="K65" s="6">
        <f>IFERROR(VLOOKUP(通常分様式!K65,―!$AH$2:$AI$12,2,FALSE),0)</f>
        <v>0</v>
      </c>
      <c r="U65" s="6">
        <f>IFERROR(IF(通常分様式!C65="単",VLOOKUP(通常分様式!U65,―!$I$2:$J$3,2,FALSE),VLOOKUP(通常分様式!U65,―!$I$4:$J$5,2,FALSE)),0)</f>
        <v>0</v>
      </c>
      <c r="V65" s="6">
        <f>IFERROR(VLOOKUP(通常分様式!V65,―!$K$2:$L$3,2,FALSE),0)</f>
        <v>0</v>
      </c>
      <c r="W65" s="6">
        <f>IFERROR(VLOOKUP(通常分様式!W65,―!$M$2:$N$3,2,FALSE),0)</f>
        <v>0</v>
      </c>
      <c r="X65" s="6">
        <f>IFERROR(VLOOKUP(通常分様式!X65,―!$O$2:$P$3,2,FALSE),0)</f>
        <v>0</v>
      </c>
      <c r="Y65" s="6">
        <f>IFERROR(VLOOKUP(通常分様式!Y65,―!$X$2:$Y$31,2,FALSE),0)</f>
        <v>0</v>
      </c>
      <c r="Z65" s="6">
        <f>IFERROR(VLOOKUP(通常分様式!Z65,―!$X$2:$Y$31,2,FALSE),0)</f>
        <v>0</v>
      </c>
      <c r="AE65" s="6">
        <f>IFERROR(VLOOKUP(通常分様式!AE65,―!$AA$2:$AB$13,2,FALSE),0)</f>
        <v>0</v>
      </c>
      <c r="AF65" s="6">
        <f t="shared" si="0"/>
        <v>0</v>
      </c>
      <c r="AG65" s="139">
        <f t="shared" si="1"/>
        <v>0</v>
      </c>
      <c r="AH65" s="139">
        <f t="shared" si="2"/>
        <v>0</v>
      </c>
      <c r="AI65" s="139">
        <f t="shared" si="3"/>
        <v>0</v>
      </c>
      <c r="AJ65" s="139">
        <f t="shared" si="4"/>
        <v>0</v>
      </c>
      <c r="AK65" s="139">
        <f t="shared" si="5"/>
        <v>0</v>
      </c>
      <c r="AL65" s="139">
        <f t="shared" si="6"/>
        <v>0</v>
      </c>
      <c r="AM65" s="139">
        <f t="shared" si="7"/>
        <v>0</v>
      </c>
      <c r="AN65" s="6" t="str">
        <f>IF(通常分様式!C65="","",IF(PRODUCT(C65:E65,H65:Z65,AE65)=0,"error",""))</f>
        <v/>
      </c>
    </row>
    <row r="66" spans="1:40" x14ac:dyDescent="0.15">
      <c r="A66" s="6">
        <v>48</v>
      </c>
      <c r="C66" s="6">
        <f>IFERROR(VLOOKUP(通常分様式!C66,―!$A$2:$B$3,2,FALSE),0)</f>
        <v>0</v>
      </c>
      <c r="D66" s="6">
        <f>IFERROR(VLOOKUP(通常分様式!D66,―!$AD$2:$AE$3,2,FALSE),0)</f>
        <v>0</v>
      </c>
      <c r="E66" s="6">
        <f>IFERROR(VLOOKUP(通常分様式!E66,―!$AF$2:$AG$3,2,FALSE),0)</f>
        <v>0</v>
      </c>
      <c r="H66" s="6">
        <f>IFERROR(VLOOKUP(通常分様式!H66,―!$C$2:$D$2,2,FALSE),0)</f>
        <v>0</v>
      </c>
      <c r="I66" s="6">
        <f>IFERROR(IF(通常分様式!D66="○",VLOOKUP(通常分様式!I66,―!$E$20:$F$24,2,FALSE),VLOOKUP(通常分様式!I66,―!$E$2:$F$18,2,FALSE)),0)</f>
        <v>0</v>
      </c>
      <c r="J66" s="6">
        <f>IFERROR(VLOOKUP(通常分様式!J66,―!$G$2:$H$2,2,FALSE),0)</f>
        <v>0</v>
      </c>
      <c r="K66" s="6">
        <f>IFERROR(VLOOKUP(通常分様式!K66,―!$AH$2:$AI$12,2,FALSE),0)</f>
        <v>0</v>
      </c>
      <c r="U66" s="6">
        <f>IFERROR(IF(通常分様式!C66="単",VLOOKUP(通常分様式!U66,―!$I$2:$J$3,2,FALSE),VLOOKUP(通常分様式!U66,―!$I$4:$J$5,2,FALSE)),0)</f>
        <v>0</v>
      </c>
      <c r="V66" s="6">
        <f>IFERROR(VLOOKUP(通常分様式!V66,―!$K$2:$L$3,2,FALSE),0)</f>
        <v>0</v>
      </c>
      <c r="W66" s="6">
        <f>IFERROR(VLOOKUP(通常分様式!W66,―!$M$2:$N$3,2,FALSE),0)</f>
        <v>0</v>
      </c>
      <c r="X66" s="6">
        <f>IFERROR(VLOOKUP(通常分様式!X66,―!$O$2:$P$3,2,FALSE),0)</f>
        <v>0</v>
      </c>
      <c r="Y66" s="6">
        <f>IFERROR(VLOOKUP(通常分様式!Y66,―!$X$2:$Y$31,2,FALSE),0)</f>
        <v>0</v>
      </c>
      <c r="Z66" s="6">
        <f>IFERROR(VLOOKUP(通常分様式!Z66,―!$X$2:$Y$31,2,FALSE),0)</f>
        <v>0</v>
      </c>
      <c r="AE66" s="6">
        <f>IFERROR(VLOOKUP(通常分様式!AE66,―!$AA$2:$AB$13,2,FALSE),0)</f>
        <v>0</v>
      </c>
      <c r="AF66" s="6">
        <f t="shared" si="0"/>
        <v>0</v>
      </c>
      <c r="AG66" s="139">
        <f t="shared" si="1"/>
        <v>0</v>
      </c>
      <c r="AH66" s="139">
        <f t="shared" si="2"/>
        <v>0</v>
      </c>
      <c r="AI66" s="139">
        <f t="shared" si="3"/>
        <v>0</v>
      </c>
      <c r="AJ66" s="139">
        <f t="shared" si="4"/>
        <v>0</v>
      </c>
      <c r="AK66" s="139">
        <f t="shared" si="5"/>
        <v>0</v>
      </c>
      <c r="AL66" s="139">
        <f t="shared" si="6"/>
        <v>0</v>
      </c>
      <c r="AM66" s="139">
        <f t="shared" si="7"/>
        <v>0</v>
      </c>
      <c r="AN66" s="6" t="str">
        <f>IF(通常分様式!C66="","",IF(PRODUCT(C66:E66,H66:Z66,AE66)=0,"error",""))</f>
        <v/>
      </c>
    </row>
    <row r="67" spans="1:40" x14ac:dyDescent="0.15">
      <c r="A67" s="6">
        <v>49</v>
      </c>
      <c r="C67" s="6">
        <f>IFERROR(VLOOKUP(通常分様式!C67,―!$A$2:$B$3,2,FALSE),0)</f>
        <v>0</v>
      </c>
      <c r="D67" s="6">
        <f>IFERROR(VLOOKUP(通常分様式!D67,―!$AD$2:$AE$3,2,FALSE),0)</f>
        <v>0</v>
      </c>
      <c r="E67" s="6">
        <f>IFERROR(VLOOKUP(通常分様式!E67,―!$AF$2:$AG$3,2,FALSE),0)</f>
        <v>0</v>
      </c>
      <c r="H67" s="6">
        <f>IFERROR(VLOOKUP(通常分様式!H67,―!$C$2:$D$2,2,FALSE),0)</f>
        <v>0</v>
      </c>
      <c r="I67" s="6">
        <f>IFERROR(IF(通常分様式!D67="○",VLOOKUP(通常分様式!I67,―!$E$20:$F$24,2,FALSE),VLOOKUP(通常分様式!I67,―!$E$2:$F$18,2,FALSE)),0)</f>
        <v>0</v>
      </c>
      <c r="J67" s="6">
        <f>IFERROR(VLOOKUP(通常分様式!J67,―!$G$2:$H$2,2,FALSE),0)</f>
        <v>0</v>
      </c>
      <c r="K67" s="6">
        <f>IFERROR(VLOOKUP(通常分様式!K67,―!$AH$2:$AI$12,2,FALSE),0)</f>
        <v>0</v>
      </c>
      <c r="U67" s="6">
        <f>IFERROR(IF(通常分様式!C67="単",VLOOKUP(通常分様式!U67,―!$I$2:$J$3,2,FALSE),VLOOKUP(通常分様式!U67,―!$I$4:$J$5,2,FALSE)),0)</f>
        <v>0</v>
      </c>
      <c r="V67" s="6">
        <f>IFERROR(VLOOKUP(通常分様式!V67,―!$K$2:$L$3,2,FALSE),0)</f>
        <v>0</v>
      </c>
      <c r="W67" s="6">
        <f>IFERROR(VLOOKUP(通常分様式!W67,―!$M$2:$N$3,2,FALSE),0)</f>
        <v>0</v>
      </c>
      <c r="X67" s="6">
        <f>IFERROR(VLOOKUP(通常分様式!X67,―!$O$2:$P$3,2,FALSE),0)</f>
        <v>0</v>
      </c>
      <c r="Y67" s="6">
        <f>IFERROR(VLOOKUP(通常分様式!Y67,―!$X$2:$Y$31,2,FALSE),0)</f>
        <v>0</v>
      </c>
      <c r="Z67" s="6">
        <f>IFERROR(VLOOKUP(通常分様式!Z67,―!$X$2:$Y$31,2,FALSE),0)</f>
        <v>0</v>
      </c>
      <c r="AE67" s="6">
        <f>IFERROR(VLOOKUP(通常分様式!AE67,―!$AA$2:$AB$13,2,FALSE),0)</f>
        <v>0</v>
      </c>
      <c r="AF67" s="6">
        <f t="shared" si="0"/>
        <v>0</v>
      </c>
      <c r="AG67" s="139">
        <f t="shared" si="1"/>
        <v>0</v>
      </c>
      <c r="AH67" s="139">
        <f t="shared" si="2"/>
        <v>0</v>
      </c>
      <c r="AI67" s="139">
        <f t="shared" si="3"/>
        <v>0</v>
      </c>
      <c r="AJ67" s="139">
        <f t="shared" si="4"/>
        <v>0</v>
      </c>
      <c r="AK67" s="139">
        <f t="shared" si="5"/>
        <v>0</v>
      </c>
      <c r="AL67" s="139">
        <f t="shared" si="6"/>
        <v>0</v>
      </c>
      <c r="AM67" s="139">
        <f t="shared" si="7"/>
        <v>0</v>
      </c>
      <c r="AN67" s="6" t="str">
        <f>IF(通常分様式!C67="","",IF(PRODUCT(C67:E67,H67:Z67,AE67)=0,"error",""))</f>
        <v/>
      </c>
    </row>
    <row r="68" spans="1:40" x14ac:dyDescent="0.15">
      <c r="A68" s="6">
        <v>50</v>
      </c>
      <c r="C68" s="6">
        <f>IFERROR(VLOOKUP(通常分様式!C68,―!$A$2:$B$3,2,FALSE),0)</f>
        <v>0</v>
      </c>
      <c r="D68" s="6">
        <f>IFERROR(VLOOKUP(通常分様式!D68,―!$AD$2:$AE$3,2,FALSE),0)</f>
        <v>0</v>
      </c>
      <c r="E68" s="6">
        <f>IFERROR(VLOOKUP(通常分様式!E68,―!$AF$2:$AG$3,2,FALSE),0)</f>
        <v>0</v>
      </c>
      <c r="H68" s="6">
        <f>IFERROR(VLOOKUP(通常分様式!H68,―!$C$2:$D$2,2,FALSE),0)</f>
        <v>0</v>
      </c>
      <c r="I68" s="6">
        <f>IFERROR(IF(通常分様式!D68="○",VLOOKUP(通常分様式!I68,―!$E$20:$F$24,2,FALSE),VLOOKUP(通常分様式!I68,―!$E$2:$F$18,2,FALSE)),0)</f>
        <v>0</v>
      </c>
      <c r="J68" s="6">
        <f>IFERROR(VLOOKUP(通常分様式!J68,―!$G$2:$H$2,2,FALSE),0)</f>
        <v>0</v>
      </c>
      <c r="K68" s="6">
        <f>IFERROR(VLOOKUP(通常分様式!K68,―!$AH$2:$AI$12,2,FALSE),0)</f>
        <v>0</v>
      </c>
      <c r="U68" s="6">
        <f>IFERROR(IF(通常分様式!C68="単",VLOOKUP(通常分様式!U68,―!$I$2:$J$3,2,FALSE),VLOOKUP(通常分様式!U68,―!$I$4:$J$5,2,FALSE)),0)</f>
        <v>0</v>
      </c>
      <c r="V68" s="6">
        <f>IFERROR(VLOOKUP(通常分様式!V68,―!$K$2:$L$3,2,FALSE),0)</f>
        <v>0</v>
      </c>
      <c r="W68" s="6">
        <f>IFERROR(VLOOKUP(通常分様式!W68,―!$M$2:$N$3,2,FALSE),0)</f>
        <v>0</v>
      </c>
      <c r="X68" s="6">
        <f>IFERROR(VLOOKUP(通常分様式!X68,―!$O$2:$P$3,2,FALSE),0)</f>
        <v>0</v>
      </c>
      <c r="Y68" s="6">
        <f>IFERROR(VLOOKUP(通常分様式!Y68,―!$X$2:$Y$31,2,FALSE),0)</f>
        <v>0</v>
      </c>
      <c r="Z68" s="6">
        <f>IFERROR(VLOOKUP(通常分様式!Z68,―!$X$2:$Y$31,2,FALSE),0)</f>
        <v>0</v>
      </c>
      <c r="AE68" s="6">
        <f>IFERROR(VLOOKUP(通常分様式!AE68,―!$AA$2:$AB$13,2,FALSE),0)</f>
        <v>0</v>
      </c>
      <c r="AF68" s="6">
        <f t="shared" si="0"/>
        <v>0</v>
      </c>
      <c r="AG68" s="139">
        <f t="shared" si="1"/>
        <v>0</v>
      </c>
      <c r="AH68" s="139">
        <f t="shared" si="2"/>
        <v>0</v>
      </c>
      <c r="AI68" s="139">
        <f t="shared" si="3"/>
        <v>0</v>
      </c>
      <c r="AJ68" s="139">
        <f t="shared" si="4"/>
        <v>0</v>
      </c>
      <c r="AK68" s="139">
        <f t="shared" si="5"/>
        <v>0</v>
      </c>
      <c r="AL68" s="139">
        <f t="shared" si="6"/>
        <v>0</v>
      </c>
      <c r="AM68" s="139">
        <f t="shared" si="7"/>
        <v>0</v>
      </c>
      <c r="AN68" s="6" t="str">
        <f>IF(通常分様式!C68="","",IF(PRODUCT(C68:E68,H68:Z68,AE68)=0,"error",""))</f>
        <v/>
      </c>
    </row>
    <row r="69" spans="1:40" x14ac:dyDescent="0.15">
      <c r="A69" s="6">
        <v>51</v>
      </c>
      <c r="C69" s="6">
        <f>IFERROR(VLOOKUP(通常分様式!C69,―!$A$2:$B$3,2,FALSE),0)</f>
        <v>0</v>
      </c>
      <c r="D69" s="6">
        <f>IFERROR(VLOOKUP(通常分様式!D69,―!$AD$2:$AE$3,2,FALSE),0)</f>
        <v>0</v>
      </c>
      <c r="E69" s="6">
        <f>IFERROR(VLOOKUP(通常分様式!E69,―!$AF$2:$AG$3,2,FALSE),0)</f>
        <v>0</v>
      </c>
      <c r="H69" s="6">
        <f>IFERROR(VLOOKUP(通常分様式!H69,―!$C$2:$D$2,2,FALSE),0)</f>
        <v>0</v>
      </c>
      <c r="I69" s="6">
        <f>IFERROR(IF(通常分様式!D69="○",VLOOKUP(通常分様式!I69,―!$E$20:$F$24,2,FALSE),VLOOKUP(通常分様式!I69,―!$E$2:$F$18,2,FALSE)),0)</f>
        <v>0</v>
      </c>
      <c r="J69" s="6">
        <f>IFERROR(VLOOKUP(通常分様式!J69,―!$G$2:$H$2,2,FALSE),0)</f>
        <v>0</v>
      </c>
      <c r="K69" s="6">
        <f>IFERROR(VLOOKUP(通常分様式!K69,―!$AH$2:$AI$12,2,FALSE),0)</f>
        <v>0</v>
      </c>
      <c r="U69" s="6">
        <f>IFERROR(IF(通常分様式!C69="単",VLOOKUP(通常分様式!U69,―!$I$2:$J$3,2,FALSE),VLOOKUP(通常分様式!U69,―!$I$4:$J$5,2,FALSE)),0)</f>
        <v>0</v>
      </c>
      <c r="V69" s="6">
        <f>IFERROR(VLOOKUP(通常分様式!V69,―!$K$2:$L$3,2,FALSE),0)</f>
        <v>0</v>
      </c>
      <c r="W69" s="6">
        <f>IFERROR(VLOOKUP(通常分様式!W69,―!$M$2:$N$3,2,FALSE),0)</f>
        <v>0</v>
      </c>
      <c r="X69" s="6">
        <f>IFERROR(VLOOKUP(通常分様式!X69,―!$O$2:$P$3,2,FALSE),0)</f>
        <v>0</v>
      </c>
      <c r="Y69" s="6">
        <f>IFERROR(VLOOKUP(通常分様式!Y69,―!$X$2:$Y$31,2,FALSE),0)</f>
        <v>0</v>
      </c>
      <c r="Z69" s="6">
        <f>IFERROR(VLOOKUP(通常分様式!Z69,―!$X$2:$Y$31,2,FALSE),0)</f>
        <v>0</v>
      </c>
      <c r="AE69" s="6">
        <f>IFERROR(VLOOKUP(通常分様式!AE69,―!$AA$2:$AB$13,2,FALSE),0)</f>
        <v>0</v>
      </c>
      <c r="AF69" s="6">
        <f t="shared" si="0"/>
        <v>0</v>
      </c>
      <c r="AG69" s="139">
        <f t="shared" si="1"/>
        <v>0</v>
      </c>
      <c r="AH69" s="139">
        <f t="shared" si="2"/>
        <v>0</v>
      </c>
      <c r="AI69" s="139">
        <f t="shared" si="3"/>
        <v>0</v>
      </c>
      <c r="AJ69" s="139">
        <f t="shared" si="4"/>
        <v>0</v>
      </c>
      <c r="AK69" s="139">
        <f t="shared" si="5"/>
        <v>0</v>
      </c>
      <c r="AL69" s="139">
        <f t="shared" si="6"/>
        <v>0</v>
      </c>
      <c r="AM69" s="139">
        <f t="shared" si="7"/>
        <v>0</v>
      </c>
      <c r="AN69" s="6" t="str">
        <f>IF(通常分様式!C69="","",IF(PRODUCT(C69:E69,H69:Z69,AE69)=0,"error",""))</f>
        <v/>
      </c>
    </row>
    <row r="70" spans="1:40" x14ac:dyDescent="0.15">
      <c r="A70" s="6">
        <v>52</v>
      </c>
      <c r="C70" s="6">
        <f>IFERROR(VLOOKUP(通常分様式!C70,―!$A$2:$B$3,2,FALSE),0)</f>
        <v>0</v>
      </c>
      <c r="D70" s="6">
        <f>IFERROR(VLOOKUP(通常分様式!D70,―!$AD$2:$AE$3,2,FALSE),0)</f>
        <v>0</v>
      </c>
      <c r="E70" s="6">
        <f>IFERROR(VLOOKUP(通常分様式!E70,―!$AF$2:$AG$3,2,FALSE),0)</f>
        <v>0</v>
      </c>
      <c r="H70" s="6">
        <f>IFERROR(VLOOKUP(通常分様式!H70,―!$C$2:$D$2,2,FALSE),0)</f>
        <v>0</v>
      </c>
      <c r="I70" s="6">
        <f>IFERROR(IF(通常分様式!D70="○",VLOOKUP(通常分様式!I70,―!$E$20:$F$24,2,FALSE),VLOOKUP(通常分様式!I70,―!$E$2:$F$18,2,FALSE)),0)</f>
        <v>0</v>
      </c>
      <c r="J70" s="6">
        <f>IFERROR(VLOOKUP(通常分様式!J70,―!$G$2:$H$2,2,FALSE),0)</f>
        <v>0</v>
      </c>
      <c r="K70" s="6">
        <f>IFERROR(VLOOKUP(通常分様式!K70,―!$AH$2:$AI$12,2,FALSE),0)</f>
        <v>0</v>
      </c>
      <c r="U70" s="6">
        <f>IFERROR(IF(通常分様式!C70="単",VLOOKUP(通常分様式!U70,―!$I$2:$J$3,2,FALSE),VLOOKUP(通常分様式!U70,―!$I$4:$J$5,2,FALSE)),0)</f>
        <v>0</v>
      </c>
      <c r="V70" s="6">
        <f>IFERROR(VLOOKUP(通常分様式!V70,―!$K$2:$L$3,2,FALSE),0)</f>
        <v>0</v>
      </c>
      <c r="W70" s="6">
        <f>IFERROR(VLOOKUP(通常分様式!W70,―!$M$2:$N$3,2,FALSE),0)</f>
        <v>0</v>
      </c>
      <c r="X70" s="6">
        <f>IFERROR(VLOOKUP(通常分様式!X70,―!$O$2:$P$3,2,FALSE),0)</f>
        <v>0</v>
      </c>
      <c r="Y70" s="6">
        <f>IFERROR(VLOOKUP(通常分様式!Y70,―!$X$2:$Y$31,2,FALSE),0)</f>
        <v>0</v>
      </c>
      <c r="Z70" s="6">
        <f>IFERROR(VLOOKUP(通常分様式!Z70,―!$X$2:$Y$31,2,FALSE),0)</f>
        <v>0</v>
      </c>
      <c r="AE70" s="6">
        <f>IFERROR(VLOOKUP(通常分様式!AE70,―!$AA$2:$AB$13,2,FALSE),0)</f>
        <v>0</v>
      </c>
      <c r="AF70" s="6">
        <f t="shared" si="0"/>
        <v>0</v>
      </c>
      <c r="AG70" s="139">
        <f t="shared" si="1"/>
        <v>0</v>
      </c>
      <c r="AH70" s="139">
        <f t="shared" si="2"/>
        <v>0</v>
      </c>
      <c r="AI70" s="139">
        <f t="shared" si="3"/>
        <v>0</v>
      </c>
      <c r="AJ70" s="139">
        <f t="shared" si="4"/>
        <v>0</v>
      </c>
      <c r="AK70" s="139">
        <f t="shared" si="5"/>
        <v>0</v>
      </c>
      <c r="AL70" s="139">
        <f t="shared" si="6"/>
        <v>0</v>
      </c>
      <c r="AM70" s="139">
        <f t="shared" si="7"/>
        <v>0</v>
      </c>
      <c r="AN70" s="6" t="str">
        <f>IF(通常分様式!C70="","",IF(PRODUCT(C70:E70,H70:Z70,AE70)=0,"error",""))</f>
        <v/>
      </c>
    </row>
    <row r="71" spans="1:40" x14ac:dyDescent="0.15">
      <c r="A71" s="6">
        <v>53</v>
      </c>
      <c r="C71" s="6">
        <f>IFERROR(VLOOKUP(通常分様式!C71,―!$A$2:$B$3,2,FALSE),0)</f>
        <v>0</v>
      </c>
      <c r="D71" s="6">
        <f>IFERROR(VLOOKUP(通常分様式!D71,―!$AD$2:$AE$3,2,FALSE),0)</f>
        <v>0</v>
      </c>
      <c r="E71" s="6">
        <f>IFERROR(VLOOKUP(通常分様式!E71,―!$AF$2:$AG$3,2,FALSE),0)</f>
        <v>0</v>
      </c>
      <c r="H71" s="6">
        <f>IFERROR(VLOOKUP(通常分様式!H71,―!$C$2:$D$2,2,FALSE),0)</f>
        <v>0</v>
      </c>
      <c r="I71" s="6">
        <f>IFERROR(IF(通常分様式!D71="○",VLOOKUP(通常分様式!I71,―!$E$20:$F$24,2,FALSE),VLOOKUP(通常分様式!I71,―!$E$2:$F$18,2,FALSE)),0)</f>
        <v>0</v>
      </c>
      <c r="J71" s="6">
        <f>IFERROR(VLOOKUP(通常分様式!J71,―!$G$2:$H$2,2,FALSE),0)</f>
        <v>0</v>
      </c>
      <c r="K71" s="6">
        <f>IFERROR(VLOOKUP(通常分様式!K71,―!$AH$2:$AI$12,2,FALSE),0)</f>
        <v>0</v>
      </c>
      <c r="U71" s="6">
        <f>IFERROR(IF(通常分様式!C71="単",VLOOKUP(通常分様式!U71,―!$I$2:$J$3,2,FALSE),VLOOKUP(通常分様式!U71,―!$I$4:$J$5,2,FALSE)),0)</f>
        <v>0</v>
      </c>
      <c r="V71" s="6">
        <f>IFERROR(VLOOKUP(通常分様式!V71,―!$K$2:$L$3,2,FALSE),0)</f>
        <v>0</v>
      </c>
      <c r="W71" s="6">
        <f>IFERROR(VLOOKUP(通常分様式!W71,―!$M$2:$N$3,2,FALSE),0)</f>
        <v>0</v>
      </c>
      <c r="X71" s="6">
        <f>IFERROR(VLOOKUP(通常分様式!X71,―!$O$2:$P$3,2,FALSE),0)</f>
        <v>0</v>
      </c>
      <c r="Y71" s="6">
        <f>IFERROR(VLOOKUP(通常分様式!Y71,―!$X$2:$Y$31,2,FALSE),0)</f>
        <v>0</v>
      </c>
      <c r="Z71" s="6">
        <f>IFERROR(VLOOKUP(通常分様式!Z71,―!$X$2:$Y$31,2,FALSE),0)</f>
        <v>0</v>
      </c>
      <c r="AE71" s="6">
        <f>IFERROR(VLOOKUP(通常分様式!AE71,―!$AA$2:$AB$13,2,FALSE),0)</f>
        <v>0</v>
      </c>
      <c r="AF71" s="6">
        <f t="shared" si="0"/>
        <v>0</v>
      </c>
      <c r="AG71" s="139">
        <f t="shared" si="1"/>
        <v>0</v>
      </c>
      <c r="AH71" s="139">
        <f t="shared" si="2"/>
        <v>0</v>
      </c>
      <c r="AI71" s="139">
        <f t="shared" si="3"/>
        <v>0</v>
      </c>
      <c r="AJ71" s="139">
        <f t="shared" si="4"/>
        <v>0</v>
      </c>
      <c r="AK71" s="139">
        <f t="shared" si="5"/>
        <v>0</v>
      </c>
      <c r="AL71" s="139">
        <f t="shared" si="6"/>
        <v>0</v>
      </c>
      <c r="AM71" s="139">
        <f t="shared" si="7"/>
        <v>0</v>
      </c>
      <c r="AN71" s="6" t="str">
        <f>IF(通常分様式!C71="","",IF(PRODUCT(C71:E71,H71:Z71,AE71)=0,"error",""))</f>
        <v/>
      </c>
    </row>
    <row r="72" spans="1:40" x14ac:dyDescent="0.15">
      <c r="A72" s="6">
        <v>54</v>
      </c>
      <c r="C72" s="6">
        <f>IFERROR(VLOOKUP(通常分様式!C72,―!$A$2:$B$3,2,FALSE),0)</f>
        <v>0</v>
      </c>
      <c r="D72" s="6">
        <f>IFERROR(VLOOKUP(通常分様式!D72,―!$AD$2:$AE$3,2,FALSE),0)</f>
        <v>0</v>
      </c>
      <c r="E72" s="6">
        <f>IFERROR(VLOOKUP(通常分様式!E72,―!$AF$2:$AG$3,2,FALSE),0)</f>
        <v>0</v>
      </c>
      <c r="H72" s="6">
        <f>IFERROR(VLOOKUP(通常分様式!H72,―!$C$2:$D$2,2,FALSE),0)</f>
        <v>0</v>
      </c>
      <c r="I72" s="6">
        <f>IFERROR(IF(通常分様式!D72="○",VLOOKUP(通常分様式!I72,―!$E$20:$F$24,2,FALSE),VLOOKUP(通常分様式!I72,―!$E$2:$F$18,2,FALSE)),0)</f>
        <v>0</v>
      </c>
      <c r="J72" s="6">
        <f>IFERROR(VLOOKUP(通常分様式!J72,―!$G$2:$H$2,2,FALSE),0)</f>
        <v>0</v>
      </c>
      <c r="K72" s="6">
        <f>IFERROR(VLOOKUP(通常分様式!K72,―!$AH$2:$AI$12,2,FALSE),0)</f>
        <v>0</v>
      </c>
      <c r="U72" s="6">
        <f>IFERROR(IF(通常分様式!C72="単",VLOOKUP(通常分様式!U72,―!$I$2:$J$3,2,FALSE),VLOOKUP(通常分様式!U72,―!$I$4:$J$5,2,FALSE)),0)</f>
        <v>0</v>
      </c>
      <c r="V72" s="6">
        <f>IFERROR(VLOOKUP(通常分様式!V72,―!$K$2:$L$3,2,FALSE),0)</f>
        <v>0</v>
      </c>
      <c r="W72" s="6">
        <f>IFERROR(VLOOKUP(通常分様式!W72,―!$M$2:$N$3,2,FALSE),0)</f>
        <v>0</v>
      </c>
      <c r="X72" s="6">
        <f>IFERROR(VLOOKUP(通常分様式!X72,―!$O$2:$P$3,2,FALSE),0)</f>
        <v>0</v>
      </c>
      <c r="Y72" s="6">
        <f>IFERROR(VLOOKUP(通常分様式!Y72,―!$X$2:$Y$31,2,FALSE),0)</f>
        <v>0</v>
      </c>
      <c r="Z72" s="6">
        <f>IFERROR(VLOOKUP(通常分様式!Z72,―!$X$2:$Y$31,2,FALSE),0)</f>
        <v>0</v>
      </c>
      <c r="AE72" s="6">
        <f>IFERROR(VLOOKUP(通常分様式!AE72,―!$AA$2:$AB$13,2,FALSE),0)</f>
        <v>0</v>
      </c>
      <c r="AF72" s="6">
        <f t="shared" si="0"/>
        <v>0</v>
      </c>
      <c r="AG72" s="139">
        <f t="shared" si="1"/>
        <v>0</v>
      </c>
      <c r="AH72" s="139">
        <f t="shared" si="2"/>
        <v>0</v>
      </c>
      <c r="AI72" s="139">
        <f t="shared" si="3"/>
        <v>0</v>
      </c>
      <c r="AJ72" s="139">
        <f t="shared" si="4"/>
        <v>0</v>
      </c>
      <c r="AK72" s="139">
        <f t="shared" si="5"/>
        <v>0</v>
      </c>
      <c r="AL72" s="139">
        <f t="shared" si="6"/>
        <v>0</v>
      </c>
      <c r="AM72" s="139">
        <f t="shared" si="7"/>
        <v>0</v>
      </c>
      <c r="AN72" s="6" t="str">
        <f>IF(通常分様式!C72="","",IF(PRODUCT(C72:E72,H72:Z72,AE72)=0,"error",""))</f>
        <v/>
      </c>
    </row>
    <row r="73" spans="1:40" x14ac:dyDescent="0.15">
      <c r="A73" s="6">
        <v>55</v>
      </c>
      <c r="C73" s="6">
        <f>IFERROR(VLOOKUP(通常分様式!C73,―!$A$2:$B$3,2,FALSE),0)</f>
        <v>0</v>
      </c>
      <c r="D73" s="6">
        <f>IFERROR(VLOOKUP(通常分様式!D73,―!$AD$2:$AE$3,2,FALSE),0)</f>
        <v>0</v>
      </c>
      <c r="E73" s="6">
        <f>IFERROR(VLOOKUP(通常分様式!E73,―!$AF$2:$AG$3,2,FALSE),0)</f>
        <v>0</v>
      </c>
      <c r="H73" s="6">
        <f>IFERROR(VLOOKUP(通常分様式!H73,―!$C$2:$D$2,2,FALSE),0)</f>
        <v>0</v>
      </c>
      <c r="I73" s="6">
        <f>IFERROR(IF(通常分様式!D73="○",VLOOKUP(通常分様式!I73,―!$E$20:$F$24,2,FALSE),VLOOKUP(通常分様式!I73,―!$E$2:$F$18,2,FALSE)),0)</f>
        <v>0</v>
      </c>
      <c r="J73" s="6">
        <f>IFERROR(VLOOKUP(通常分様式!J73,―!$G$2:$H$2,2,FALSE),0)</f>
        <v>0</v>
      </c>
      <c r="K73" s="6">
        <f>IFERROR(VLOOKUP(通常分様式!K73,―!$AH$2:$AI$12,2,FALSE),0)</f>
        <v>0</v>
      </c>
      <c r="U73" s="6">
        <f>IFERROR(IF(通常分様式!C73="単",VLOOKUP(通常分様式!U73,―!$I$2:$J$3,2,FALSE),VLOOKUP(通常分様式!U73,―!$I$4:$J$5,2,FALSE)),0)</f>
        <v>0</v>
      </c>
      <c r="V73" s="6">
        <f>IFERROR(VLOOKUP(通常分様式!V73,―!$K$2:$L$3,2,FALSE),0)</f>
        <v>0</v>
      </c>
      <c r="W73" s="6">
        <f>IFERROR(VLOOKUP(通常分様式!W73,―!$M$2:$N$3,2,FALSE),0)</f>
        <v>0</v>
      </c>
      <c r="X73" s="6">
        <f>IFERROR(VLOOKUP(通常分様式!X73,―!$O$2:$P$3,2,FALSE),0)</f>
        <v>0</v>
      </c>
      <c r="Y73" s="6">
        <f>IFERROR(VLOOKUP(通常分様式!Y73,―!$X$2:$Y$31,2,FALSE),0)</f>
        <v>0</v>
      </c>
      <c r="Z73" s="6">
        <f>IFERROR(VLOOKUP(通常分様式!Z73,―!$X$2:$Y$31,2,FALSE),0)</f>
        <v>0</v>
      </c>
      <c r="AE73" s="6">
        <f>IFERROR(VLOOKUP(通常分様式!AE73,―!$AA$2:$AB$13,2,FALSE),0)</f>
        <v>0</v>
      </c>
      <c r="AF73" s="6">
        <f t="shared" si="0"/>
        <v>0</v>
      </c>
      <c r="AG73" s="139">
        <f t="shared" si="1"/>
        <v>0</v>
      </c>
      <c r="AH73" s="139">
        <f t="shared" si="2"/>
        <v>0</v>
      </c>
      <c r="AI73" s="139">
        <f t="shared" si="3"/>
        <v>0</v>
      </c>
      <c r="AJ73" s="139">
        <f t="shared" si="4"/>
        <v>0</v>
      </c>
      <c r="AK73" s="139">
        <f t="shared" si="5"/>
        <v>0</v>
      </c>
      <c r="AL73" s="139">
        <f t="shared" si="6"/>
        <v>0</v>
      </c>
      <c r="AM73" s="139">
        <f t="shared" si="7"/>
        <v>0</v>
      </c>
      <c r="AN73" s="6" t="str">
        <f>IF(通常分様式!C73="","",IF(PRODUCT(C73:E73,H73:Z73,AE73)=0,"error",""))</f>
        <v/>
      </c>
    </row>
    <row r="74" spans="1:40" x14ac:dyDescent="0.15">
      <c r="A74" s="6">
        <v>56</v>
      </c>
      <c r="C74" s="6">
        <f>IFERROR(VLOOKUP(通常分様式!C74,―!$A$2:$B$3,2,FALSE),0)</f>
        <v>0</v>
      </c>
      <c r="D74" s="6">
        <f>IFERROR(VLOOKUP(通常分様式!D74,―!$AD$2:$AE$3,2,FALSE),0)</f>
        <v>0</v>
      </c>
      <c r="E74" s="6">
        <f>IFERROR(VLOOKUP(通常分様式!E74,―!$AF$2:$AG$3,2,FALSE),0)</f>
        <v>0</v>
      </c>
      <c r="H74" s="6">
        <f>IFERROR(VLOOKUP(通常分様式!H74,―!$C$2:$D$2,2,FALSE),0)</f>
        <v>0</v>
      </c>
      <c r="I74" s="6">
        <f>IFERROR(IF(通常分様式!D74="○",VLOOKUP(通常分様式!I74,―!$E$20:$F$24,2,FALSE),VLOOKUP(通常分様式!I74,―!$E$2:$F$18,2,FALSE)),0)</f>
        <v>0</v>
      </c>
      <c r="J74" s="6">
        <f>IFERROR(VLOOKUP(通常分様式!J74,―!$G$2:$H$2,2,FALSE),0)</f>
        <v>0</v>
      </c>
      <c r="K74" s="6">
        <f>IFERROR(VLOOKUP(通常分様式!K74,―!$AH$2:$AI$12,2,FALSE),0)</f>
        <v>0</v>
      </c>
      <c r="U74" s="6">
        <f>IFERROR(IF(通常分様式!C74="単",VLOOKUP(通常分様式!U74,―!$I$2:$J$3,2,FALSE),VLOOKUP(通常分様式!U74,―!$I$4:$J$5,2,FALSE)),0)</f>
        <v>0</v>
      </c>
      <c r="V74" s="6">
        <f>IFERROR(VLOOKUP(通常分様式!V74,―!$K$2:$L$3,2,FALSE),0)</f>
        <v>0</v>
      </c>
      <c r="W74" s="6">
        <f>IFERROR(VLOOKUP(通常分様式!W74,―!$M$2:$N$3,2,FALSE),0)</f>
        <v>0</v>
      </c>
      <c r="X74" s="6">
        <f>IFERROR(VLOOKUP(通常分様式!X74,―!$O$2:$P$3,2,FALSE),0)</f>
        <v>0</v>
      </c>
      <c r="Y74" s="6">
        <f>IFERROR(VLOOKUP(通常分様式!Y74,―!$X$2:$Y$31,2,FALSE),0)</f>
        <v>0</v>
      </c>
      <c r="Z74" s="6">
        <f>IFERROR(VLOOKUP(通常分様式!Z74,―!$X$2:$Y$31,2,FALSE),0)</f>
        <v>0</v>
      </c>
      <c r="AE74" s="6">
        <f>IFERROR(VLOOKUP(通常分様式!AE74,―!$AA$2:$AB$13,2,FALSE),0)</f>
        <v>0</v>
      </c>
      <c r="AF74" s="6">
        <f t="shared" si="0"/>
        <v>0</v>
      </c>
      <c r="AG74" s="139">
        <f t="shared" si="1"/>
        <v>0</v>
      </c>
      <c r="AH74" s="139">
        <f t="shared" si="2"/>
        <v>0</v>
      </c>
      <c r="AI74" s="139">
        <f t="shared" si="3"/>
        <v>0</v>
      </c>
      <c r="AJ74" s="139">
        <f t="shared" si="4"/>
        <v>0</v>
      </c>
      <c r="AK74" s="139">
        <f t="shared" si="5"/>
        <v>0</v>
      </c>
      <c r="AL74" s="139">
        <f t="shared" si="6"/>
        <v>0</v>
      </c>
      <c r="AM74" s="139">
        <f t="shared" si="7"/>
        <v>0</v>
      </c>
      <c r="AN74" s="6" t="str">
        <f>IF(通常分様式!C74="","",IF(PRODUCT(C74:E74,H74:Z74,AE74)=0,"error",""))</f>
        <v/>
      </c>
    </row>
    <row r="75" spans="1:40" x14ac:dyDescent="0.15">
      <c r="A75" s="6">
        <v>57</v>
      </c>
      <c r="C75" s="6">
        <f>IFERROR(VLOOKUP(通常分様式!C75,―!$A$2:$B$3,2,FALSE),0)</f>
        <v>0</v>
      </c>
      <c r="D75" s="6">
        <f>IFERROR(VLOOKUP(通常分様式!D75,―!$AD$2:$AE$3,2,FALSE),0)</f>
        <v>0</v>
      </c>
      <c r="E75" s="6">
        <f>IFERROR(VLOOKUP(通常分様式!E75,―!$AF$2:$AG$3,2,FALSE),0)</f>
        <v>0</v>
      </c>
      <c r="H75" s="6">
        <f>IFERROR(VLOOKUP(通常分様式!H75,―!$C$2:$D$2,2,FALSE),0)</f>
        <v>0</v>
      </c>
      <c r="I75" s="6">
        <f>IFERROR(IF(通常分様式!D75="○",VLOOKUP(通常分様式!I75,―!$E$20:$F$24,2,FALSE),VLOOKUP(通常分様式!I75,―!$E$2:$F$18,2,FALSE)),0)</f>
        <v>0</v>
      </c>
      <c r="J75" s="6">
        <f>IFERROR(VLOOKUP(通常分様式!J75,―!$G$2:$H$2,2,FALSE),0)</f>
        <v>0</v>
      </c>
      <c r="K75" s="6">
        <f>IFERROR(VLOOKUP(通常分様式!K75,―!$AH$2:$AI$12,2,FALSE),0)</f>
        <v>0</v>
      </c>
      <c r="U75" s="6">
        <f>IFERROR(IF(通常分様式!C75="単",VLOOKUP(通常分様式!U75,―!$I$2:$J$3,2,FALSE),VLOOKUP(通常分様式!U75,―!$I$4:$J$5,2,FALSE)),0)</f>
        <v>0</v>
      </c>
      <c r="V75" s="6">
        <f>IFERROR(VLOOKUP(通常分様式!V75,―!$K$2:$L$3,2,FALSE),0)</f>
        <v>0</v>
      </c>
      <c r="W75" s="6">
        <f>IFERROR(VLOOKUP(通常分様式!W75,―!$M$2:$N$3,2,FALSE),0)</f>
        <v>0</v>
      </c>
      <c r="X75" s="6">
        <f>IFERROR(VLOOKUP(通常分様式!X75,―!$O$2:$P$3,2,FALSE),0)</f>
        <v>0</v>
      </c>
      <c r="Y75" s="6">
        <f>IFERROR(VLOOKUP(通常分様式!Y75,―!$X$2:$Y$31,2,FALSE),0)</f>
        <v>0</v>
      </c>
      <c r="Z75" s="6">
        <f>IFERROR(VLOOKUP(通常分様式!Z75,―!$X$2:$Y$31,2,FALSE),0)</f>
        <v>0</v>
      </c>
      <c r="AE75" s="6">
        <f>IFERROR(VLOOKUP(通常分様式!AE75,―!$AA$2:$AB$13,2,FALSE),0)</f>
        <v>0</v>
      </c>
      <c r="AF75" s="6">
        <f t="shared" si="0"/>
        <v>0</v>
      </c>
      <c r="AG75" s="139">
        <f t="shared" si="1"/>
        <v>0</v>
      </c>
      <c r="AH75" s="139">
        <f t="shared" si="2"/>
        <v>0</v>
      </c>
      <c r="AI75" s="139">
        <f t="shared" si="3"/>
        <v>0</v>
      </c>
      <c r="AJ75" s="139">
        <f t="shared" si="4"/>
        <v>0</v>
      </c>
      <c r="AK75" s="139">
        <f t="shared" si="5"/>
        <v>0</v>
      </c>
      <c r="AL75" s="139">
        <f t="shared" si="6"/>
        <v>0</v>
      </c>
      <c r="AM75" s="139">
        <f t="shared" si="7"/>
        <v>0</v>
      </c>
      <c r="AN75" s="6" t="str">
        <f>IF(通常分様式!C75="","",IF(PRODUCT(C75:E75,H75:Z75,AE75)=0,"error",""))</f>
        <v/>
      </c>
    </row>
    <row r="76" spans="1:40" x14ac:dyDescent="0.15">
      <c r="A76" s="6">
        <v>58</v>
      </c>
      <c r="C76" s="6">
        <f>IFERROR(VLOOKUP(通常分様式!C76,―!$A$2:$B$3,2,FALSE),0)</f>
        <v>0</v>
      </c>
      <c r="D76" s="6">
        <f>IFERROR(VLOOKUP(通常分様式!D76,―!$AD$2:$AE$3,2,FALSE),0)</f>
        <v>0</v>
      </c>
      <c r="E76" s="6">
        <f>IFERROR(VLOOKUP(通常分様式!E76,―!$AF$2:$AG$3,2,FALSE),0)</f>
        <v>0</v>
      </c>
      <c r="H76" s="6">
        <f>IFERROR(VLOOKUP(通常分様式!H76,―!$C$2:$D$2,2,FALSE),0)</f>
        <v>0</v>
      </c>
      <c r="I76" s="6">
        <f>IFERROR(IF(通常分様式!D76="○",VLOOKUP(通常分様式!I76,―!$E$20:$F$24,2,FALSE),VLOOKUP(通常分様式!I76,―!$E$2:$F$18,2,FALSE)),0)</f>
        <v>0</v>
      </c>
      <c r="J76" s="6">
        <f>IFERROR(VLOOKUP(通常分様式!J76,―!$G$2:$H$2,2,FALSE),0)</f>
        <v>0</v>
      </c>
      <c r="K76" s="6">
        <f>IFERROR(VLOOKUP(通常分様式!K76,―!$AH$2:$AI$12,2,FALSE),0)</f>
        <v>0</v>
      </c>
      <c r="U76" s="6">
        <f>IFERROR(IF(通常分様式!C76="単",VLOOKUP(通常分様式!U76,―!$I$2:$J$3,2,FALSE),VLOOKUP(通常分様式!U76,―!$I$4:$J$5,2,FALSE)),0)</f>
        <v>0</v>
      </c>
      <c r="V76" s="6">
        <f>IFERROR(VLOOKUP(通常分様式!V76,―!$K$2:$L$3,2,FALSE),0)</f>
        <v>0</v>
      </c>
      <c r="W76" s="6">
        <f>IFERROR(VLOOKUP(通常分様式!W76,―!$M$2:$N$3,2,FALSE),0)</f>
        <v>0</v>
      </c>
      <c r="X76" s="6">
        <f>IFERROR(VLOOKUP(通常分様式!X76,―!$O$2:$P$3,2,FALSE),0)</f>
        <v>0</v>
      </c>
      <c r="Y76" s="6">
        <f>IFERROR(VLOOKUP(通常分様式!Y76,―!$X$2:$Y$31,2,FALSE),0)</f>
        <v>0</v>
      </c>
      <c r="Z76" s="6">
        <f>IFERROR(VLOOKUP(通常分様式!Z76,―!$X$2:$Y$31,2,FALSE),0)</f>
        <v>0</v>
      </c>
      <c r="AE76" s="6">
        <f>IFERROR(VLOOKUP(通常分様式!AE76,―!$AA$2:$AB$13,2,FALSE),0)</f>
        <v>0</v>
      </c>
      <c r="AF76" s="6">
        <f t="shared" si="0"/>
        <v>0</v>
      </c>
      <c r="AG76" s="139">
        <f t="shared" si="1"/>
        <v>0</v>
      </c>
      <c r="AH76" s="139">
        <f t="shared" si="2"/>
        <v>0</v>
      </c>
      <c r="AI76" s="139">
        <f t="shared" si="3"/>
        <v>0</v>
      </c>
      <c r="AJ76" s="139">
        <f t="shared" si="4"/>
        <v>0</v>
      </c>
      <c r="AK76" s="139">
        <f t="shared" si="5"/>
        <v>0</v>
      </c>
      <c r="AL76" s="139">
        <f t="shared" si="6"/>
        <v>0</v>
      </c>
      <c r="AM76" s="139">
        <f t="shared" si="7"/>
        <v>0</v>
      </c>
      <c r="AN76" s="6" t="str">
        <f>IF(通常分様式!C76="","",IF(PRODUCT(C76:E76,H76:Z76,AE76)=0,"error",""))</f>
        <v/>
      </c>
    </row>
    <row r="77" spans="1:40" x14ac:dyDescent="0.15">
      <c r="A77" s="6">
        <v>59</v>
      </c>
      <c r="C77" s="6">
        <f>IFERROR(VLOOKUP(通常分様式!C77,―!$A$2:$B$3,2,FALSE),0)</f>
        <v>0</v>
      </c>
      <c r="D77" s="6">
        <f>IFERROR(VLOOKUP(通常分様式!D77,―!$AD$2:$AE$3,2,FALSE),0)</f>
        <v>0</v>
      </c>
      <c r="E77" s="6">
        <f>IFERROR(VLOOKUP(通常分様式!E77,―!$AF$2:$AG$3,2,FALSE),0)</f>
        <v>0</v>
      </c>
      <c r="H77" s="6">
        <f>IFERROR(VLOOKUP(通常分様式!H77,―!$C$2:$D$2,2,FALSE),0)</f>
        <v>0</v>
      </c>
      <c r="I77" s="6">
        <f>IFERROR(IF(通常分様式!D77="○",VLOOKUP(通常分様式!I77,―!$E$20:$F$24,2,FALSE),VLOOKUP(通常分様式!I77,―!$E$2:$F$18,2,FALSE)),0)</f>
        <v>0</v>
      </c>
      <c r="J77" s="6">
        <f>IFERROR(VLOOKUP(通常分様式!J77,―!$G$2:$H$2,2,FALSE),0)</f>
        <v>0</v>
      </c>
      <c r="K77" s="6">
        <f>IFERROR(VLOOKUP(通常分様式!K77,―!$AH$2:$AI$12,2,FALSE),0)</f>
        <v>0</v>
      </c>
      <c r="U77" s="6">
        <f>IFERROR(IF(通常分様式!C77="単",VLOOKUP(通常分様式!U77,―!$I$2:$J$3,2,FALSE),VLOOKUP(通常分様式!U77,―!$I$4:$J$5,2,FALSE)),0)</f>
        <v>0</v>
      </c>
      <c r="V77" s="6">
        <f>IFERROR(VLOOKUP(通常分様式!V77,―!$K$2:$L$3,2,FALSE),0)</f>
        <v>0</v>
      </c>
      <c r="W77" s="6">
        <f>IFERROR(VLOOKUP(通常分様式!W77,―!$M$2:$N$3,2,FALSE),0)</f>
        <v>0</v>
      </c>
      <c r="X77" s="6">
        <f>IFERROR(VLOOKUP(通常分様式!X77,―!$O$2:$P$3,2,FALSE),0)</f>
        <v>0</v>
      </c>
      <c r="Y77" s="6">
        <f>IFERROR(VLOOKUP(通常分様式!Y77,―!$X$2:$Y$31,2,FALSE),0)</f>
        <v>0</v>
      </c>
      <c r="Z77" s="6">
        <f>IFERROR(VLOOKUP(通常分様式!Z77,―!$X$2:$Y$31,2,FALSE),0)</f>
        <v>0</v>
      </c>
      <c r="AE77" s="6">
        <f>IFERROR(VLOOKUP(通常分様式!AE77,―!$AA$2:$AB$13,2,FALSE),0)</f>
        <v>0</v>
      </c>
      <c r="AF77" s="6">
        <f t="shared" si="0"/>
        <v>0</v>
      </c>
      <c r="AG77" s="139">
        <f t="shared" si="1"/>
        <v>0</v>
      </c>
      <c r="AH77" s="139">
        <f t="shared" si="2"/>
        <v>0</v>
      </c>
      <c r="AI77" s="139">
        <f t="shared" si="3"/>
        <v>0</v>
      </c>
      <c r="AJ77" s="139">
        <f t="shared" si="4"/>
        <v>0</v>
      </c>
      <c r="AK77" s="139">
        <f t="shared" si="5"/>
        <v>0</v>
      </c>
      <c r="AL77" s="139">
        <f t="shared" si="6"/>
        <v>0</v>
      </c>
      <c r="AM77" s="139">
        <f t="shared" si="7"/>
        <v>0</v>
      </c>
      <c r="AN77" s="6" t="str">
        <f>IF(通常分様式!C77="","",IF(PRODUCT(C77:E77,H77:Z77,AE77)=0,"error",""))</f>
        <v/>
      </c>
    </row>
    <row r="78" spans="1:40" x14ac:dyDescent="0.15">
      <c r="A78" s="6">
        <v>60</v>
      </c>
      <c r="C78" s="6">
        <f>IFERROR(VLOOKUP(通常分様式!C78,―!$A$2:$B$3,2,FALSE),0)</f>
        <v>0</v>
      </c>
      <c r="D78" s="6">
        <f>IFERROR(VLOOKUP(通常分様式!D78,―!$AD$2:$AE$3,2,FALSE),0)</f>
        <v>0</v>
      </c>
      <c r="E78" s="6">
        <f>IFERROR(VLOOKUP(通常分様式!E78,―!$AF$2:$AG$3,2,FALSE),0)</f>
        <v>0</v>
      </c>
      <c r="H78" s="6">
        <f>IFERROR(VLOOKUP(通常分様式!H78,―!$C$2:$D$2,2,FALSE),0)</f>
        <v>0</v>
      </c>
      <c r="I78" s="6">
        <f>IFERROR(IF(通常分様式!D78="○",VLOOKUP(通常分様式!I78,―!$E$20:$F$24,2,FALSE),VLOOKUP(通常分様式!I78,―!$E$2:$F$18,2,FALSE)),0)</f>
        <v>0</v>
      </c>
      <c r="J78" s="6">
        <f>IFERROR(VLOOKUP(通常分様式!J78,―!$G$2:$H$2,2,FALSE),0)</f>
        <v>0</v>
      </c>
      <c r="K78" s="6">
        <f>IFERROR(VLOOKUP(通常分様式!K78,―!$AH$2:$AI$12,2,FALSE),0)</f>
        <v>0</v>
      </c>
      <c r="U78" s="6">
        <f>IFERROR(IF(通常分様式!C78="単",VLOOKUP(通常分様式!U78,―!$I$2:$J$3,2,FALSE),VLOOKUP(通常分様式!U78,―!$I$4:$J$5,2,FALSE)),0)</f>
        <v>0</v>
      </c>
      <c r="V78" s="6">
        <f>IFERROR(VLOOKUP(通常分様式!V78,―!$K$2:$L$3,2,FALSE),0)</f>
        <v>0</v>
      </c>
      <c r="W78" s="6">
        <f>IFERROR(VLOOKUP(通常分様式!W78,―!$M$2:$N$3,2,FALSE),0)</f>
        <v>0</v>
      </c>
      <c r="X78" s="6">
        <f>IFERROR(VLOOKUP(通常分様式!X78,―!$O$2:$P$3,2,FALSE),0)</f>
        <v>0</v>
      </c>
      <c r="Y78" s="6">
        <f>IFERROR(VLOOKUP(通常分様式!Y78,―!$X$2:$Y$31,2,FALSE),0)</f>
        <v>0</v>
      </c>
      <c r="Z78" s="6">
        <f>IFERROR(VLOOKUP(通常分様式!Z78,―!$X$2:$Y$31,2,FALSE),0)</f>
        <v>0</v>
      </c>
      <c r="AE78" s="6">
        <f>IFERROR(VLOOKUP(通常分様式!AE78,―!$AA$2:$AB$13,2,FALSE),0)</f>
        <v>0</v>
      </c>
      <c r="AF78" s="6">
        <f t="shared" si="0"/>
        <v>0</v>
      </c>
      <c r="AG78" s="139">
        <f t="shared" si="1"/>
        <v>0</v>
      </c>
      <c r="AH78" s="139">
        <f t="shared" si="2"/>
        <v>0</v>
      </c>
      <c r="AI78" s="139">
        <f t="shared" si="3"/>
        <v>0</v>
      </c>
      <c r="AJ78" s="139">
        <f t="shared" si="4"/>
        <v>0</v>
      </c>
      <c r="AK78" s="139">
        <f t="shared" si="5"/>
        <v>0</v>
      </c>
      <c r="AL78" s="139">
        <f t="shared" si="6"/>
        <v>0</v>
      </c>
      <c r="AM78" s="139">
        <f t="shared" si="7"/>
        <v>0</v>
      </c>
      <c r="AN78" s="6" t="str">
        <f>IF(通常分様式!C78="","",IF(PRODUCT(C78:E78,H78:Z78,AE78)=0,"error",""))</f>
        <v/>
      </c>
    </row>
    <row r="79" spans="1:40" x14ac:dyDescent="0.15">
      <c r="A79" s="6">
        <v>61</v>
      </c>
      <c r="C79" s="6">
        <f>IFERROR(VLOOKUP(通常分様式!C79,―!$A$2:$B$3,2,FALSE),0)</f>
        <v>0</v>
      </c>
      <c r="D79" s="6">
        <f>IFERROR(VLOOKUP(通常分様式!D79,―!$AD$2:$AE$3,2,FALSE),0)</f>
        <v>0</v>
      </c>
      <c r="E79" s="6">
        <f>IFERROR(VLOOKUP(通常分様式!E79,―!$AF$2:$AG$3,2,FALSE),0)</f>
        <v>0</v>
      </c>
      <c r="H79" s="6">
        <f>IFERROR(VLOOKUP(通常分様式!H79,―!$C$2:$D$2,2,FALSE),0)</f>
        <v>0</v>
      </c>
      <c r="I79" s="6">
        <f>IFERROR(IF(通常分様式!D79="○",VLOOKUP(通常分様式!I79,―!$E$20:$F$24,2,FALSE),VLOOKUP(通常分様式!I79,―!$E$2:$F$18,2,FALSE)),0)</f>
        <v>0</v>
      </c>
      <c r="J79" s="6">
        <f>IFERROR(VLOOKUP(通常分様式!J79,―!$G$2:$H$2,2,FALSE),0)</f>
        <v>0</v>
      </c>
      <c r="K79" s="6">
        <f>IFERROR(VLOOKUP(通常分様式!K79,―!$AH$2:$AI$12,2,FALSE),0)</f>
        <v>0</v>
      </c>
      <c r="U79" s="6">
        <f>IFERROR(IF(通常分様式!C79="単",VLOOKUP(通常分様式!U79,―!$I$2:$J$3,2,FALSE),VLOOKUP(通常分様式!U79,―!$I$4:$J$5,2,FALSE)),0)</f>
        <v>0</v>
      </c>
      <c r="V79" s="6">
        <f>IFERROR(VLOOKUP(通常分様式!V79,―!$K$2:$L$3,2,FALSE),0)</f>
        <v>0</v>
      </c>
      <c r="W79" s="6">
        <f>IFERROR(VLOOKUP(通常分様式!W79,―!$M$2:$N$3,2,FALSE),0)</f>
        <v>0</v>
      </c>
      <c r="X79" s="6">
        <f>IFERROR(VLOOKUP(通常分様式!X79,―!$O$2:$P$3,2,FALSE),0)</f>
        <v>0</v>
      </c>
      <c r="Y79" s="6">
        <f>IFERROR(VLOOKUP(通常分様式!Y79,―!$X$2:$Y$31,2,FALSE),0)</f>
        <v>0</v>
      </c>
      <c r="Z79" s="6">
        <f>IFERROR(VLOOKUP(通常分様式!Z79,―!$X$2:$Y$31,2,FALSE),0)</f>
        <v>0</v>
      </c>
      <c r="AE79" s="6">
        <f>IFERROR(VLOOKUP(通常分様式!AE79,―!$AA$2:$AB$13,2,FALSE),0)</f>
        <v>0</v>
      </c>
      <c r="AF79" s="6">
        <f t="shared" si="0"/>
        <v>0</v>
      </c>
      <c r="AG79" s="139">
        <f t="shared" si="1"/>
        <v>0</v>
      </c>
      <c r="AH79" s="139">
        <f t="shared" si="2"/>
        <v>0</v>
      </c>
      <c r="AI79" s="139">
        <f t="shared" si="3"/>
        <v>0</v>
      </c>
      <c r="AJ79" s="139">
        <f t="shared" si="4"/>
        <v>0</v>
      </c>
      <c r="AK79" s="139">
        <f t="shared" si="5"/>
        <v>0</v>
      </c>
      <c r="AL79" s="139">
        <f t="shared" si="6"/>
        <v>0</v>
      </c>
      <c r="AM79" s="139">
        <f t="shared" si="7"/>
        <v>0</v>
      </c>
      <c r="AN79" s="6" t="str">
        <f>IF(通常分様式!C79="","",IF(PRODUCT(C79:E79,H79:Z79,AE79)=0,"error",""))</f>
        <v/>
      </c>
    </row>
    <row r="80" spans="1:40" x14ac:dyDescent="0.15">
      <c r="A80" s="6">
        <v>62</v>
      </c>
      <c r="C80" s="6">
        <f>IFERROR(VLOOKUP(通常分様式!C80,―!$A$2:$B$3,2,FALSE),0)</f>
        <v>0</v>
      </c>
      <c r="D80" s="6">
        <f>IFERROR(VLOOKUP(通常分様式!D80,―!$AD$2:$AE$3,2,FALSE),0)</f>
        <v>0</v>
      </c>
      <c r="E80" s="6">
        <f>IFERROR(VLOOKUP(通常分様式!E80,―!$AF$2:$AG$3,2,FALSE),0)</f>
        <v>0</v>
      </c>
      <c r="H80" s="6">
        <f>IFERROR(VLOOKUP(通常分様式!H80,―!$C$2:$D$2,2,FALSE),0)</f>
        <v>0</v>
      </c>
      <c r="I80" s="6">
        <f>IFERROR(IF(通常分様式!D80="○",VLOOKUP(通常分様式!I80,―!$E$20:$F$24,2,FALSE),VLOOKUP(通常分様式!I80,―!$E$2:$F$18,2,FALSE)),0)</f>
        <v>0</v>
      </c>
      <c r="J80" s="6">
        <f>IFERROR(VLOOKUP(通常分様式!J80,―!$G$2:$H$2,2,FALSE),0)</f>
        <v>0</v>
      </c>
      <c r="K80" s="6">
        <f>IFERROR(VLOOKUP(通常分様式!K80,―!$AH$2:$AI$12,2,FALSE),0)</f>
        <v>0</v>
      </c>
      <c r="U80" s="6">
        <f>IFERROR(IF(通常分様式!C80="単",VLOOKUP(通常分様式!U80,―!$I$2:$J$3,2,FALSE),VLOOKUP(通常分様式!U80,―!$I$4:$J$5,2,FALSE)),0)</f>
        <v>0</v>
      </c>
      <c r="V80" s="6">
        <f>IFERROR(VLOOKUP(通常分様式!V80,―!$K$2:$L$3,2,FALSE),0)</f>
        <v>0</v>
      </c>
      <c r="W80" s="6">
        <f>IFERROR(VLOOKUP(通常分様式!W80,―!$M$2:$N$3,2,FALSE),0)</f>
        <v>0</v>
      </c>
      <c r="X80" s="6">
        <f>IFERROR(VLOOKUP(通常分様式!X80,―!$O$2:$P$3,2,FALSE),0)</f>
        <v>0</v>
      </c>
      <c r="Y80" s="6">
        <f>IFERROR(VLOOKUP(通常分様式!Y80,―!$X$2:$Y$31,2,FALSE),0)</f>
        <v>0</v>
      </c>
      <c r="Z80" s="6">
        <f>IFERROR(VLOOKUP(通常分様式!Z80,―!$X$2:$Y$31,2,FALSE),0)</f>
        <v>0</v>
      </c>
      <c r="AE80" s="6">
        <f>IFERROR(VLOOKUP(通常分様式!AE80,―!$AA$2:$AB$13,2,FALSE),0)</f>
        <v>0</v>
      </c>
      <c r="AF80" s="6">
        <f t="shared" si="0"/>
        <v>0</v>
      </c>
      <c r="AG80" s="139">
        <f t="shared" si="1"/>
        <v>0</v>
      </c>
      <c r="AH80" s="139">
        <f t="shared" si="2"/>
        <v>0</v>
      </c>
      <c r="AI80" s="139">
        <f t="shared" si="3"/>
        <v>0</v>
      </c>
      <c r="AJ80" s="139">
        <f t="shared" si="4"/>
        <v>0</v>
      </c>
      <c r="AK80" s="139">
        <f t="shared" si="5"/>
        <v>0</v>
      </c>
      <c r="AL80" s="139">
        <f t="shared" si="6"/>
        <v>0</v>
      </c>
      <c r="AM80" s="139">
        <f t="shared" si="7"/>
        <v>0</v>
      </c>
      <c r="AN80" s="6" t="str">
        <f>IF(通常分様式!C80="","",IF(PRODUCT(C80:E80,H80:Z80,AE80)=0,"error",""))</f>
        <v/>
      </c>
    </row>
    <row r="81" spans="1:40" x14ac:dyDescent="0.15">
      <c r="A81" s="6">
        <v>63</v>
      </c>
      <c r="C81" s="6">
        <f>IFERROR(VLOOKUP(通常分様式!C81,―!$A$2:$B$3,2,FALSE),0)</f>
        <v>0</v>
      </c>
      <c r="D81" s="6">
        <f>IFERROR(VLOOKUP(通常分様式!D81,―!$AD$2:$AE$3,2,FALSE),0)</f>
        <v>0</v>
      </c>
      <c r="E81" s="6">
        <f>IFERROR(VLOOKUP(通常分様式!E81,―!$AF$2:$AG$3,2,FALSE),0)</f>
        <v>0</v>
      </c>
      <c r="H81" s="6">
        <f>IFERROR(VLOOKUP(通常分様式!H81,―!$C$2:$D$2,2,FALSE),0)</f>
        <v>0</v>
      </c>
      <c r="I81" s="6">
        <f>IFERROR(IF(通常分様式!D81="○",VLOOKUP(通常分様式!I81,―!$E$20:$F$24,2,FALSE),VLOOKUP(通常分様式!I81,―!$E$2:$F$18,2,FALSE)),0)</f>
        <v>0</v>
      </c>
      <c r="J81" s="6">
        <f>IFERROR(VLOOKUP(通常分様式!J81,―!$G$2:$H$2,2,FALSE),0)</f>
        <v>0</v>
      </c>
      <c r="K81" s="6">
        <f>IFERROR(VLOOKUP(通常分様式!K81,―!$AH$2:$AI$12,2,FALSE),0)</f>
        <v>0</v>
      </c>
      <c r="U81" s="6">
        <f>IFERROR(IF(通常分様式!C81="単",VLOOKUP(通常分様式!U81,―!$I$2:$J$3,2,FALSE),VLOOKUP(通常分様式!U81,―!$I$4:$J$5,2,FALSE)),0)</f>
        <v>0</v>
      </c>
      <c r="V81" s="6">
        <f>IFERROR(VLOOKUP(通常分様式!V81,―!$K$2:$L$3,2,FALSE),0)</f>
        <v>0</v>
      </c>
      <c r="W81" s="6">
        <f>IFERROR(VLOOKUP(通常分様式!W81,―!$M$2:$N$3,2,FALSE),0)</f>
        <v>0</v>
      </c>
      <c r="X81" s="6">
        <f>IFERROR(VLOOKUP(通常分様式!X81,―!$O$2:$P$3,2,FALSE),0)</f>
        <v>0</v>
      </c>
      <c r="Y81" s="6">
        <f>IFERROR(VLOOKUP(通常分様式!Y81,―!$X$2:$Y$31,2,FALSE),0)</f>
        <v>0</v>
      </c>
      <c r="Z81" s="6">
        <f>IFERROR(VLOOKUP(通常分様式!Z81,―!$X$2:$Y$31,2,FALSE),0)</f>
        <v>0</v>
      </c>
      <c r="AE81" s="6">
        <f>IFERROR(VLOOKUP(通常分様式!AE81,―!$AA$2:$AB$13,2,FALSE),0)</f>
        <v>0</v>
      </c>
      <c r="AF81" s="6">
        <f t="shared" si="0"/>
        <v>0</v>
      </c>
      <c r="AG81" s="139">
        <f t="shared" si="1"/>
        <v>0</v>
      </c>
      <c r="AH81" s="139">
        <f t="shared" si="2"/>
        <v>0</v>
      </c>
      <c r="AI81" s="139">
        <f t="shared" si="3"/>
        <v>0</v>
      </c>
      <c r="AJ81" s="139">
        <f t="shared" si="4"/>
        <v>0</v>
      </c>
      <c r="AK81" s="139">
        <f t="shared" si="5"/>
        <v>0</v>
      </c>
      <c r="AL81" s="139">
        <f t="shared" si="6"/>
        <v>0</v>
      </c>
      <c r="AM81" s="139">
        <f t="shared" si="7"/>
        <v>0</v>
      </c>
      <c r="AN81" s="6" t="str">
        <f>IF(通常分様式!C81="","",IF(PRODUCT(C81:E81,H81:Z81,AE81)=0,"error",""))</f>
        <v/>
      </c>
    </row>
    <row r="82" spans="1:40" x14ac:dyDescent="0.15">
      <c r="A82" s="6">
        <v>64</v>
      </c>
      <c r="C82" s="6">
        <f>IFERROR(VLOOKUP(通常分様式!C82,―!$A$2:$B$3,2,FALSE),0)</f>
        <v>0</v>
      </c>
      <c r="D82" s="6">
        <f>IFERROR(VLOOKUP(通常分様式!D82,―!$AD$2:$AE$3,2,FALSE),0)</f>
        <v>0</v>
      </c>
      <c r="E82" s="6">
        <f>IFERROR(VLOOKUP(通常分様式!E82,―!$AF$2:$AG$3,2,FALSE),0)</f>
        <v>0</v>
      </c>
      <c r="H82" s="6">
        <f>IFERROR(VLOOKUP(通常分様式!H82,―!$C$2:$D$2,2,FALSE),0)</f>
        <v>0</v>
      </c>
      <c r="I82" s="6">
        <f>IFERROR(IF(通常分様式!D82="○",VLOOKUP(通常分様式!I82,―!$E$20:$F$24,2,FALSE),VLOOKUP(通常分様式!I82,―!$E$2:$F$18,2,FALSE)),0)</f>
        <v>0</v>
      </c>
      <c r="J82" s="6">
        <f>IFERROR(VLOOKUP(通常分様式!J82,―!$G$2:$H$2,2,FALSE),0)</f>
        <v>0</v>
      </c>
      <c r="K82" s="6">
        <f>IFERROR(VLOOKUP(通常分様式!K82,―!$AH$2:$AI$12,2,FALSE),0)</f>
        <v>0</v>
      </c>
      <c r="U82" s="6">
        <f>IFERROR(IF(通常分様式!C82="単",VLOOKUP(通常分様式!U82,―!$I$2:$J$3,2,FALSE),VLOOKUP(通常分様式!U82,―!$I$4:$J$5,2,FALSE)),0)</f>
        <v>0</v>
      </c>
      <c r="V82" s="6">
        <f>IFERROR(VLOOKUP(通常分様式!V82,―!$K$2:$L$3,2,FALSE),0)</f>
        <v>0</v>
      </c>
      <c r="W82" s="6">
        <f>IFERROR(VLOOKUP(通常分様式!W82,―!$M$2:$N$3,2,FALSE),0)</f>
        <v>0</v>
      </c>
      <c r="X82" s="6">
        <f>IFERROR(VLOOKUP(通常分様式!X82,―!$O$2:$P$3,2,FALSE),0)</f>
        <v>0</v>
      </c>
      <c r="Y82" s="6">
        <f>IFERROR(VLOOKUP(通常分様式!Y82,―!$X$2:$Y$31,2,FALSE),0)</f>
        <v>0</v>
      </c>
      <c r="Z82" s="6">
        <f>IFERROR(VLOOKUP(通常分様式!Z82,―!$X$2:$Y$31,2,FALSE),0)</f>
        <v>0</v>
      </c>
      <c r="AE82" s="6">
        <f>IFERROR(VLOOKUP(通常分様式!AE82,―!$AA$2:$AB$13,2,FALSE),0)</f>
        <v>0</v>
      </c>
      <c r="AF82" s="6">
        <f t="shared" si="0"/>
        <v>0</v>
      </c>
      <c r="AG82" s="139">
        <f t="shared" si="1"/>
        <v>0</v>
      </c>
      <c r="AH82" s="139">
        <f t="shared" si="2"/>
        <v>0</v>
      </c>
      <c r="AI82" s="139">
        <f t="shared" si="3"/>
        <v>0</v>
      </c>
      <c r="AJ82" s="139">
        <f t="shared" si="4"/>
        <v>0</v>
      </c>
      <c r="AK82" s="139">
        <f t="shared" si="5"/>
        <v>0</v>
      </c>
      <c r="AL82" s="139">
        <f t="shared" si="6"/>
        <v>0</v>
      </c>
      <c r="AM82" s="139">
        <f t="shared" si="7"/>
        <v>0</v>
      </c>
      <c r="AN82" s="6" t="str">
        <f>IF(通常分様式!C82="","",IF(PRODUCT(C82:E82,H82:Z82,AE82)=0,"error",""))</f>
        <v/>
      </c>
    </row>
    <row r="83" spans="1:40" x14ac:dyDescent="0.15">
      <c r="A83" s="6">
        <v>65</v>
      </c>
      <c r="C83" s="6">
        <f>IFERROR(VLOOKUP(通常分様式!C83,―!$A$2:$B$3,2,FALSE),0)</f>
        <v>0</v>
      </c>
      <c r="D83" s="6">
        <f>IFERROR(VLOOKUP(通常分様式!D83,―!$AD$2:$AE$3,2,FALSE),0)</f>
        <v>0</v>
      </c>
      <c r="E83" s="6">
        <f>IFERROR(VLOOKUP(通常分様式!E83,―!$AF$2:$AG$3,2,FALSE),0)</f>
        <v>0</v>
      </c>
      <c r="H83" s="6">
        <f>IFERROR(VLOOKUP(通常分様式!H83,―!$C$2:$D$2,2,FALSE),0)</f>
        <v>0</v>
      </c>
      <c r="I83" s="6">
        <f>IFERROR(IF(通常分様式!D83="○",VLOOKUP(通常分様式!I83,―!$E$20:$F$24,2,FALSE),VLOOKUP(通常分様式!I83,―!$E$2:$F$18,2,FALSE)),0)</f>
        <v>0</v>
      </c>
      <c r="J83" s="6">
        <f>IFERROR(VLOOKUP(通常分様式!J83,―!$G$2:$H$2,2,FALSE),0)</f>
        <v>0</v>
      </c>
      <c r="K83" s="6">
        <f>IFERROR(VLOOKUP(通常分様式!K83,―!$AH$2:$AI$12,2,FALSE),0)</f>
        <v>0</v>
      </c>
      <c r="U83" s="6">
        <f>IFERROR(IF(通常分様式!C83="単",VLOOKUP(通常分様式!U83,―!$I$2:$J$3,2,FALSE),VLOOKUP(通常分様式!U83,―!$I$4:$J$5,2,FALSE)),0)</f>
        <v>0</v>
      </c>
      <c r="V83" s="6">
        <f>IFERROR(VLOOKUP(通常分様式!V83,―!$K$2:$L$3,2,FALSE),0)</f>
        <v>0</v>
      </c>
      <c r="W83" s="6">
        <f>IFERROR(VLOOKUP(通常分様式!W83,―!$M$2:$N$3,2,FALSE),0)</f>
        <v>0</v>
      </c>
      <c r="X83" s="6">
        <f>IFERROR(VLOOKUP(通常分様式!X83,―!$O$2:$P$3,2,FALSE),0)</f>
        <v>0</v>
      </c>
      <c r="Y83" s="6">
        <f>IFERROR(VLOOKUP(通常分様式!Y83,―!$X$2:$Y$31,2,FALSE),0)</f>
        <v>0</v>
      </c>
      <c r="Z83" s="6">
        <f>IFERROR(VLOOKUP(通常分様式!Z83,―!$X$2:$Y$31,2,FALSE),0)</f>
        <v>0</v>
      </c>
      <c r="AE83" s="6">
        <f>IFERROR(VLOOKUP(通常分様式!AE83,―!$AA$2:$AB$13,2,FALSE),0)</f>
        <v>0</v>
      </c>
      <c r="AF83" s="6">
        <f t="shared" si="0"/>
        <v>0</v>
      </c>
      <c r="AG83" s="139">
        <f t="shared" si="1"/>
        <v>0</v>
      </c>
      <c r="AH83" s="139">
        <f t="shared" si="2"/>
        <v>0</v>
      </c>
      <c r="AI83" s="139">
        <f t="shared" si="3"/>
        <v>0</v>
      </c>
      <c r="AJ83" s="139">
        <f t="shared" si="4"/>
        <v>0</v>
      </c>
      <c r="AK83" s="139">
        <f t="shared" si="5"/>
        <v>0</v>
      </c>
      <c r="AL83" s="139">
        <f t="shared" si="6"/>
        <v>0</v>
      </c>
      <c r="AM83" s="139">
        <f t="shared" si="7"/>
        <v>0</v>
      </c>
      <c r="AN83" s="6" t="str">
        <f>IF(通常分様式!C83="","",IF(PRODUCT(C83:E83,H83:Z83,AE83)=0,"error",""))</f>
        <v/>
      </c>
    </row>
    <row r="84" spans="1:40" x14ac:dyDescent="0.15">
      <c r="A84" s="6">
        <v>66</v>
      </c>
      <c r="C84" s="6">
        <f>IFERROR(VLOOKUP(通常分様式!C84,―!$A$2:$B$3,2,FALSE),0)</f>
        <v>0</v>
      </c>
      <c r="D84" s="6">
        <f>IFERROR(VLOOKUP(通常分様式!D84,―!$AD$2:$AE$3,2,FALSE),0)</f>
        <v>0</v>
      </c>
      <c r="E84" s="6">
        <f>IFERROR(VLOOKUP(通常分様式!E84,―!$AF$2:$AG$3,2,FALSE),0)</f>
        <v>0</v>
      </c>
      <c r="H84" s="6">
        <f>IFERROR(VLOOKUP(通常分様式!H84,―!$C$2:$D$2,2,FALSE),0)</f>
        <v>0</v>
      </c>
      <c r="I84" s="6">
        <f>IFERROR(IF(通常分様式!D84="○",VLOOKUP(通常分様式!I84,―!$E$20:$F$24,2,FALSE),VLOOKUP(通常分様式!I84,―!$E$2:$F$18,2,FALSE)),0)</f>
        <v>0</v>
      </c>
      <c r="J84" s="6">
        <f>IFERROR(VLOOKUP(通常分様式!J84,―!$G$2:$H$2,2,FALSE),0)</f>
        <v>0</v>
      </c>
      <c r="K84" s="6">
        <f>IFERROR(VLOOKUP(通常分様式!K84,―!$AH$2:$AI$12,2,FALSE),0)</f>
        <v>0</v>
      </c>
      <c r="U84" s="6">
        <f>IFERROR(IF(通常分様式!C84="単",VLOOKUP(通常分様式!U84,―!$I$2:$J$3,2,FALSE),VLOOKUP(通常分様式!U84,―!$I$4:$J$5,2,FALSE)),0)</f>
        <v>0</v>
      </c>
      <c r="V84" s="6">
        <f>IFERROR(VLOOKUP(通常分様式!V84,―!$K$2:$L$3,2,FALSE),0)</f>
        <v>0</v>
      </c>
      <c r="W84" s="6">
        <f>IFERROR(VLOOKUP(通常分様式!W84,―!$M$2:$N$3,2,FALSE),0)</f>
        <v>0</v>
      </c>
      <c r="X84" s="6">
        <f>IFERROR(VLOOKUP(通常分様式!X84,―!$O$2:$P$3,2,FALSE),0)</f>
        <v>0</v>
      </c>
      <c r="Y84" s="6">
        <f>IFERROR(VLOOKUP(通常分様式!Y84,―!$X$2:$Y$31,2,FALSE),0)</f>
        <v>0</v>
      </c>
      <c r="Z84" s="6">
        <f>IFERROR(VLOOKUP(通常分様式!Z84,―!$X$2:$Y$31,2,FALSE),0)</f>
        <v>0</v>
      </c>
      <c r="AE84" s="6">
        <f>IFERROR(VLOOKUP(通常分様式!AE84,―!$AA$2:$AB$13,2,FALSE),0)</f>
        <v>0</v>
      </c>
      <c r="AF84" s="6">
        <f t="shared" ref="AF84:AF147" si="8">IF(C84=1,"協力要請推進枠又は検査促進枠の地方負担分に充当_補助",IF(C84=2,"協力要請推進枠又は検査促進枠の地方負担分に充当_地単",0))</f>
        <v>0</v>
      </c>
      <c r="AG84" s="139">
        <f t="shared" ref="AG84:AG147" si="9">IF(C84=1,"基金_補助",IF(C84=2,IF(U84=2,"基金_地単_協力金等","基金_地単_通常"),0))</f>
        <v>0</v>
      </c>
      <c r="AH84" s="139">
        <f t="shared" ref="AH84:AH147" si="10">IF(C84=1,"事業始期_補助",IF(C84=2,IF(U84=2,"事業始期_協力金等","事業始期_通常"),0))</f>
        <v>0</v>
      </c>
      <c r="AI84" s="139">
        <f t="shared" ref="AI84:AI147" si="11">IF(C84=1,"事業終期_通常",IF(C84=2,IF(X84=2,"事業終期_基金","事業終期_通常"),0))</f>
        <v>0</v>
      </c>
      <c r="AJ84" s="139">
        <f t="shared" ref="AJ84:AJ147" si="12">IF(C84=1,"予算区分_補助",IF(C84=2,IF(U84=2,"予算区分_地単_協力金等","予算区分_地単_通常"),0))</f>
        <v>0</v>
      </c>
      <c r="AK84" s="139">
        <f t="shared" ref="AK84:AK147" si="13">IF(D84=1,"経済対策との関係_通常",IF(D84=2,"経済対策との関係_原油",0))</f>
        <v>0</v>
      </c>
      <c r="AL84" s="139">
        <f t="shared" ref="AL84:AL147" si="14">IF(C84=1,"交付金の区分_その他",IF(C84=2,IF(D84=1,"交付金の区分_その他","交付金の区分_高騰"),0))</f>
        <v>0</v>
      </c>
      <c r="AM84" s="139">
        <f t="shared" ref="AM84:AM147" si="15">IF(E84=1,"種類_通常",IF(E84=2,"種類_重点",0))</f>
        <v>0</v>
      </c>
      <c r="AN84" s="6" t="str">
        <f>IF(通常分様式!C84="","",IF(PRODUCT(C84:E84,H84:Z84,AE84)=0,"error",""))</f>
        <v/>
      </c>
    </row>
    <row r="85" spans="1:40" x14ac:dyDescent="0.15">
      <c r="A85" s="6">
        <v>67</v>
      </c>
      <c r="C85" s="6">
        <f>IFERROR(VLOOKUP(通常分様式!C85,―!$A$2:$B$3,2,FALSE),0)</f>
        <v>0</v>
      </c>
      <c r="D85" s="6">
        <f>IFERROR(VLOOKUP(通常分様式!D85,―!$AD$2:$AE$3,2,FALSE),0)</f>
        <v>0</v>
      </c>
      <c r="E85" s="6">
        <f>IFERROR(VLOOKUP(通常分様式!E85,―!$AF$2:$AG$3,2,FALSE),0)</f>
        <v>0</v>
      </c>
      <c r="H85" s="6">
        <f>IFERROR(VLOOKUP(通常分様式!H85,―!$C$2:$D$2,2,FALSE),0)</f>
        <v>0</v>
      </c>
      <c r="I85" s="6">
        <f>IFERROR(IF(通常分様式!D85="○",VLOOKUP(通常分様式!I85,―!$E$20:$F$24,2,FALSE),VLOOKUP(通常分様式!I85,―!$E$2:$F$18,2,FALSE)),0)</f>
        <v>0</v>
      </c>
      <c r="J85" s="6">
        <f>IFERROR(VLOOKUP(通常分様式!J85,―!$G$2:$H$2,2,FALSE),0)</f>
        <v>0</v>
      </c>
      <c r="K85" s="6">
        <f>IFERROR(VLOOKUP(通常分様式!K85,―!$AH$2:$AI$12,2,FALSE),0)</f>
        <v>0</v>
      </c>
      <c r="U85" s="6">
        <f>IFERROR(IF(通常分様式!C85="単",VLOOKUP(通常分様式!U85,―!$I$2:$J$3,2,FALSE),VLOOKUP(通常分様式!U85,―!$I$4:$J$5,2,FALSE)),0)</f>
        <v>0</v>
      </c>
      <c r="V85" s="6">
        <f>IFERROR(VLOOKUP(通常分様式!V85,―!$K$2:$L$3,2,FALSE),0)</f>
        <v>0</v>
      </c>
      <c r="W85" s="6">
        <f>IFERROR(VLOOKUP(通常分様式!W85,―!$M$2:$N$3,2,FALSE),0)</f>
        <v>0</v>
      </c>
      <c r="X85" s="6">
        <f>IFERROR(VLOOKUP(通常分様式!X85,―!$O$2:$P$3,2,FALSE),0)</f>
        <v>0</v>
      </c>
      <c r="Y85" s="6">
        <f>IFERROR(VLOOKUP(通常分様式!Y85,―!$X$2:$Y$31,2,FALSE),0)</f>
        <v>0</v>
      </c>
      <c r="Z85" s="6">
        <f>IFERROR(VLOOKUP(通常分様式!Z85,―!$X$2:$Y$31,2,FALSE),0)</f>
        <v>0</v>
      </c>
      <c r="AE85" s="6">
        <f>IFERROR(VLOOKUP(通常分様式!AE85,―!$AA$2:$AB$13,2,FALSE),0)</f>
        <v>0</v>
      </c>
      <c r="AF85" s="6">
        <f t="shared" si="8"/>
        <v>0</v>
      </c>
      <c r="AG85" s="139">
        <f t="shared" si="9"/>
        <v>0</v>
      </c>
      <c r="AH85" s="139">
        <f t="shared" si="10"/>
        <v>0</v>
      </c>
      <c r="AI85" s="139">
        <f t="shared" si="11"/>
        <v>0</v>
      </c>
      <c r="AJ85" s="139">
        <f t="shared" si="12"/>
        <v>0</v>
      </c>
      <c r="AK85" s="139">
        <f t="shared" si="13"/>
        <v>0</v>
      </c>
      <c r="AL85" s="139">
        <f t="shared" si="14"/>
        <v>0</v>
      </c>
      <c r="AM85" s="139">
        <f t="shared" si="15"/>
        <v>0</v>
      </c>
      <c r="AN85" s="6" t="str">
        <f>IF(通常分様式!C85="","",IF(PRODUCT(C85:E85,H85:Z85,AE85)=0,"error",""))</f>
        <v/>
      </c>
    </row>
    <row r="86" spans="1:40" x14ac:dyDescent="0.15">
      <c r="A86" s="6">
        <v>68</v>
      </c>
      <c r="C86" s="6">
        <f>IFERROR(VLOOKUP(通常分様式!C86,―!$A$2:$B$3,2,FALSE),0)</f>
        <v>0</v>
      </c>
      <c r="D86" s="6">
        <f>IFERROR(VLOOKUP(通常分様式!D86,―!$AD$2:$AE$3,2,FALSE),0)</f>
        <v>0</v>
      </c>
      <c r="E86" s="6">
        <f>IFERROR(VLOOKUP(通常分様式!E86,―!$AF$2:$AG$3,2,FALSE),0)</f>
        <v>0</v>
      </c>
      <c r="H86" s="6">
        <f>IFERROR(VLOOKUP(通常分様式!H86,―!$C$2:$D$2,2,FALSE),0)</f>
        <v>0</v>
      </c>
      <c r="I86" s="6">
        <f>IFERROR(IF(通常分様式!D86="○",VLOOKUP(通常分様式!I86,―!$E$20:$F$24,2,FALSE),VLOOKUP(通常分様式!I86,―!$E$2:$F$18,2,FALSE)),0)</f>
        <v>0</v>
      </c>
      <c r="J86" s="6">
        <f>IFERROR(VLOOKUP(通常分様式!J86,―!$G$2:$H$2,2,FALSE),0)</f>
        <v>0</v>
      </c>
      <c r="K86" s="6">
        <f>IFERROR(VLOOKUP(通常分様式!K86,―!$AH$2:$AI$12,2,FALSE),0)</f>
        <v>0</v>
      </c>
      <c r="U86" s="6">
        <f>IFERROR(IF(通常分様式!C86="単",VLOOKUP(通常分様式!U86,―!$I$2:$J$3,2,FALSE),VLOOKUP(通常分様式!U86,―!$I$4:$J$5,2,FALSE)),0)</f>
        <v>0</v>
      </c>
      <c r="V86" s="6">
        <f>IFERROR(VLOOKUP(通常分様式!V86,―!$K$2:$L$3,2,FALSE),0)</f>
        <v>0</v>
      </c>
      <c r="W86" s="6">
        <f>IFERROR(VLOOKUP(通常分様式!W86,―!$M$2:$N$3,2,FALSE),0)</f>
        <v>0</v>
      </c>
      <c r="X86" s="6">
        <f>IFERROR(VLOOKUP(通常分様式!X86,―!$O$2:$P$3,2,FALSE),0)</f>
        <v>0</v>
      </c>
      <c r="Y86" s="6">
        <f>IFERROR(VLOOKUP(通常分様式!Y86,―!$X$2:$Y$31,2,FALSE),0)</f>
        <v>0</v>
      </c>
      <c r="Z86" s="6">
        <f>IFERROR(VLOOKUP(通常分様式!Z86,―!$X$2:$Y$31,2,FALSE),0)</f>
        <v>0</v>
      </c>
      <c r="AE86" s="6">
        <f>IFERROR(VLOOKUP(通常分様式!AE86,―!$AA$2:$AB$13,2,FALSE),0)</f>
        <v>0</v>
      </c>
      <c r="AF86" s="6">
        <f t="shared" si="8"/>
        <v>0</v>
      </c>
      <c r="AG86" s="139">
        <f t="shared" si="9"/>
        <v>0</v>
      </c>
      <c r="AH86" s="139">
        <f t="shared" si="10"/>
        <v>0</v>
      </c>
      <c r="AI86" s="139">
        <f t="shared" si="11"/>
        <v>0</v>
      </c>
      <c r="AJ86" s="139">
        <f t="shared" si="12"/>
        <v>0</v>
      </c>
      <c r="AK86" s="139">
        <f t="shared" si="13"/>
        <v>0</v>
      </c>
      <c r="AL86" s="139">
        <f t="shared" si="14"/>
        <v>0</v>
      </c>
      <c r="AM86" s="139">
        <f t="shared" si="15"/>
        <v>0</v>
      </c>
      <c r="AN86" s="6" t="str">
        <f>IF(通常分様式!C86="","",IF(PRODUCT(C86:E86,H86:Z86,AE86)=0,"error",""))</f>
        <v/>
      </c>
    </row>
    <row r="87" spans="1:40" x14ac:dyDescent="0.15">
      <c r="A87" s="6">
        <v>69</v>
      </c>
      <c r="C87" s="6">
        <f>IFERROR(VLOOKUP(通常分様式!C87,―!$A$2:$B$3,2,FALSE),0)</f>
        <v>0</v>
      </c>
      <c r="D87" s="6">
        <f>IFERROR(VLOOKUP(通常分様式!D87,―!$AD$2:$AE$3,2,FALSE),0)</f>
        <v>0</v>
      </c>
      <c r="E87" s="6">
        <f>IFERROR(VLOOKUP(通常分様式!E87,―!$AF$2:$AG$3,2,FALSE),0)</f>
        <v>0</v>
      </c>
      <c r="H87" s="6">
        <f>IFERROR(VLOOKUP(通常分様式!H87,―!$C$2:$D$2,2,FALSE),0)</f>
        <v>0</v>
      </c>
      <c r="I87" s="6">
        <f>IFERROR(IF(通常分様式!D87="○",VLOOKUP(通常分様式!I87,―!$E$20:$F$24,2,FALSE),VLOOKUP(通常分様式!I87,―!$E$2:$F$18,2,FALSE)),0)</f>
        <v>0</v>
      </c>
      <c r="J87" s="6">
        <f>IFERROR(VLOOKUP(通常分様式!J87,―!$G$2:$H$2,2,FALSE),0)</f>
        <v>0</v>
      </c>
      <c r="K87" s="6">
        <f>IFERROR(VLOOKUP(通常分様式!K87,―!$AH$2:$AI$12,2,FALSE),0)</f>
        <v>0</v>
      </c>
      <c r="U87" s="6">
        <f>IFERROR(IF(通常分様式!C87="単",VLOOKUP(通常分様式!U87,―!$I$2:$J$3,2,FALSE),VLOOKUP(通常分様式!U87,―!$I$4:$J$5,2,FALSE)),0)</f>
        <v>0</v>
      </c>
      <c r="V87" s="6">
        <f>IFERROR(VLOOKUP(通常分様式!V87,―!$K$2:$L$3,2,FALSE),0)</f>
        <v>0</v>
      </c>
      <c r="W87" s="6">
        <f>IFERROR(VLOOKUP(通常分様式!W87,―!$M$2:$N$3,2,FALSE),0)</f>
        <v>0</v>
      </c>
      <c r="X87" s="6">
        <f>IFERROR(VLOOKUP(通常分様式!X87,―!$O$2:$P$3,2,FALSE),0)</f>
        <v>0</v>
      </c>
      <c r="Y87" s="6">
        <f>IFERROR(VLOOKUP(通常分様式!Y87,―!$X$2:$Y$31,2,FALSE),0)</f>
        <v>0</v>
      </c>
      <c r="Z87" s="6">
        <f>IFERROR(VLOOKUP(通常分様式!Z87,―!$X$2:$Y$31,2,FALSE),0)</f>
        <v>0</v>
      </c>
      <c r="AE87" s="6">
        <f>IFERROR(VLOOKUP(通常分様式!AE87,―!$AA$2:$AB$13,2,FALSE),0)</f>
        <v>0</v>
      </c>
      <c r="AF87" s="6">
        <f t="shared" si="8"/>
        <v>0</v>
      </c>
      <c r="AG87" s="139">
        <f t="shared" si="9"/>
        <v>0</v>
      </c>
      <c r="AH87" s="139">
        <f t="shared" si="10"/>
        <v>0</v>
      </c>
      <c r="AI87" s="139">
        <f t="shared" si="11"/>
        <v>0</v>
      </c>
      <c r="AJ87" s="139">
        <f t="shared" si="12"/>
        <v>0</v>
      </c>
      <c r="AK87" s="139">
        <f t="shared" si="13"/>
        <v>0</v>
      </c>
      <c r="AL87" s="139">
        <f t="shared" si="14"/>
        <v>0</v>
      </c>
      <c r="AM87" s="139">
        <f t="shared" si="15"/>
        <v>0</v>
      </c>
      <c r="AN87" s="6" t="str">
        <f>IF(通常分様式!C87="","",IF(PRODUCT(C87:E87,H87:Z87,AE87)=0,"error",""))</f>
        <v/>
      </c>
    </row>
    <row r="88" spans="1:40" x14ac:dyDescent="0.15">
      <c r="A88" s="6">
        <v>70</v>
      </c>
      <c r="C88" s="6">
        <f>IFERROR(VLOOKUP(通常分様式!C88,―!$A$2:$B$3,2,FALSE),0)</f>
        <v>0</v>
      </c>
      <c r="D88" s="6">
        <f>IFERROR(VLOOKUP(通常分様式!D88,―!$AD$2:$AE$3,2,FALSE),0)</f>
        <v>0</v>
      </c>
      <c r="E88" s="6">
        <f>IFERROR(VLOOKUP(通常分様式!E88,―!$AF$2:$AG$3,2,FALSE),0)</f>
        <v>0</v>
      </c>
      <c r="H88" s="6">
        <f>IFERROR(VLOOKUP(通常分様式!H88,―!$C$2:$D$2,2,FALSE),0)</f>
        <v>0</v>
      </c>
      <c r="I88" s="6">
        <f>IFERROR(IF(通常分様式!D88="○",VLOOKUP(通常分様式!I88,―!$E$20:$F$24,2,FALSE),VLOOKUP(通常分様式!I88,―!$E$2:$F$18,2,FALSE)),0)</f>
        <v>0</v>
      </c>
      <c r="J88" s="6">
        <f>IFERROR(VLOOKUP(通常分様式!J88,―!$G$2:$H$2,2,FALSE),0)</f>
        <v>0</v>
      </c>
      <c r="K88" s="6">
        <f>IFERROR(VLOOKUP(通常分様式!K88,―!$AH$2:$AI$12,2,FALSE),0)</f>
        <v>0</v>
      </c>
      <c r="U88" s="6">
        <f>IFERROR(IF(通常分様式!C88="単",VLOOKUP(通常分様式!U88,―!$I$2:$J$3,2,FALSE),VLOOKUP(通常分様式!U88,―!$I$4:$J$5,2,FALSE)),0)</f>
        <v>0</v>
      </c>
      <c r="V88" s="6">
        <f>IFERROR(VLOOKUP(通常分様式!V88,―!$K$2:$L$3,2,FALSE),0)</f>
        <v>0</v>
      </c>
      <c r="W88" s="6">
        <f>IFERROR(VLOOKUP(通常分様式!W88,―!$M$2:$N$3,2,FALSE),0)</f>
        <v>0</v>
      </c>
      <c r="X88" s="6">
        <f>IFERROR(VLOOKUP(通常分様式!X88,―!$O$2:$P$3,2,FALSE),0)</f>
        <v>0</v>
      </c>
      <c r="Y88" s="6">
        <f>IFERROR(VLOOKUP(通常分様式!Y88,―!$X$2:$Y$31,2,FALSE),0)</f>
        <v>0</v>
      </c>
      <c r="Z88" s="6">
        <f>IFERROR(VLOOKUP(通常分様式!Z88,―!$X$2:$Y$31,2,FALSE),0)</f>
        <v>0</v>
      </c>
      <c r="AE88" s="6">
        <f>IFERROR(VLOOKUP(通常分様式!AE88,―!$AA$2:$AB$13,2,FALSE),0)</f>
        <v>0</v>
      </c>
      <c r="AF88" s="6">
        <f t="shared" si="8"/>
        <v>0</v>
      </c>
      <c r="AG88" s="139">
        <f t="shared" si="9"/>
        <v>0</v>
      </c>
      <c r="AH88" s="139">
        <f t="shared" si="10"/>
        <v>0</v>
      </c>
      <c r="AI88" s="139">
        <f t="shared" si="11"/>
        <v>0</v>
      </c>
      <c r="AJ88" s="139">
        <f t="shared" si="12"/>
        <v>0</v>
      </c>
      <c r="AK88" s="139">
        <f t="shared" si="13"/>
        <v>0</v>
      </c>
      <c r="AL88" s="139">
        <f t="shared" si="14"/>
        <v>0</v>
      </c>
      <c r="AM88" s="139">
        <f t="shared" si="15"/>
        <v>0</v>
      </c>
      <c r="AN88" s="6" t="str">
        <f>IF(通常分様式!C88="","",IF(PRODUCT(C88:E88,H88:Z88,AE88)=0,"error",""))</f>
        <v/>
      </c>
    </row>
    <row r="89" spans="1:40" x14ac:dyDescent="0.15">
      <c r="A89" s="6">
        <v>71</v>
      </c>
      <c r="C89" s="6">
        <f>IFERROR(VLOOKUP(通常分様式!C89,―!$A$2:$B$3,2,FALSE),0)</f>
        <v>0</v>
      </c>
      <c r="D89" s="6">
        <f>IFERROR(VLOOKUP(通常分様式!D89,―!$AD$2:$AE$3,2,FALSE),0)</f>
        <v>0</v>
      </c>
      <c r="E89" s="6">
        <f>IFERROR(VLOOKUP(通常分様式!E89,―!$AF$2:$AG$3,2,FALSE),0)</f>
        <v>0</v>
      </c>
      <c r="H89" s="6">
        <f>IFERROR(VLOOKUP(通常分様式!H89,―!$C$2:$D$2,2,FALSE),0)</f>
        <v>0</v>
      </c>
      <c r="I89" s="6">
        <f>IFERROR(IF(通常分様式!D89="○",VLOOKUP(通常分様式!I89,―!$E$20:$F$24,2,FALSE),VLOOKUP(通常分様式!I89,―!$E$2:$F$18,2,FALSE)),0)</f>
        <v>0</v>
      </c>
      <c r="J89" s="6">
        <f>IFERROR(VLOOKUP(通常分様式!J89,―!$G$2:$H$2,2,FALSE),0)</f>
        <v>0</v>
      </c>
      <c r="K89" s="6">
        <f>IFERROR(VLOOKUP(通常分様式!K89,―!$AH$2:$AI$12,2,FALSE),0)</f>
        <v>0</v>
      </c>
      <c r="U89" s="6">
        <f>IFERROR(IF(通常分様式!C89="単",VLOOKUP(通常分様式!U89,―!$I$2:$J$3,2,FALSE),VLOOKUP(通常分様式!U89,―!$I$4:$J$5,2,FALSE)),0)</f>
        <v>0</v>
      </c>
      <c r="V89" s="6">
        <f>IFERROR(VLOOKUP(通常分様式!V89,―!$K$2:$L$3,2,FALSE),0)</f>
        <v>0</v>
      </c>
      <c r="W89" s="6">
        <f>IFERROR(VLOOKUP(通常分様式!W89,―!$M$2:$N$3,2,FALSE),0)</f>
        <v>0</v>
      </c>
      <c r="X89" s="6">
        <f>IFERROR(VLOOKUP(通常分様式!X89,―!$O$2:$P$3,2,FALSE),0)</f>
        <v>0</v>
      </c>
      <c r="Y89" s="6">
        <f>IFERROR(VLOOKUP(通常分様式!Y89,―!$X$2:$Y$31,2,FALSE),0)</f>
        <v>0</v>
      </c>
      <c r="Z89" s="6">
        <f>IFERROR(VLOOKUP(通常分様式!Z89,―!$X$2:$Y$31,2,FALSE),0)</f>
        <v>0</v>
      </c>
      <c r="AE89" s="6">
        <f>IFERROR(VLOOKUP(通常分様式!AE89,―!$AA$2:$AB$13,2,FALSE),0)</f>
        <v>0</v>
      </c>
      <c r="AF89" s="6">
        <f t="shared" si="8"/>
        <v>0</v>
      </c>
      <c r="AG89" s="139">
        <f t="shared" si="9"/>
        <v>0</v>
      </c>
      <c r="AH89" s="139">
        <f t="shared" si="10"/>
        <v>0</v>
      </c>
      <c r="AI89" s="139">
        <f t="shared" si="11"/>
        <v>0</v>
      </c>
      <c r="AJ89" s="139">
        <f t="shared" si="12"/>
        <v>0</v>
      </c>
      <c r="AK89" s="139">
        <f t="shared" si="13"/>
        <v>0</v>
      </c>
      <c r="AL89" s="139">
        <f t="shared" si="14"/>
        <v>0</v>
      </c>
      <c r="AM89" s="139">
        <f t="shared" si="15"/>
        <v>0</v>
      </c>
      <c r="AN89" s="6" t="str">
        <f>IF(通常分様式!C89="","",IF(PRODUCT(C89:E89,H89:Z89,AE89)=0,"error",""))</f>
        <v/>
      </c>
    </row>
    <row r="90" spans="1:40" x14ac:dyDescent="0.15">
      <c r="A90" s="6">
        <v>72</v>
      </c>
      <c r="C90" s="6">
        <f>IFERROR(VLOOKUP(通常分様式!C90,―!$A$2:$B$3,2,FALSE),0)</f>
        <v>0</v>
      </c>
      <c r="D90" s="6">
        <f>IFERROR(VLOOKUP(通常分様式!D90,―!$AD$2:$AE$3,2,FALSE),0)</f>
        <v>0</v>
      </c>
      <c r="E90" s="6">
        <f>IFERROR(VLOOKUP(通常分様式!E90,―!$AF$2:$AG$3,2,FALSE),0)</f>
        <v>0</v>
      </c>
      <c r="H90" s="6">
        <f>IFERROR(VLOOKUP(通常分様式!H90,―!$C$2:$D$2,2,FALSE),0)</f>
        <v>0</v>
      </c>
      <c r="I90" s="6">
        <f>IFERROR(IF(通常分様式!D90="○",VLOOKUP(通常分様式!I90,―!$E$20:$F$24,2,FALSE),VLOOKUP(通常分様式!I90,―!$E$2:$F$18,2,FALSE)),0)</f>
        <v>0</v>
      </c>
      <c r="J90" s="6">
        <f>IFERROR(VLOOKUP(通常分様式!J90,―!$G$2:$H$2,2,FALSE),0)</f>
        <v>0</v>
      </c>
      <c r="K90" s="6">
        <f>IFERROR(VLOOKUP(通常分様式!K90,―!$AH$2:$AI$12,2,FALSE),0)</f>
        <v>0</v>
      </c>
      <c r="U90" s="6">
        <f>IFERROR(IF(通常分様式!C90="単",VLOOKUP(通常分様式!U90,―!$I$2:$J$3,2,FALSE),VLOOKUP(通常分様式!U90,―!$I$4:$J$5,2,FALSE)),0)</f>
        <v>0</v>
      </c>
      <c r="V90" s="6">
        <f>IFERROR(VLOOKUP(通常分様式!V90,―!$K$2:$L$3,2,FALSE),0)</f>
        <v>0</v>
      </c>
      <c r="W90" s="6">
        <f>IFERROR(VLOOKUP(通常分様式!W90,―!$M$2:$N$3,2,FALSE),0)</f>
        <v>0</v>
      </c>
      <c r="X90" s="6">
        <f>IFERROR(VLOOKUP(通常分様式!X90,―!$O$2:$P$3,2,FALSE),0)</f>
        <v>0</v>
      </c>
      <c r="Y90" s="6">
        <f>IFERROR(VLOOKUP(通常分様式!Y90,―!$X$2:$Y$31,2,FALSE),0)</f>
        <v>0</v>
      </c>
      <c r="Z90" s="6">
        <f>IFERROR(VLOOKUP(通常分様式!Z90,―!$X$2:$Y$31,2,FALSE),0)</f>
        <v>0</v>
      </c>
      <c r="AE90" s="6">
        <f>IFERROR(VLOOKUP(通常分様式!AE90,―!$AA$2:$AB$13,2,FALSE),0)</f>
        <v>0</v>
      </c>
      <c r="AF90" s="6">
        <f t="shared" si="8"/>
        <v>0</v>
      </c>
      <c r="AG90" s="139">
        <f t="shared" si="9"/>
        <v>0</v>
      </c>
      <c r="AH90" s="139">
        <f t="shared" si="10"/>
        <v>0</v>
      </c>
      <c r="AI90" s="139">
        <f t="shared" si="11"/>
        <v>0</v>
      </c>
      <c r="AJ90" s="139">
        <f t="shared" si="12"/>
        <v>0</v>
      </c>
      <c r="AK90" s="139">
        <f t="shared" si="13"/>
        <v>0</v>
      </c>
      <c r="AL90" s="139">
        <f t="shared" si="14"/>
        <v>0</v>
      </c>
      <c r="AM90" s="139">
        <f t="shared" si="15"/>
        <v>0</v>
      </c>
      <c r="AN90" s="6" t="str">
        <f>IF(通常分様式!C90="","",IF(PRODUCT(C90:E90,H90:Z90,AE90)=0,"error",""))</f>
        <v/>
      </c>
    </row>
    <row r="91" spans="1:40" x14ac:dyDescent="0.15">
      <c r="A91" s="6">
        <v>73</v>
      </c>
      <c r="C91" s="6">
        <f>IFERROR(VLOOKUP(通常分様式!C91,―!$A$2:$B$3,2,FALSE),0)</f>
        <v>0</v>
      </c>
      <c r="D91" s="6">
        <f>IFERROR(VLOOKUP(通常分様式!D91,―!$AD$2:$AE$3,2,FALSE),0)</f>
        <v>0</v>
      </c>
      <c r="E91" s="6">
        <f>IFERROR(VLOOKUP(通常分様式!E91,―!$AF$2:$AG$3,2,FALSE),0)</f>
        <v>0</v>
      </c>
      <c r="H91" s="6">
        <f>IFERROR(VLOOKUP(通常分様式!H91,―!$C$2:$D$2,2,FALSE),0)</f>
        <v>0</v>
      </c>
      <c r="I91" s="6">
        <f>IFERROR(IF(通常分様式!D91="○",VLOOKUP(通常分様式!I91,―!$E$20:$F$24,2,FALSE),VLOOKUP(通常分様式!I91,―!$E$2:$F$18,2,FALSE)),0)</f>
        <v>0</v>
      </c>
      <c r="J91" s="6">
        <f>IFERROR(VLOOKUP(通常分様式!J91,―!$G$2:$H$2,2,FALSE),0)</f>
        <v>0</v>
      </c>
      <c r="K91" s="6">
        <f>IFERROR(VLOOKUP(通常分様式!K91,―!$AH$2:$AI$12,2,FALSE),0)</f>
        <v>0</v>
      </c>
      <c r="U91" s="6">
        <f>IFERROR(IF(通常分様式!C91="単",VLOOKUP(通常分様式!U91,―!$I$2:$J$3,2,FALSE),VLOOKUP(通常分様式!U91,―!$I$4:$J$5,2,FALSE)),0)</f>
        <v>0</v>
      </c>
      <c r="V91" s="6">
        <f>IFERROR(VLOOKUP(通常分様式!V91,―!$K$2:$L$3,2,FALSE),0)</f>
        <v>0</v>
      </c>
      <c r="W91" s="6">
        <f>IFERROR(VLOOKUP(通常分様式!W91,―!$M$2:$N$3,2,FALSE),0)</f>
        <v>0</v>
      </c>
      <c r="X91" s="6">
        <f>IFERROR(VLOOKUP(通常分様式!X91,―!$O$2:$P$3,2,FALSE),0)</f>
        <v>0</v>
      </c>
      <c r="Y91" s="6">
        <f>IFERROR(VLOOKUP(通常分様式!Y91,―!$X$2:$Y$31,2,FALSE),0)</f>
        <v>0</v>
      </c>
      <c r="Z91" s="6">
        <f>IFERROR(VLOOKUP(通常分様式!Z91,―!$X$2:$Y$31,2,FALSE),0)</f>
        <v>0</v>
      </c>
      <c r="AE91" s="6">
        <f>IFERROR(VLOOKUP(通常分様式!AE91,―!$AA$2:$AB$13,2,FALSE),0)</f>
        <v>0</v>
      </c>
      <c r="AF91" s="6">
        <f t="shared" si="8"/>
        <v>0</v>
      </c>
      <c r="AG91" s="139">
        <f t="shared" si="9"/>
        <v>0</v>
      </c>
      <c r="AH91" s="139">
        <f t="shared" si="10"/>
        <v>0</v>
      </c>
      <c r="AI91" s="139">
        <f t="shared" si="11"/>
        <v>0</v>
      </c>
      <c r="AJ91" s="139">
        <f t="shared" si="12"/>
        <v>0</v>
      </c>
      <c r="AK91" s="139">
        <f t="shared" si="13"/>
        <v>0</v>
      </c>
      <c r="AL91" s="139">
        <f t="shared" si="14"/>
        <v>0</v>
      </c>
      <c r="AM91" s="139">
        <f t="shared" si="15"/>
        <v>0</v>
      </c>
      <c r="AN91" s="6" t="str">
        <f>IF(通常分様式!C91="","",IF(PRODUCT(C91:E91,H91:Z91,AE91)=0,"error",""))</f>
        <v/>
      </c>
    </row>
    <row r="92" spans="1:40" x14ac:dyDescent="0.15">
      <c r="A92" s="6">
        <v>74</v>
      </c>
      <c r="C92" s="6">
        <f>IFERROR(VLOOKUP(通常分様式!C92,―!$A$2:$B$3,2,FALSE),0)</f>
        <v>0</v>
      </c>
      <c r="D92" s="6">
        <f>IFERROR(VLOOKUP(通常分様式!D92,―!$AD$2:$AE$3,2,FALSE),0)</f>
        <v>0</v>
      </c>
      <c r="E92" s="6">
        <f>IFERROR(VLOOKUP(通常分様式!E92,―!$AF$2:$AG$3,2,FALSE),0)</f>
        <v>0</v>
      </c>
      <c r="H92" s="6">
        <f>IFERROR(VLOOKUP(通常分様式!H92,―!$C$2:$D$2,2,FALSE),0)</f>
        <v>0</v>
      </c>
      <c r="I92" s="6">
        <f>IFERROR(IF(通常分様式!D92="○",VLOOKUP(通常分様式!I92,―!$E$20:$F$24,2,FALSE),VLOOKUP(通常分様式!I92,―!$E$2:$F$18,2,FALSE)),0)</f>
        <v>0</v>
      </c>
      <c r="J92" s="6">
        <f>IFERROR(VLOOKUP(通常分様式!J92,―!$G$2:$H$2,2,FALSE),0)</f>
        <v>0</v>
      </c>
      <c r="K92" s="6">
        <f>IFERROR(VLOOKUP(通常分様式!K92,―!$AH$2:$AI$12,2,FALSE),0)</f>
        <v>0</v>
      </c>
      <c r="U92" s="6">
        <f>IFERROR(IF(通常分様式!C92="単",VLOOKUP(通常分様式!U92,―!$I$2:$J$3,2,FALSE),VLOOKUP(通常分様式!U92,―!$I$4:$J$5,2,FALSE)),0)</f>
        <v>0</v>
      </c>
      <c r="V92" s="6">
        <f>IFERROR(VLOOKUP(通常分様式!V92,―!$K$2:$L$3,2,FALSE),0)</f>
        <v>0</v>
      </c>
      <c r="W92" s="6">
        <f>IFERROR(VLOOKUP(通常分様式!W92,―!$M$2:$N$3,2,FALSE),0)</f>
        <v>0</v>
      </c>
      <c r="X92" s="6">
        <f>IFERROR(VLOOKUP(通常分様式!X92,―!$O$2:$P$3,2,FALSE),0)</f>
        <v>0</v>
      </c>
      <c r="Y92" s="6">
        <f>IFERROR(VLOOKUP(通常分様式!Y92,―!$X$2:$Y$31,2,FALSE),0)</f>
        <v>0</v>
      </c>
      <c r="Z92" s="6">
        <f>IFERROR(VLOOKUP(通常分様式!Z92,―!$X$2:$Y$31,2,FALSE),0)</f>
        <v>0</v>
      </c>
      <c r="AE92" s="6">
        <f>IFERROR(VLOOKUP(通常分様式!AE92,―!$AA$2:$AB$13,2,FALSE),0)</f>
        <v>0</v>
      </c>
      <c r="AF92" s="6">
        <f t="shared" si="8"/>
        <v>0</v>
      </c>
      <c r="AG92" s="139">
        <f t="shared" si="9"/>
        <v>0</v>
      </c>
      <c r="AH92" s="139">
        <f t="shared" si="10"/>
        <v>0</v>
      </c>
      <c r="AI92" s="139">
        <f t="shared" si="11"/>
        <v>0</v>
      </c>
      <c r="AJ92" s="139">
        <f t="shared" si="12"/>
        <v>0</v>
      </c>
      <c r="AK92" s="139">
        <f t="shared" si="13"/>
        <v>0</v>
      </c>
      <c r="AL92" s="139">
        <f t="shared" si="14"/>
        <v>0</v>
      </c>
      <c r="AM92" s="139">
        <f t="shared" si="15"/>
        <v>0</v>
      </c>
      <c r="AN92" s="6" t="str">
        <f>IF(通常分様式!C92="","",IF(PRODUCT(C92:E92,H92:Z92,AE92)=0,"error",""))</f>
        <v/>
      </c>
    </row>
    <row r="93" spans="1:40" x14ac:dyDescent="0.15">
      <c r="A93" s="6">
        <v>75</v>
      </c>
      <c r="C93" s="6">
        <f>IFERROR(VLOOKUP(通常分様式!C93,―!$A$2:$B$3,2,FALSE),0)</f>
        <v>0</v>
      </c>
      <c r="D93" s="6">
        <f>IFERROR(VLOOKUP(通常分様式!D93,―!$AD$2:$AE$3,2,FALSE),0)</f>
        <v>0</v>
      </c>
      <c r="E93" s="6">
        <f>IFERROR(VLOOKUP(通常分様式!E93,―!$AF$2:$AG$3,2,FALSE),0)</f>
        <v>0</v>
      </c>
      <c r="H93" s="6">
        <f>IFERROR(VLOOKUP(通常分様式!H93,―!$C$2:$D$2,2,FALSE),0)</f>
        <v>0</v>
      </c>
      <c r="I93" s="6">
        <f>IFERROR(IF(通常分様式!D93="○",VLOOKUP(通常分様式!I93,―!$E$20:$F$24,2,FALSE),VLOOKUP(通常分様式!I93,―!$E$2:$F$18,2,FALSE)),0)</f>
        <v>0</v>
      </c>
      <c r="J93" s="6">
        <f>IFERROR(VLOOKUP(通常分様式!J93,―!$G$2:$H$2,2,FALSE),0)</f>
        <v>0</v>
      </c>
      <c r="K93" s="6">
        <f>IFERROR(VLOOKUP(通常分様式!K93,―!$AH$2:$AI$12,2,FALSE),0)</f>
        <v>0</v>
      </c>
      <c r="U93" s="6">
        <f>IFERROR(IF(通常分様式!C93="単",VLOOKUP(通常分様式!U93,―!$I$2:$J$3,2,FALSE),VLOOKUP(通常分様式!U93,―!$I$4:$J$5,2,FALSE)),0)</f>
        <v>0</v>
      </c>
      <c r="V93" s="6">
        <f>IFERROR(VLOOKUP(通常分様式!V93,―!$K$2:$L$3,2,FALSE),0)</f>
        <v>0</v>
      </c>
      <c r="W93" s="6">
        <f>IFERROR(VLOOKUP(通常分様式!W93,―!$M$2:$N$3,2,FALSE),0)</f>
        <v>0</v>
      </c>
      <c r="X93" s="6">
        <f>IFERROR(VLOOKUP(通常分様式!X93,―!$O$2:$P$3,2,FALSE),0)</f>
        <v>0</v>
      </c>
      <c r="Y93" s="6">
        <f>IFERROR(VLOOKUP(通常分様式!Y93,―!$X$2:$Y$31,2,FALSE),0)</f>
        <v>0</v>
      </c>
      <c r="Z93" s="6">
        <f>IFERROR(VLOOKUP(通常分様式!Z93,―!$X$2:$Y$31,2,FALSE),0)</f>
        <v>0</v>
      </c>
      <c r="AE93" s="6">
        <f>IFERROR(VLOOKUP(通常分様式!AE93,―!$AA$2:$AB$13,2,FALSE),0)</f>
        <v>0</v>
      </c>
      <c r="AF93" s="6">
        <f t="shared" si="8"/>
        <v>0</v>
      </c>
      <c r="AG93" s="139">
        <f t="shared" si="9"/>
        <v>0</v>
      </c>
      <c r="AH93" s="139">
        <f t="shared" si="10"/>
        <v>0</v>
      </c>
      <c r="AI93" s="139">
        <f t="shared" si="11"/>
        <v>0</v>
      </c>
      <c r="AJ93" s="139">
        <f t="shared" si="12"/>
        <v>0</v>
      </c>
      <c r="AK93" s="139">
        <f t="shared" si="13"/>
        <v>0</v>
      </c>
      <c r="AL93" s="139">
        <f t="shared" si="14"/>
        <v>0</v>
      </c>
      <c r="AM93" s="139">
        <f t="shared" si="15"/>
        <v>0</v>
      </c>
      <c r="AN93" s="6" t="str">
        <f>IF(通常分様式!C93="","",IF(PRODUCT(C93:E93,H93:Z93,AE93)=0,"error",""))</f>
        <v/>
      </c>
    </row>
    <row r="94" spans="1:40" x14ac:dyDescent="0.15">
      <c r="A94" s="6">
        <v>76</v>
      </c>
      <c r="C94" s="6">
        <f>IFERROR(VLOOKUP(通常分様式!C94,―!$A$2:$B$3,2,FALSE),0)</f>
        <v>0</v>
      </c>
      <c r="D94" s="6">
        <f>IFERROR(VLOOKUP(通常分様式!D94,―!$AD$2:$AE$3,2,FALSE),0)</f>
        <v>0</v>
      </c>
      <c r="E94" s="6">
        <f>IFERROR(VLOOKUP(通常分様式!E94,―!$AF$2:$AG$3,2,FALSE),0)</f>
        <v>0</v>
      </c>
      <c r="H94" s="6">
        <f>IFERROR(VLOOKUP(通常分様式!H94,―!$C$2:$D$2,2,FALSE),0)</f>
        <v>0</v>
      </c>
      <c r="I94" s="6">
        <f>IFERROR(IF(通常分様式!D94="○",VLOOKUP(通常分様式!I94,―!$E$20:$F$24,2,FALSE),VLOOKUP(通常分様式!I94,―!$E$2:$F$18,2,FALSE)),0)</f>
        <v>0</v>
      </c>
      <c r="J94" s="6">
        <f>IFERROR(VLOOKUP(通常分様式!J94,―!$G$2:$H$2,2,FALSE),0)</f>
        <v>0</v>
      </c>
      <c r="K94" s="6">
        <f>IFERROR(VLOOKUP(通常分様式!K94,―!$AH$2:$AI$12,2,FALSE),0)</f>
        <v>0</v>
      </c>
      <c r="U94" s="6">
        <f>IFERROR(IF(通常分様式!C94="単",VLOOKUP(通常分様式!U94,―!$I$2:$J$3,2,FALSE),VLOOKUP(通常分様式!U94,―!$I$4:$J$5,2,FALSE)),0)</f>
        <v>0</v>
      </c>
      <c r="V94" s="6">
        <f>IFERROR(VLOOKUP(通常分様式!V94,―!$K$2:$L$3,2,FALSE),0)</f>
        <v>0</v>
      </c>
      <c r="W94" s="6">
        <f>IFERROR(VLOOKUP(通常分様式!W94,―!$M$2:$N$3,2,FALSE),0)</f>
        <v>0</v>
      </c>
      <c r="X94" s="6">
        <f>IFERROR(VLOOKUP(通常分様式!X94,―!$O$2:$P$3,2,FALSE),0)</f>
        <v>0</v>
      </c>
      <c r="Y94" s="6">
        <f>IFERROR(VLOOKUP(通常分様式!Y94,―!$X$2:$Y$31,2,FALSE),0)</f>
        <v>0</v>
      </c>
      <c r="Z94" s="6">
        <f>IFERROR(VLOOKUP(通常分様式!Z94,―!$X$2:$Y$31,2,FALSE),0)</f>
        <v>0</v>
      </c>
      <c r="AE94" s="6">
        <f>IFERROR(VLOOKUP(通常分様式!AE94,―!$AA$2:$AB$13,2,FALSE),0)</f>
        <v>0</v>
      </c>
      <c r="AF94" s="6">
        <f t="shared" si="8"/>
        <v>0</v>
      </c>
      <c r="AG94" s="139">
        <f t="shared" si="9"/>
        <v>0</v>
      </c>
      <c r="AH94" s="139">
        <f t="shared" si="10"/>
        <v>0</v>
      </c>
      <c r="AI94" s="139">
        <f t="shared" si="11"/>
        <v>0</v>
      </c>
      <c r="AJ94" s="139">
        <f t="shared" si="12"/>
        <v>0</v>
      </c>
      <c r="AK94" s="139">
        <f t="shared" si="13"/>
        <v>0</v>
      </c>
      <c r="AL94" s="139">
        <f t="shared" si="14"/>
        <v>0</v>
      </c>
      <c r="AM94" s="139">
        <f t="shared" si="15"/>
        <v>0</v>
      </c>
      <c r="AN94" s="6" t="str">
        <f>IF(通常分様式!C94="","",IF(PRODUCT(C94:E94,H94:Z94,AE94)=0,"error",""))</f>
        <v/>
      </c>
    </row>
    <row r="95" spans="1:40" x14ac:dyDescent="0.15">
      <c r="A95" s="6">
        <v>77</v>
      </c>
      <c r="C95" s="6">
        <f>IFERROR(VLOOKUP(通常分様式!C95,―!$A$2:$B$3,2,FALSE),0)</f>
        <v>0</v>
      </c>
      <c r="D95" s="6">
        <f>IFERROR(VLOOKUP(通常分様式!D95,―!$AD$2:$AE$3,2,FALSE),0)</f>
        <v>0</v>
      </c>
      <c r="E95" s="6">
        <f>IFERROR(VLOOKUP(通常分様式!E95,―!$AF$2:$AG$3,2,FALSE),0)</f>
        <v>0</v>
      </c>
      <c r="H95" s="6">
        <f>IFERROR(VLOOKUP(通常分様式!H95,―!$C$2:$D$2,2,FALSE),0)</f>
        <v>0</v>
      </c>
      <c r="I95" s="6">
        <f>IFERROR(IF(通常分様式!D95="○",VLOOKUP(通常分様式!I95,―!$E$20:$F$24,2,FALSE),VLOOKUP(通常分様式!I95,―!$E$2:$F$18,2,FALSE)),0)</f>
        <v>0</v>
      </c>
      <c r="J95" s="6">
        <f>IFERROR(VLOOKUP(通常分様式!J95,―!$G$2:$H$2,2,FALSE),0)</f>
        <v>0</v>
      </c>
      <c r="K95" s="6">
        <f>IFERROR(VLOOKUP(通常分様式!K95,―!$AH$2:$AI$12,2,FALSE),0)</f>
        <v>0</v>
      </c>
      <c r="U95" s="6">
        <f>IFERROR(IF(通常分様式!C95="単",VLOOKUP(通常分様式!U95,―!$I$2:$J$3,2,FALSE),VLOOKUP(通常分様式!U95,―!$I$4:$J$5,2,FALSE)),0)</f>
        <v>0</v>
      </c>
      <c r="V95" s="6">
        <f>IFERROR(VLOOKUP(通常分様式!V95,―!$K$2:$L$3,2,FALSE),0)</f>
        <v>0</v>
      </c>
      <c r="W95" s="6">
        <f>IFERROR(VLOOKUP(通常分様式!W95,―!$M$2:$N$3,2,FALSE),0)</f>
        <v>0</v>
      </c>
      <c r="X95" s="6">
        <f>IFERROR(VLOOKUP(通常分様式!X95,―!$O$2:$P$3,2,FALSE),0)</f>
        <v>0</v>
      </c>
      <c r="Y95" s="6">
        <f>IFERROR(VLOOKUP(通常分様式!Y95,―!$X$2:$Y$31,2,FALSE),0)</f>
        <v>0</v>
      </c>
      <c r="Z95" s="6">
        <f>IFERROR(VLOOKUP(通常分様式!Z95,―!$X$2:$Y$31,2,FALSE),0)</f>
        <v>0</v>
      </c>
      <c r="AE95" s="6">
        <f>IFERROR(VLOOKUP(通常分様式!AE95,―!$AA$2:$AB$13,2,FALSE),0)</f>
        <v>0</v>
      </c>
      <c r="AF95" s="6">
        <f t="shared" si="8"/>
        <v>0</v>
      </c>
      <c r="AG95" s="139">
        <f t="shared" si="9"/>
        <v>0</v>
      </c>
      <c r="AH95" s="139">
        <f t="shared" si="10"/>
        <v>0</v>
      </c>
      <c r="AI95" s="139">
        <f t="shared" si="11"/>
        <v>0</v>
      </c>
      <c r="AJ95" s="139">
        <f t="shared" si="12"/>
        <v>0</v>
      </c>
      <c r="AK95" s="139">
        <f t="shared" si="13"/>
        <v>0</v>
      </c>
      <c r="AL95" s="139">
        <f t="shared" si="14"/>
        <v>0</v>
      </c>
      <c r="AM95" s="139">
        <f t="shared" si="15"/>
        <v>0</v>
      </c>
      <c r="AN95" s="6" t="str">
        <f>IF(通常分様式!C95="","",IF(PRODUCT(C95:E95,H95:Z95,AE95)=0,"error",""))</f>
        <v/>
      </c>
    </row>
    <row r="96" spans="1:40" x14ac:dyDescent="0.15">
      <c r="A96" s="6">
        <v>78</v>
      </c>
      <c r="C96" s="6">
        <f>IFERROR(VLOOKUP(通常分様式!C96,―!$A$2:$B$3,2,FALSE),0)</f>
        <v>0</v>
      </c>
      <c r="D96" s="6">
        <f>IFERROR(VLOOKUP(通常分様式!D96,―!$AD$2:$AE$3,2,FALSE),0)</f>
        <v>0</v>
      </c>
      <c r="E96" s="6">
        <f>IFERROR(VLOOKUP(通常分様式!E96,―!$AF$2:$AG$3,2,FALSE),0)</f>
        <v>0</v>
      </c>
      <c r="H96" s="6">
        <f>IFERROR(VLOOKUP(通常分様式!H96,―!$C$2:$D$2,2,FALSE),0)</f>
        <v>0</v>
      </c>
      <c r="I96" s="6">
        <f>IFERROR(IF(通常分様式!D96="○",VLOOKUP(通常分様式!I96,―!$E$20:$F$24,2,FALSE),VLOOKUP(通常分様式!I96,―!$E$2:$F$18,2,FALSE)),0)</f>
        <v>0</v>
      </c>
      <c r="J96" s="6">
        <f>IFERROR(VLOOKUP(通常分様式!J96,―!$G$2:$H$2,2,FALSE),0)</f>
        <v>0</v>
      </c>
      <c r="K96" s="6">
        <f>IFERROR(VLOOKUP(通常分様式!K96,―!$AH$2:$AI$12,2,FALSE),0)</f>
        <v>0</v>
      </c>
      <c r="U96" s="6">
        <f>IFERROR(IF(通常分様式!C96="単",VLOOKUP(通常分様式!U96,―!$I$2:$J$3,2,FALSE),VLOOKUP(通常分様式!U96,―!$I$4:$J$5,2,FALSE)),0)</f>
        <v>0</v>
      </c>
      <c r="V96" s="6">
        <f>IFERROR(VLOOKUP(通常分様式!V96,―!$K$2:$L$3,2,FALSE),0)</f>
        <v>0</v>
      </c>
      <c r="W96" s="6">
        <f>IFERROR(VLOOKUP(通常分様式!W96,―!$M$2:$N$3,2,FALSE),0)</f>
        <v>0</v>
      </c>
      <c r="X96" s="6">
        <f>IFERROR(VLOOKUP(通常分様式!X96,―!$O$2:$P$3,2,FALSE),0)</f>
        <v>0</v>
      </c>
      <c r="Y96" s="6">
        <f>IFERROR(VLOOKUP(通常分様式!Y96,―!$X$2:$Y$31,2,FALSE),0)</f>
        <v>0</v>
      </c>
      <c r="Z96" s="6">
        <f>IFERROR(VLOOKUP(通常分様式!Z96,―!$X$2:$Y$31,2,FALSE),0)</f>
        <v>0</v>
      </c>
      <c r="AE96" s="6">
        <f>IFERROR(VLOOKUP(通常分様式!AE96,―!$AA$2:$AB$13,2,FALSE),0)</f>
        <v>0</v>
      </c>
      <c r="AF96" s="6">
        <f t="shared" si="8"/>
        <v>0</v>
      </c>
      <c r="AG96" s="139">
        <f t="shared" si="9"/>
        <v>0</v>
      </c>
      <c r="AH96" s="139">
        <f t="shared" si="10"/>
        <v>0</v>
      </c>
      <c r="AI96" s="139">
        <f t="shared" si="11"/>
        <v>0</v>
      </c>
      <c r="AJ96" s="139">
        <f t="shared" si="12"/>
        <v>0</v>
      </c>
      <c r="AK96" s="139">
        <f t="shared" si="13"/>
        <v>0</v>
      </c>
      <c r="AL96" s="139">
        <f t="shared" si="14"/>
        <v>0</v>
      </c>
      <c r="AM96" s="139">
        <f t="shared" si="15"/>
        <v>0</v>
      </c>
      <c r="AN96" s="6" t="str">
        <f>IF(通常分様式!C96="","",IF(PRODUCT(C96:E96,H96:Z96,AE96)=0,"error",""))</f>
        <v/>
      </c>
    </row>
    <row r="97" spans="1:40" x14ac:dyDescent="0.15">
      <c r="A97" s="6">
        <v>79</v>
      </c>
      <c r="C97" s="6">
        <f>IFERROR(VLOOKUP(通常分様式!C97,―!$A$2:$B$3,2,FALSE),0)</f>
        <v>0</v>
      </c>
      <c r="D97" s="6">
        <f>IFERROR(VLOOKUP(通常分様式!D97,―!$AD$2:$AE$3,2,FALSE),0)</f>
        <v>0</v>
      </c>
      <c r="E97" s="6">
        <f>IFERROR(VLOOKUP(通常分様式!E97,―!$AF$2:$AG$3,2,FALSE),0)</f>
        <v>0</v>
      </c>
      <c r="H97" s="6">
        <f>IFERROR(VLOOKUP(通常分様式!H97,―!$C$2:$D$2,2,FALSE),0)</f>
        <v>0</v>
      </c>
      <c r="I97" s="6">
        <f>IFERROR(IF(通常分様式!D97="○",VLOOKUP(通常分様式!I97,―!$E$20:$F$24,2,FALSE),VLOOKUP(通常分様式!I97,―!$E$2:$F$18,2,FALSE)),0)</f>
        <v>0</v>
      </c>
      <c r="J97" s="6">
        <f>IFERROR(VLOOKUP(通常分様式!J97,―!$G$2:$H$2,2,FALSE),0)</f>
        <v>0</v>
      </c>
      <c r="K97" s="6">
        <f>IFERROR(VLOOKUP(通常分様式!K97,―!$AH$2:$AI$12,2,FALSE),0)</f>
        <v>0</v>
      </c>
      <c r="U97" s="6">
        <f>IFERROR(IF(通常分様式!C97="単",VLOOKUP(通常分様式!U97,―!$I$2:$J$3,2,FALSE),VLOOKUP(通常分様式!U97,―!$I$4:$J$5,2,FALSE)),0)</f>
        <v>0</v>
      </c>
      <c r="V97" s="6">
        <f>IFERROR(VLOOKUP(通常分様式!V97,―!$K$2:$L$3,2,FALSE),0)</f>
        <v>0</v>
      </c>
      <c r="W97" s="6">
        <f>IFERROR(VLOOKUP(通常分様式!W97,―!$M$2:$N$3,2,FALSE),0)</f>
        <v>0</v>
      </c>
      <c r="X97" s="6">
        <f>IFERROR(VLOOKUP(通常分様式!X97,―!$O$2:$P$3,2,FALSE),0)</f>
        <v>0</v>
      </c>
      <c r="Y97" s="6">
        <f>IFERROR(VLOOKUP(通常分様式!Y97,―!$X$2:$Y$31,2,FALSE),0)</f>
        <v>0</v>
      </c>
      <c r="Z97" s="6">
        <f>IFERROR(VLOOKUP(通常分様式!Z97,―!$X$2:$Y$31,2,FALSE),0)</f>
        <v>0</v>
      </c>
      <c r="AE97" s="6">
        <f>IFERROR(VLOOKUP(通常分様式!AE97,―!$AA$2:$AB$13,2,FALSE),0)</f>
        <v>0</v>
      </c>
      <c r="AF97" s="6">
        <f t="shared" si="8"/>
        <v>0</v>
      </c>
      <c r="AG97" s="139">
        <f t="shared" si="9"/>
        <v>0</v>
      </c>
      <c r="AH97" s="139">
        <f t="shared" si="10"/>
        <v>0</v>
      </c>
      <c r="AI97" s="139">
        <f t="shared" si="11"/>
        <v>0</v>
      </c>
      <c r="AJ97" s="139">
        <f t="shared" si="12"/>
        <v>0</v>
      </c>
      <c r="AK97" s="139">
        <f t="shared" si="13"/>
        <v>0</v>
      </c>
      <c r="AL97" s="139">
        <f t="shared" si="14"/>
        <v>0</v>
      </c>
      <c r="AM97" s="139">
        <f t="shared" si="15"/>
        <v>0</v>
      </c>
      <c r="AN97" s="6" t="str">
        <f>IF(通常分様式!C97="","",IF(PRODUCT(C97:E97,H97:Z97,AE97)=0,"error",""))</f>
        <v/>
      </c>
    </row>
    <row r="98" spans="1:40" x14ac:dyDescent="0.15">
      <c r="A98" s="6">
        <v>80</v>
      </c>
      <c r="C98" s="6">
        <f>IFERROR(VLOOKUP(通常分様式!C98,―!$A$2:$B$3,2,FALSE),0)</f>
        <v>0</v>
      </c>
      <c r="D98" s="6">
        <f>IFERROR(VLOOKUP(通常分様式!D98,―!$AD$2:$AE$3,2,FALSE),0)</f>
        <v>0</v>
      </c>
      <c r="E98" s="6">
        <f>IFERROR(VLOOKUP(通常分様式!E98,―!$AF$2:$AG$3,2,FALSE),0)</f>
        <v>0</v>
      </c>
      <c r="H98" s="6">
        <f>IFERROR(VLOOKUP(通常分様式!H98,―!$C$2:$D$2,2,FALSE),0)</f>
        <v>0</v>
      </c>
      <c r="I98" s="6">
        <f>IFERROR(IF(通常分様式!D98="○",VLOOKUP(通常分様式!I98,―!$E$20:$F$24,2,FALSE),VLOOKUP(通常分様式!I98,―!$E$2:$F$18,2,FALSE)),0)</f>
        <v>0</v>
      </c>
      <c r="J98" s="6">
        <f>IFERROR(VLOOKUP(通常分様式!J98,―!$G$2:$H$2,2,FALSE),0)</f>
        <v>0</v>
      </c>
      <c r="K98" s="6">
        <f>IFERROR(VLOOKUP(通常分様式!K98,―!$AH$2:$AI$12,2,FALSE),0)</f>
        <v>0</v>
      </c>
      <c r="U98" s="6">
        <f>IFERROR(IF(通常分様式!C98="単",VLOOKUP(通常分様式!U98,―!$I$2:$J$3,2,FALSE),VLOOKUP(通常分様式!U98,―!$I$4:$J$5,2,FALSE)),0)</f>
        <v>0</v>
      </c>
      <c r="V98" s="6">
        <f>IFERROR(VLOOKUP(通常分様式!V98,―!$K$2:$L$3,2,FALSE),0)</f>
        <v>0</v>
      </c>
      <c r="W98" s="6">
        <f>IFERROR(VLOOKUP(通常分様式!W98,―!$M$2:$N$3,2,FALSE),0)</f>
        <v>0</v>
      </c>
      <c r="X98" s="6">
        <f>IFERROR(VLOOKUP(通常分様式!X98,―!$O$2:$P$3,2,FALSE),0)</f>
        <v>0</v>
      </c>
      <c r="Y98" s="6">
        <f>IFERROR(VLOOKUP(通常分様式!Y98,―!$X$2:$Y$31,2,FALSE),0)</f>
        <v>0</v>
      </c>
      <c r="Z98" s="6">
        <f>IFERROR(VLOOKUP(通常分様式!Z98,―!$X$2:$Y$31,2,FALSE),0)</f>
        <v>0</v>
      </c>
      <c r="AE98" s="6">
        <f>IFERROR(VLOOKUP(通常分様式!AE98,―!$AA$2:$AB$13,2,FALSE),0)</f>
        <v>0</v>
      </c>
      <c r="AF98" s="6">
        <f t="shared" si="8"/>
        <v>0</v>
      </c>
      <c r="AG98" s="139">
        <f t="shared" si="9"/>
        <v>0</v>
      </c>
      <c r="AH98" s="139">
        <f t="shared" si="10"/>
        <v>0</v>
      </c>
      <c r="AI98" s="139">
        <f t="shared" si="11"/>
        <v>0</v>
      </c>
      <c r="AJ98" s="139">
        <f t="shared" si="12"/>
        <v>0</v>
      </c>
      <c r="AK98" s="139">
        <f t="shared" si="13"/>
        <v>0</v>
      </c>
      <c r="AL98" s="139">
        <f t="shared" si="14"/>
        <v>0</v>
      </c>
      <c r="AM98" s="139">
        <f t="shared" si="15"/>
        <v>0</v>
      </c>
      <c r="AN98" s="6" t="str">
        <f>IF(通常分様式!C98="","",IF(PRODUCT(C98:E98,H98:Z98,AE98)=0,"error",""))</f>
        <v/>
      </c>
    </row>
    <row r="99" spans="1:40" x14ac:dyDescent="0.15">
      <c r="A99" s="6">
        <v>81</v>
      </c>
      <c r="C99" s="6">
        <f>IFERROR(VLOOKUP(通常分様式!C99,―!$A$2:$B$3,2,FALSE),0)</f>
        <v>0</v>
      </c>
      <c r="D99" s="6">
        <f>IFERROR(VLOOKUP(通常分様式!D99,―!$AD$2:$AE$3,2,FALSE),0)</f>
        <v>0</v>
      </c>
      <c r="E99" s="6">
        <f>IFERROR(VLOOKUP(通常分様式!E99,―!$AF$2:$AG$3,2,FALSE),0)</f>
        <v>0</v>
      </c>
      <c r="H99" s="6">
        <f>IFERROR(VLOOKUP(通常分様式!H99,―!$C$2:$D$2,2,FALSE),0)</f>
        <v>0</v>
      </c>
      <c r="I99" s="6">
        <f>IFERROR(IF(通常分様式!D99="○",VLOOKUP(通常分様式!I99,―!$E$20:$F$24,2,FALSE),VLOOKUP(通常分様式!I99,―!$E$2:$F$18,2,FALSE)),0)</f>
        <v>0</v>
      </c>
      <c r="J99" s="6">
        <f>IFERROR(VLOOKUP(通常分様式!J99,―!$G$2:$H$2,2,FALSE),0)</f>
        <v>0</v>
      </c>
      <c r="K99" s="6">
        <f>IFERROR(VLOOKUP(通常分様式!K99,―!$AH$2:$AI$12,2,FALSE),0)</f>
        <v>0</v>
      </c>
      <c r="U99" s="6">
        <f>IFERROR(IF(通常分様式!C99="単",VLOOKUP(通常分様式!U99,―!$I$2:$J$3,2,FALSE),VLOOKUP(通常分様式!U99,―!$I$4:$J$5,2,FALSE)),0)</f>
        <v>0</v>
      </c>
      <c r="V99" s="6">
        <f>IFERROR(VLOOKUP(通常分様式!V99,―!$K$2:$L$3,2,FALSE),0)</f>
        <v>0</v>
      </c>
      <c r="W99" s="6">
        <f>IFERROR(VLOOKUP(通常分様式!W99,―!$M$2:$N$3,2,FALSE),0)</f>
        <v>0</v>
      </c>
      <c r="X99" s="6">
        <f>IFERROR(VLOOKUP(通常分様式!X99,―!$O$2:$P$3,2,FALSE),0)</f>
        <v>0</v>
      </c>
      <c r="Y99" s="6">
        <f>IFERROR(VLOOKUP(通常分様式!Y99,―!$X$2:$Y$31,2,FALSE),0)</f>
        <v>0</v>
      </c>
      <c r="Z99" s="6">
        <f>IFERROR(VLOOKUP(通常分様式!Z99,―!$X$2:$Y$31,2,FALSE),0)</f>
        <v>0</v>
      </c>
      <c r="AE99" s="6">
        <f>IFERROR(VLOOKUP(通常分様式!AE99,―!$AA$2:$AB$13,2,FALSE),0)</f>
        <v>0</v>
      </c>
      <c r="AF99" s="6">
        <f t="shared" si="8"/>
        <v>0</v>
      </c>
      <c r="AG99" s="139">
        <f t="shared" si="9"/>
        <v>0</v>
      </c>
      <c r="AH99" s="139">
        <f t="shared" si="10"/>
        <v>0</v>
      </c>
      <c r="AI99" s="139">
        <f t="shared" si="11"/>
        <v>0</v>
      </c>
      <c r="AJ99" s="139">
        <f t="shared" si="12"/>
        <v>0</v>
      </c>
      <c r="AK99" s="139">
        <f t="shared" si="13"/>
        <v>0</v>
      </c>
      <c r="AL99" s="139">
        <f t="shared" si="14"/>
        <v>0</v>
      </c>
      <c r="AM99" s="139">
        <f t="shared" si="15"/>
        <v>0</v>
      </c>
      <c r="AN99" s="6" t="str">
        <f>IF(通常分様式!C99="","",IF(PRODUCT(C99:E99,H99:Z99,AE99)=0,"error",""))</f>
        <v/>
      </c>
    </row>
    <row r="100" spans="1:40" x14ac:dyDescent="0.15">
      <c r="A100" s="6">
        <v>82</v>
      </c>
      <c r="C100" s="6">
        <f>IFERROR(VLOOKUP(通常分様式!C100,―!$A$2:$B$3,2,FALSE),0)</f>
        <v>0</v>
      </c>
      <c r="D100" s="6">
        <f>IFERROR(VLOOKUP(通常分様式!D100,―!$AD$2:$AE$3,2,FALSE),0)</f>
        <v>0</v>
      </c>
      <c r="E100" s="6">
        <f>IFERROR(VLOOKUP(通常分様式!E100,―!$AF$2:$AG$3,2,FALSE),0)</f>
        <v>0</v>
      </c>
      <c r="H100" s="6">
        <f>IFERROR(VLOOKUP(通常分様式!H100,―!$C$2:$D$2,2,FALSE),0)</f>
        <v>0</v>
      </c>
      <c r="I100" s="6">
        <f>IFERROR(IF(通常分様式!D100="○",VLOOKUP(通常分様式!I100,―!$E$20:$F$24,2,FALSE),VLOOKUP(通常分様式!I100,―!$E$2:$F$18,2,FALSE)),0)</f>
        <v>0</v>
      </c>
      <c r="J100" s="6">
        <f>IFERROR(VLOOKUP(通常分様式!J100,―!$G$2:$H$2,2,FALSE),0)</f>
        <v>0</v>
      </c>
      <c r="K100" s="6">
        <f>IFERROR(VLOOKUP(通常分様式!K100,―!$AH$2:$AI$12,2,FALSE),0)</f>
        <v>0</v>
      </c>
      <c r="U100" s="6">
        <f>IFERROR(IF(通常分様式!C100="単",VLOOKUP(通常分様式!U100,―!$I$2:$J$3,2,FALSE),VLOOKUP(通常分様式!U100,―!$I$4:$J$5,2,FALSE)),0)</f>
        <v>0</v>
      </c>
      <c r="V100" s="6">
        <f>IFERROR(VLOOKUP(通常分様式!V100,―!$K$2:$L$3,2,FALSE),0)</f>
        <v>0</v>
      </c>
      <c r="W100" s="6">
        <f>IFERROR(VLOOKUP(通常分様式!W100,―!$M$2:$N$3,2,FALSE),0)</f>
        <v>0</v>
      </c>
      <c r="X100" s="6">
        <f>IFERROR(VLOOKUP(通常分様式!X100,―!$O$2:$P$3,2,FALSE),0)</f>
        <v>0</v>
      </c>
      <c r="Y100" s="6">
        <f>IFERROR(VLOOKUP(通常分様式!Y100,―!$X$2:$Y$31,2,FALSE),0)</f>
        <v>0</v>
      </c>
      <c r="Z100" s="6">
        <f>IFERROR(VLOOKUP(通常分様式!Z100,―!$X$2:$Y$31,2,FALSE),0)</f>
        <v>0</v>
      </c>
      <c r="AE100" s="6">
        <f>IFERROR(VLOOKUP(通常分様式!AE100,―!$AA$2:$AB$13,2,FALSE),0)</f>
        <v>0</v>
      </c>
      <c r="AF100" s="6">
        <f t="shared" si="8"/>
        <v>0</v>
      </c>
      <c r="AG100" s="139">
        <f t="shared" si="9"/>
        <v>0</v>
      </c>
      <c r="AH100" s="139">
        <f t="shared" si="10"/>
        <v>0</v>
      </c>
      <c r="AI100" s="139">
        <f t="shared" si="11"/>
        <v>0</v>
      </c>
      <c r="AJ100" s="139">
        <f t="shared" si="12"/>
        <v>0</v>
      </c>
      <c r="AK100" s="139">
        <f t="shared" si="13"/>
        <v>0</v>
      </c>
      <c r="AL100" s="139">
        <f t="shared" si="14"/>
        <v>0</v>
      </c>
      <c r="AM100" s="139">
        <f t="shared" si="15"/>
        <v>0</v>
      </c>
      <c r="AN100" s="6" t="str">
        <f>IF(通常分様式!C100="","",IF(PRODUCT(C100:E100,H100:Z100,AE100)=0,"error",""))</f>
        <v/>
      </c>
    </row>
    <row r="101" spans="1:40" x14ac:dyDescent="0.15">
      <c r="A101" s="6">
        <v>83</v>
      </c>
      <c r="C101" s="6">
        <f>IFERROR(VLOOKUP(通常分様式!C101,―!$A$2:$B$3,2,FALSE),0)</f>
        <v>0</v>
      </c>
      <c r="D101" s="6">
        <f>IFERROR(VLOOKUP(通常分様式!D101,―!$AD$2:$AE$3,2,FALSE),0)</f>
        <v>0</v>
      </c>
      <c r="E101" s="6">
        <f>IFERROR(VLOOKUP(通常分様式!E101,―!$AF$2:$AG$3,2,FALSE),0)</f>
        <v>0</v>
      </c>
      <c r="H101" s="6">
        <f>IFERROR(VLOOKUP(通常分様式!H101,―!$C$2:$D$2,2,FALSE),0)</f>
        <v>0</v>
      </c>
      <c r="I101" s="6">
        <f>IFERROR(IF(通常分様式!D101="○",VLOOKUP(通常分様式!I101,―!$E$20:$F$24,2,FALSE),VLOOKUP(通常分様式!I101,―!$E$2:$F$18,2,FALSE)),0)</f>
        <v>0</v>
      </c>
      <c r="J101" s="6">
        <f>IFERROR(VLOOKUP(通常分様式!J101,―!$G$2:$H$2,2,FALSE),0)</f>
        <v>0</v>
      </c>
      <c r="K101" s="6">
        <f>IFERROR(VLOOKUP(通常分様式!K101,―!$AH$2:$AI$12,2,FALSE),0)</f>
        <v>0</v>
      </c>
      <c r="U101" s="6">
        <f>IFERROR(IF(通常分様式!C101="単",VLOOKUP(通常分様式!U101,―!$I$2:$J$3,2,FALSE),VLOOKUP(通常分様式!U101,―!$I$4:$J$5,2,FALSE)),0)</f>
        <v>0</v>
      </c>
      <c r="V101" s="6">
        <f>IFERROR(VLOOKUP(通常分様式!V101,―!$K$2:$L$3,2,FALSE),0)</f>
        <v>0</v>
      </c>
      <c r="W101" s="6">
        <f>IFERROR(VLOOKUP(通常分様式!W101,―!$M$2:$N$3,2,FALSE),0)</f>
        <v>0</v>
      </c>
      <c r="X101" s="6">
        <f>IFERROR(VLOOKUP(通常分様式!X101,―!$O$2:$P$3,2,FALSE),0)</f>
        <v>0</v>
      </c>
      <c r="Y101" s="6">
        <f>IFERROR(VLOOKUP(通常分様式!Y101,―!$X$2:$Y$31,2,FALSE),0)</f>
        <v>0</v>
      </c>
      <c r="Z101" s="6">
        <f>IFERROR(VLOOKUP(通常分様式!Z101,―!$X$2:$Y$31,2,FALSE),0)</f>
        <v>0</v>
      </c>
      <c r="AE101" s="6">
        <f>IFERROR(VLOOKUP(通常分様式!AE101,―!$AA$2:$AB$13,2,FALSE),0)</f>
        <v>0</v>
      </c>
      <c r="AF101" s="6">
        <f t="shared" si="8"/>
        <v>0</v>
      </c>
      <c r="AG101" s="139">
        <f t="shared" si="9"/>
        <v>0</v>
      </c>
      <c r="AH101" s="139">
        <f t="shared" si="10"/>
        <v>0</v>
      </c>
      <c r="AI101" s="139">
        <f t="shared" si="11"/>
        <v>0</v>
      </c>
      <c r="AJ101" s="139">
        <f t="shared" si="12"/>
        <v>0</v>
      </c>
      <c r="AK101" s="139">
        <f t="shared" si="13"/>
        <v>0</v>
      </c>
      <c r="AL101" s="139">
        <f t="shared" si="14"/>
        <v>0</v>
      </c>
      <c r="AM101" s="139">
        <f t="shared" si="15"/>
        <v>0</v>
      </c>
      <c r="AN101" s="6" t="str">
        <f>IF(通常分様式!C101="","",IF(PRODUCT(C101:E101,H101:Z101,AE101)=0,"error",""))</f>
        <v/>
      </c>
    </row>
    <row r="102" spans="1:40" x14ac:dyDescent="0.15">
      <c r="A102" s="6">
        <v>84</v>
      </c>
      <c r="C102" s="6">
        <f>IFERROR(VLOOKUP(通常分様式!C102,―!$A$2:$B$3,2,FALSE),0)</f>
        <v>0</v>
      </c>
      <c r="D102" s="6">
        <f>IFERROR(VLOOKUP(通常分様式!D102,―!$AD$2:$AE$3,2,FALSE),0)</f>
        <v>0</v>
      </c>
      <c r="E102" s="6">
        <f>IFERROR(VLOOKUP(通常分様式!E102,―!$AF$2:$AG$3,2,FALSE),0)</f>
        <v>0</v>
      </c>
      <c r="H102" s="6">
        <f>IFERROR(VLOOKUP(通常分様式!H102,―!$C$2:$D$2,2,FALSE),0)</f>
        <v>0</v>
      </c>
      <c r="I102" s="6">
        <f>IFERROR(IF(通常分様式!D102="○",VLOOKUP(通常分様式!I102,―!$E$20:$F$24,2,FALSE),VLOOKUP(通常分様式!I102,―!$E$2:$F$18,2,FALSE)),0)</f>
        <v>0</v>
      </c>
      <c r="J102" s="6">
        <f>IFERROR(VLOOKUP(通常分様式!J102,―!$G$2:$H$2,2,FALSE),0)</f>
        <v>0</v>
      </c>
      <c r="K102" s="6">
        <f>IFERROR(VLOOKUP(通常分様式!K102,―!$AH$2:$AI$12,2,FALSE),0)</f>
        <v>0</v>
      </c>
      <c r="U102" s="6">
        <f>IFERROR(IF(通常分様式!C102="単",VLOOKUP(通常分様式!U102,―!$I$2:$J$3,2,FALSE),VLOOKUP(通常分様式!U102,―!$I$4:$J$5,2,FALSE)),0)</f>
        <v>0</v>
      </c>
      <c r="V102" s="6">
        <f>IFERROR(VLOOKUP(通常分様式!V102,―!$K$2:$L$3,2,FALSE),0)</f>
        <v>0</v>
      </c>
      <c r="W102" s="6">
        <f>IFERROR(VLOOKUP(通常分様式!W102,―!$M$2:$N$3,2,FALSE),0)</f>
        <v>0</v>
      </c>
      <c r="X102" s="6">
        <f>IFERROR(VLOOKUP(通常分様式!X102,―!$O$2:$P$3,2,FALSE),0)</f>
        <v>0</v>
      </c>
      <c r="Y102" s="6">
        <f>IFERROR(VLOOKUP(通常分様式!Y102,―!$X$2:$Y$31,2,FALSE),0)</f>
        <v>0</v>
      </c>
      <c r="Z102" s="6">
        <f>IFERROR(VLOOKUP(通常分様式!Z102,―!$X$2:$Y$31,2,FALSE),0)</f>
        <v>0</v>
      </c>
      <c r="AE102" s="6">
        <f>IFERROR(VLOOKUP(通常分様式!AE102,―!$AA$2:$AB$13,2,FALSE),0)</f>
        <v>0</v>
      </c>
      <c r="AF102" s="6">
        <f t="shared" si="8"/>
        <v>0</v>
      </c>
      <c r="AG102" s="139">
        <f t="shared" si="9"/>
        <v>0</v>
      </c>
      <c r="AH102" s="139">
        <f t="shared" si="10"/>
        <v>0</v>
      </c>
      <c r="AI102" s="139">
        <f t="shared" si="11"/>
        <v>0</v>
      </c>
      <c r="AJ102" s="139">
        <f t="shared" si="12"/>
        <v>0</v>
      </c>
      <c r="AK102" s="139">
        <f t="shared" si="13"/>
        <v>0</v>
      </c>
      <c r="AL102" s="139">
        <f t="shared" si="14"/>
        <v>0</v>
      </c>
      <c r="AM102" s="139">
        <f t="shared" si="15"/>
        <v>0</v>
      </c>
      <c r="AN102" s="6" t="str">
        <f>IF(通常分様式!C102="","",IF(PRODUCT(C102:E102,H102:Z102,AE102)=0,"error",""))</f>
        <v/>
      </c>
    </row>
    <row r="103" spans="1:40" x14ac:dyDescent="0.15">
      <c r="A103" s="6">
        <v>85</v>
      </c>
      <c r="C103" s="6">
        <f>IFERROR(VLOOKUP(通常分様式!C103,―!$A$2:$B$3,2,FALSE),0)</f>
        <v>0</v>
      </c>
      <c r="D103" s="6">
        <f>IFERROR(VLOOKUP(通常分様式!D103,―!$AD$2:$AE$3,2,FALSE),0)</f>
        <v>0</v>
      </c>
      <c r="E103" s="6">
        <f>IFERROR(VLOOKUP(通常分様式!E103,―!$AF$2:$AG$3,2,FALSE),0)</f>
        <v>0</v>
      </c>
      <c r="H103" s="6">
        <f>IFERROR(VLOOKUP(通常分様式!H103,―!$C$2:$D$2,2,FALSE),0)</f>
        <v>0</v>
      </c>
      <c r="I103" s="6">
        <f>IFERROR(IF(通常分様式!D103="○",VLOOKUP(通常分様式!I103,―!$E$20:$F$24,2,FALSE),VLOOKUP(通常分様式!I103,―!$E$2:$F$18,2,FALSE)),0)</f>
        <v>0</v>
      </c>
      <c r="J103" s="6">
        <f>IFERROR(VLOOKUP(通常分様式!J103,―!$G$2:$H$2,2,FALSE),0)</f>
        <v>0</v>
      </c>
      <c r="K103" s="6">
        <f>IFERROR(VLOOKUP(通常分様式!K103,―!$AH$2:$AI$12,2,FALSE),0)</f>
        <v>0</v>
      </c>
      <c r="U103" s="6">
        <f>IFERROR(IF(通常分様式!C103="単",VLOOKUP(通常分様式!U103,―!$I$2:$J$3,2,FALSE),VLOOKUP(通常分様式!U103,―!$I$4:$J$5,2,FALSE)),0)</f>
        <v>0</v>
      </c>
      <c r="V103" s="6">
        <f>IFERROR(VLOOKUP(通常分様式!V103,―!$K$2:$L$3,2,FALSE),0)</f>
        <v>0</v>
      </c>
      <c r="W103" s="6">
        <f>IFERROR(VLOOKUP(通常分様式!W103,―!$M$2:$N$3,2,FALSE),0)</f>
        <v>0</v>
      </c>
      <c r="X103" s="6">
        <f>IFERROR(VLOOKUP(通常分様式!X103,―!$O$2:$P$3,2,FALSE),0)</f>
        <v>0</v>
      </c>
      <c r="Y103" s="6">
        <f>IFERROR(VLOOKUP(通常分様式!Y103,―!$X$2:$Y$31,2,FALSE),0)</f>
        <v>0</v>
      </c>
      <c r="Z103" s="6">
        <f>IFERROR(VLOOKUP(通常分様式!Z103,―!$X$2:$Y$31,2,FALSE),0)</f>
        <v>0</v>
      </c>
      <c r="AE103" s="6">
        <f>IFERROR(VLOOKUP(通常分様式!AE103,―!$AA$2:$AB$13,2,FALSE),0)</f>
        <v>0</v>
      </c>
      <c r="AF103" s="6">
        <f t="shared" si="8"/>
        <v>0</v>
      </c>
      <c r="AG103" s="139">
        <f t="shared" si="9"/>
        <v>0</v>
      </c>
      <c r="AH103" s="139">
        <f t="shared" si="10"/>
        <v>0</v>
      </c>
      <c r="AI103" s="139">
        <f t="shared" si="11"/>
        <v>0</v>
      </c>
      <c r="AJ103" s="139">
        <f t="shared" si="12"/>
        <v>0</v>
      </c>
      <c r="AK103" s="139">
        <f t="shared" si="13"/>
        <v>0</v>
      </c>
      <c r="AL103" s="139">
        <f t="shared" si="14"/>
        <v>0</v>
      </c>
      <c r="AM103" s="139">
        <f t="shared" si="15"/>
        <v>0</v>
      </c>
      <c r="AN103" s="6" t="str">
        <f>IF(通常分様式!C103="","",IF(PRODUCT(C103:E103,H103:Z103,AE103)=0,"error",""))</f>
        <v/>
      </c>
    </row>
    <row r="104" spans="1:40" x14ac:dyDescent="0.15">
      <c r="A104" s="6">
        <v>86</v>
      </c>
      <c r="C104" s="6">
        <f>IFERROR(VLOOKUP(通常分様式!C104,―!$A$2:$B$3,2,FALSE),0)</f>
        <v>0</v>
      </c>
      <c r="D104" s="6">
        <f>IFERROR(VLOOKUP(通常分様式!D104,―!$AD$2:$AE$3,2,FALSE),0)</f>
        <v>0</v>
      </c>
      <c r="E104" s="6">
        <f>IFERROR(VLOOKUP(通常分様式!E104,―!$AF$2:$AG$3,2,FALSE),0)</f>
        <v>0</v>
      </c>
      <c r="H104" s="6">
        <f>IFERROR(VLOOKUP(通常分様式!H104,―!$C$2:$D$2,2,FALSE),0)</f>
        <v>0</v>
      </c>
      <c r="I104" s="6">
        <f>IFERROR(IF(通常分様式!D104="○",VLOOKUP(通常分様式!I104,―!$E$20:$F$24,2,FALSE),VLOOKUP(通常分様式!I104,―!$E$2:$F$18,2,FALSE)),0)</f>
        <v>0</v>
      </c>
      <c r="J104" s="6">
        <f>IFERROR(VLOOKUP(通常分様式!J104,―!$G$2:$H$2,2,FALSE),0)</f>
        <v>0</v>
      </c>
      <c r="K104" s="6">
        <f>IFERROR(VLOOKUP(通常分様式!K104,―!$AH$2:$AI$12,2,FALSE),0)</f>
        <v>0</v>
      </c>
      <c r="U104" s="6">
        <f>IFERROR(IF(通常分様式!C104="単",VLOOKUP(通常分様式!U104,―!$I$2:$J$3,2,FALSE),VLOOKUP(通常分様式!U104,―!$I$4:$J$5,2,FALSE)),0)</f>
        <v>0</v>
      </c>
      <c r="V104" s="6">
        <f>IFERROR(VLOOKUP(通常分様式!V104,―!$K$2:$L$3,2,FALSE),0)</f>
        <v>0</v>
      </c>
      <c r="W104" s="6">
        <f>IFERROR(VLOOKUP(通常分様式!W104,―!$M$2:$N$3,2,FALSE),0)</f>
        <v>0</v>
      </c>
      <c r="X104" s="6">
        <f>IFERROR(VLOOKUP(通常分様式!X104,―!$O$2:$P$3,2,FALSE),0)</f>
        <v>0</v>
      </c>
      <c r="Y104" s="6">
        <f>IFERROR(VLOOKUP(通常分様式!Y104,―!$X$2:$Y$31,2,FALSE),0)</f>
        <v>0</v>
      </c>
      <c r="Z104" s="6">
        <f>IFERROR(VLOOKUP(通常分様式!Z104,―!$X$2:$Y$31,2,FALSE),0)</f>
        <v>0</v>
      </c>
      <c r="AE104" s="6">
        <f>IFERROR(VLOOKUP(通常分様式!AE104,―!$AA$2:$AB$13,2,FALSE),0)</f>
        <v>0</v>
      </c>
      <c r="AF104" s="6">
        <f t="shared" si="8"/>
        <v>0</v>
      </c>
      <c r="AG104" s="139">
        <f t="shared" si="9"/>
        <v>0</v>
      </c>
      <c r="AH104" s="139">
        <f t="shared" si="10"/>
        <v>0</v>
      </c>
      <c r="AI104" s="139">
        <f t="shared" si="11"/>
        <v>0</v>
      </c>
      <c r="AJ104" s="139">
        <f t="shared" si="12"/>
        <v>0</v>
      </c>
      <c r="AK104" s="139">
        <f t="shared" si="13"/>
        <v>0</v>
      </c>
      <c r="AL104" s="139">
        <f t="shared" si="14"/>
        <v>0</v>
      </c>
      <c r="AM104" s="139">
        <f t="shared" si="15"/>
        <v>0</v>
      </c>
      <c r="AN104" s="6" t="str">
        <f>IF(通常分様式!C104="","",IF(PRODUCT(C104:E104,H104:Z104,AE104)=0,"error",""))</f>
        <v/>
      </c>
    </row>
    <row r="105" spans="1:40" x14ac:dyDescent="0.15">
      <c r="A105" s="6">
        <v>87</v>
      </c>
      <c r="C105" s="6">
        <f>IFERROR(VLOOKUP(通常分様式!C105,―!$A$2:$B$3,2,FALSE),0)</f>
        <v>0</v>
      </c>
      <c r="D105" s="6">
        <f>IFERROR(VLOOKUP(通常分様式!D105,―!$AD$2:$AE$3,2,FALSE),0)</f>
        <v>0</v>
      </c>
      <c r="E105" s="6">
        <f>IFERROR(VLOOKUP(通常分様式!E105,―!$AF$2:$AG$3,2,FALSE),0)</f>
        <v>0</v>
      </c>
      <c r="H105" s="6">
        <f>IFERROR(VLOOKUP(通常分様式!H105,―!$C$2:$D$2,2,FALSE),0)</f>
        <v>0</v>
      </c>
      <c r="I105" s="6">
        <f>IFERROR(IF(通常分様式!D105="○",VLOOKUP(通常分様式!I105,―!$E$20:$F$24,2,FALSE),VLOOKUP(通常分様式!I105,―!$E$2:$F$18,2,FALSE)),0)</f>
        <v>0</v>
      </c>
      <c r="J105" s="6">
        <f>IFERROR(VLOOKUP(通常分様式!J105,―!$G$2:$H$2,2,FALSE),0)</f>
        <v>0</v>
      </c>
      <c r="K105" s="6">
        <f>IFERROR(VLOOKUP(通常分様式!K105,―!$AH$2:$AI$12,2,FALSE),0)</f>
        <v>0</v>
      </c>
      <c r="U105" s="6">
        <f>IFERROR(IF(通常分様式!C105="単",VLOOKUP(通常分様式!U105,―!$I$2:$J$3,2,FALSE),VLOOKUP(通常分様式!U105,―!$I$4:$J$5,2,FALSE)),0)</f>
        <v>0</v>
      </c>
      <c r="V105" s="6">
        <f>IFERROR(VLOOKUP(通常分様式!V105,―!$K$2:$L$3,2,FALSE),0)</f>
        <v>0</v>
      </c>
      <c r="W105" s="6">
        <f>IFERROR(VLOOKUP(通常分様式!W105,―!$M$2:$N$3,2,FALSE),0)</f>
        <v>0</v>
      </c>
      <c r="X105" s="6">
        <f>IFERROR(VLOOKUP(通常分様式!X105,―!$O$2:$P$3,2,FALSE),0)</f>
        <v>0</v>
      </c>
      <c r="Y105" s="6">
        <f>IFERROR(VLOOKUP(通常分様式!Y105,―!$X$2:$Y$31,2,FALSE),0)</f>
        <v>0</v>
      </c>
      <c r="Z105" s="6">
        <f>IFERROR(VLOOKUP(通常分様式!Z105,―!$X$2:$Y$31,2,FALSE),0)</f>
        <v>0</v>
      </c>
      <c r="AE105" s="6">
        <f>IFERROR(VLOOKUP(通常分様式!AE105,―!$AA$2:$AB$13,2,FALSE),0)</f>
        <v>0</v>
      </c>
      <c r="AF105" s="6">
        <f t="shared" si="8"/>
        <v>0</v>
      </c>
      <c r="AG105" s="139">
        <f t="shared" si="9"/>
        <v>0</v>
      </c>
      <c r="AH105" s="139">
        <f t="shared" si="10"/>
        <v>0</v>
      </c>
      <c r="AI105" s="139">
        <f t="shared" si="11"/>
        <v>0</v>
      </c>
      <c r="AJ105" s="139">
        <f t="shared" si="12"/>
        <v>0</v>
      </c>
      <c r="AK105" s="139">
        <f t="shared" si="13"/>
        <v>0</v>
      </c>
      <c r="AL105" s="139">
        <f t="shared" si="14"/>
        <v>0</v>
      </c>
      <c r="AM105" s="139">
        <f t="shared" si="15"/>
        <v>0</v>
      </c>
      <c r="AN105" s="6" t="str">
        <f>IF(通常分様式!C105="","",IF(PRODUCT(C105:E105,H105:Z105,AE105)=0,"error",""))</f>
        <v/>
      </c>
    </row>
    <row r="106" spans="1:40" x14ac:dyDescent="0.15">
      <c r="A106" s="6">
        <v>88</v>
      </c>
      <c r="C106" s="6">
        <f>IFERROR(VLOOKUP(通常分様式!C106,―!$A$2:$B$3,2,FALSE),0)</f>
        <v>0</v>
      </c>
      <c r="D106" s="6">
        <f>IFERROR(VLOOKUP(通常分様式!D106,―!$AD$2:$AE$3,2,FALSE),0)</f>
        <v>0</v>
      </c>
      <c r="E106" s="6">
        <f>IFERROR(VLOOKUP(通常分様式!E106,―!$AF$2:$AG$3,2,FALSE),0)</f>
        <v>0</v>
      </c>
      <c r="H106" s="6">
        <f>IFERROR(VLOOKUP(通常分様式!H106,―!$C$2:$D$2,2,FALSE),0)</f>
        <v>0</v>
      </c>
      <c r="I106" s="6">
        <f>IFERROR(IF(通常分様式!D106="○",VLOOKUP(通常分様式!I106,―!$E$20:$F$24,2,FALSE),VLOOKUP(通常分様式!I106,―!$E$2:$F$18,2,FALSE)),0)</f>
        <v>0</v>
      </c>
      <c r="J106" s="6">
        <f>IFERROR(VLOOKUP(通常分様式!J106,―!$G$2:$H$2,2,FALSE),0)</f>
        <v>0</v>
      </c>
      <c r="K106" s="6">
        <f>IFERROR(VLOOKUP(通常分様式!K106,―!$AH$2:$AI$12,2,FALSE),0)</f>
        <v>0</v>
      </c>
      <c r="U106" s="6">
        <f>IFERROR(IF(通常分様式!C106="単",VLOOKUP(通常分様式!U106,―!$I$2:$J$3,2,FALSE),VLOOKUP(通常分様式!U106,―!$I$4:$J$5,2,FALSE)),0)</f>
        <v>0</v>
      </c>
      <c r="V106" s="6">
        <f>IFERROR(VLOOKUP(通常分様式!V106,―!$K$2:$L$3,2,FALSE),0)</f>
        <v>0</v>
      </c>
      <c r="W106" s="6">
        <f>IFERROR(VLOOKUP(通常分様式!W106,―!$M$2:$N$3,2,FALSE),0)</f>
        <v>0</v>
      </c>
      <c r="X106" s="6">
        <f>IFERROR(VLOOKUP(通常分様式!X106,―!$O$2:$P$3,2,FALSE),0)</f>
        <v>0</v>
      </c>
      <c r="Y106" s="6">
        <f>IFERROR(VLOOKUP(通常分様式!Y106,―!$X$2:$Y$31,2,FALSE),0)</f>
        <v>0</v>
      </c>
      <c r="Z106" s="6">
        <f>IFERROR(VLOOKUP(通常分様式!Z106,―!$X$2:$Y$31,2,FALSE),0)</f>
        <v>0</v>
      </c>
      <c r="AE106" s="6">
        <f>IFERROR(VLOOKUP(通常分様式!AE106,―!$AA$2:$AB$13,2,FALSE),0)</f>
        <v>0</v>
      </c>
      <c r="AF106" s="6">
        <f t="shared" si="8"/>
        <v>0</v>
      </c>
      <c r="AG106" s="139">
        <f t="shared" si="9"/>
        <v>0</v>
      </c>
      <c r="AH106" s="139">
        <f t="shared" si="10"/>
        <v>0</v>
      </c>
      <c r="AI106" s="139">
        <f t="shared" si="11"/>
        <v>0</v>
      </c>
      <c r="AJ106" s="139">
        <f t="shared" si="12"/>
        <v>0</v>
      </c>
      <c r="AK106" s="139">
        <f t="shared" si="13"/>
        <v>0</v>
      </c>
      <c r="AL106" s="139">
        <f t="shared" si="14"/>
        <v>0</v>
      </c>
      <c r="AM106" s="139">
        <f t="shared" si="15"/>
        <v>0</v>
      </c>
      <c r="AN106" s="6" t="str">
        <f>IF(通常分様式!C106="","",IF(PRODUCT(C106:E106,H106:Z106,AE106)=0,"error",""))</f>
        <v/>
      </c>
    </row>
    <row r="107" spans="1:40" x14ac:dyDescent="0.15">
      <c r="A107" s="6">
        <v>89</v>
      </c>
      <c r="C107" s="6">
        <f>IFERROR(VLOOKUP(通常分様式!C107,―!$A$2:$B$3,2,FALSE),0)</f>
        <v>0</v>
      </c>
      <c r="D107" s="6">
        <f>IFERROR(VLOOKUP(通常分様式!D107,―!$AD$2:$AE$3,2,FALSE),0)</f>
        <v>0</v>
      </c>
      <c r="E107" s="6">
        <f>IFERROR(VLOOKUP(通常分様式!E107,―!$AF$2:$AG$3,2,FALSE),0)</f>
        <v>0</v>
      </c>
      <c r="H107" s="6">
        <f>IFERROR(VLOOKUP(通常分様式!H107,―!$C$2:$D$2,2,FALSE),0)</f>
        <v>0</v>
      </c>
      <c r="I107" s="6">
        <f>IFERROR(IF(通常分様式!D107="○",VLOOKUP(通常分様式!I107,―!$E$20:$F$24,2,FALSE),VLOOKUP(通常分様式!I107,―!$E$2:$F$18,2,FALSE)),0)</f>
        <v>0</v>
      </c>
      <c r="J107" s="6">
        <f>IFERROR(VLOOKUP(通常分様式!J107,―!$G$2:$H$2,2,FALSE),0)</f>
        <v>0</v>
      </c>
      <c r="K107" s="6">
        <f>IFERROR(VLOOKUP(通常分様式!K107,―!$AH$2:$AI$12,2,FALSE),0)</f>
        <v>0</v>
      </c>
      <c r="U107" s="6">
        <f>IFERROR(IF(通常分様式!C107="単",VLOOKUP(通常分様式!U107,―!$I$2:$J$3,2,FALSE),VLOOKUP(通常分様式!U107,―!$I$4:$J$5,2,FALSE)),0)</f>
        <v>0</v>
      </c>
      <c r="V107" s="6">
        <f>IFERROR(VLOOKUP(通常分様式!V107,―!$K$2:$L$3,2,FALSE),0)</f>
        <v>0</v>
      </c>
      <c r="W107" s="6">
        <f>IFERROR(VLOOKUP(通常分様式!W107,―!$M$2:$N$3,2,FALSE),0)</f>
        <v>0</v>
      </c>
      <c r="X107" s="6">
        <f>IFERROR(VLOOKUP(通常分様式!X107,―!$O$2:$P$3,2,FALSE),0)</f>
        <v>0</v>
      </c>
      <c r="Y107" s="6">
        <f>IFERROR(VLOOKUP(通常分様式!Y107,―!$X$2:$Y$31,2,FALSE),0)</f>
        <v>0</v>
      </c>
      <c r="Z107" s="6">
        <f>IFERROR(VLOOKUP(通常分様式!Z107,―!$X$2:$Y$31,2,FALSE),0)</f>
        <v>0</v>
      </c>
      <c r="AE107" s="6">
        <f>IFERROR(VLOOKUP(通常分様式!AE107,―!$AA$2:$AB$13,2,FALSE),0)</f>
        <v>0</v>
      </c>
      <c r="AF107" s="6">
        <f t="shared" si="8"/>
        <v>0</v>
      </c>
      <c r="AG107" s="139">
        <f t="shared" si="9"/>
        <v>0</v>
      </c>
      <c r="AH107" s="139">
        <f t="shared" si="10"/>
        <v>0</v>
      </c>
      <c r="AI107" s="139">
        <f t="shared" si="11"/>
        <v>0</v>
      </c>
      <c r="AJ107" s="139">
        <f t="shared" si="12"/>
        <v>0</v>
      </c>
      <c r="AK107" s="139">
        <f t="shared" si="13"/>
        <v>0</v>
      </c>
      <c r="AL107" s="139">
        <f t="shared" si="14"/>
        <v>0</v>
      </c>
      <c r="AM107" s="139">
        <f t="shared" si="15"/>
        <v>0</v>
      </c>
      <c r="AN107" s="6" t="str">
        <f>IF(通常分様式!C107="","",IF(PRODUCT(C107:E107,H107:Z107,AE107)=0,"error",""))</f>
        <v/>
      </c>
    </row>
    <row r="108" spans="1:40" x14ac:dyDescent="0.15">
      <c r="A108" s="6">
        <v>90</v>
      </c>
      <c r="C108" s="6">
        <f>IFERROR(VLOOKUP(通常分様式!C108,―!$A$2:$B$3,2,FALSE),0)</f>
        <v>0</v>
      </c>
      <c r="D108" s="6">
        <f>IFERROR(VLOOKUP(通常分様式!D108,―!$AD$2:$AE$3,2,FALSE),0)</f>
        <v>0</v>
      </c>
      <c r="E108" s="6">
        <f>IFERROR(VLOOKUP(通常分様式!E108,―!$AF$2:$AG$3,2,FALSE),0)</f>
        <v>0</v>
      </c>
      <c r="H108" s="6">
        <f>IFERROR(VLOOKUP(通常分様式!H108,―!$C$2:$D$2,2,FALSE),0)</f>
        <v>0</v>
      </c>
      <c r="I108" s="6">
        <f>IFERROR(IF(通常分様式!D108="○",VLOOKUP(通常分様式!I108,―!$E$20:$F$24,2,FALSE),VLOOKUP(通常分様式!I108,―!$E$2:$F$18,2,FALSE)),0)</f>
        <v>0</v>
      </c>
      <c r="J108" s="6">
        <f>IFERROR(VLOOKUP(通常分様式!J108,―!$G$2:$H$2,2,FALSE),0)</f>
        <v>0</v>
      </c>
      <c r="K108" s="6">
        <f>IFERROR(VLOOKUP(通常分様式!K108,―!$AH$2:$AI$12,2,FALSE),0)</f>
        <v>0</v>
      </c>
      <c r="U108" s="6">
        <f>IFERROR(IF(通常分様式!C108="単",VLOOKUP(通常分様式!U108,―!$I$2:$J$3,2,FALSE),VLOOKUP(通常分様式!U108,―!$I$4:$J$5,2,FALSE)),0)</f>
        <v>0</v>
      </c>
      <c r="V108" s="6">
        <f>IFERROR(VLOOKUP(通常分様式!V108,―!$K$2:$L$3,2,FALSE),0)</f>
        <v>0</v>
      </c>
      <c r="W108" s="6">
        <f>IFERROR(VLOOKUP(通常分様式!W108,―!$M$2:$N$3,2,FALSE),0)</f>
        <v>0</v>
      </c>
      <c r="X108" s="6">
        <f>IFERROR(VLOOKUP(通常分様式!X108,―!$O$2:$P$3,2,FALSE),0)</f>
        <v>0</v>
      </c>
      <c r="Y108" s="6">
        <f>IFERROR(VLOOKUP(通常分様式!Y108,―!$X$2:$Y$31,2,FALSE),0)</f>
        <v>0</v>
      </c>
      <c r="Z108" s="6">
        <f>IFERROR(VLOOKUP(通常分様式!Z108,―!$X$2:$Y$31,2,FALSE),0)</f>
        <v>0</v>
      </c>
      <c r="AE108" s="6">
        <f>IFERROR(VLOOKUP(通常分様式!AE108,―!$AA$2:$AB$13,2,FALSE),0)</f>
        <v>0</v>
      </c>
      <c r="AF108" s="6">
        <f t="shared" si="8"/>
        <v>0</v>
      </c>
      <c r="AG108" s="139">
        <f t="shared" si="9"/>
        <v>0</v>
      </c>
      <c r="AH108" s="139">
        <f t="shared" si="10"/>
        <v>0</v>
      </c>
      <c r="AI108" s="139">
        <f t="shared" si="11"/>
        <v>0</v>
      </c>
      <c r="AJ108" s="139">
        <f t="shared" si="12"/>
        <v>0</v>
      </c>
      <c r="AK108" s="139">
        <f t="shared" si="13"/>
        <v>0</v>
      </c>
      <c r="AL108" s="139">
        <f t="shared" si="14"/>
        <v>0</v>
      </c>
      <c r="AM108" s="139">
        <f t="shared" si="15"/>
        <v>0</v>
      </c>
      <c r="AN108" s="6" t="str">
        <f>IF(通常分様式!C108="","",IF(PRODUCT(C108:E108,H108:Z108,AE108)=0,"error",""))</f>
        <v/>
      </c>
    </row>
    <row r="109" spans="1:40" x14ac:dyDescent="0.15">
      <c r="A109" s="6">
        <v>91</v>
      </c>
      <c r="C109" s="6">
        <f>IFERROR(VLOOKUP(通常分様式!C109,―!$A$2:$B$3,2,FALSE),0)</f>
        <v>0</v>
      </c>
      <c r="D109" s="6">
        <f>IFERROR(VLOOKUP(通常分様式!D109,―!$AD$2:$AE$3,2,FALSE),0)</f>
        <v>0</v>
      </c>
      <c r="E109" s="6">
        <f>IFERROR(VLOOKUP(通常分様式!E109,―!$AF$2:$AG$3,2,FALSE),0)</f>
        <v>0</v>
      </c>
      <c r="H109" s="6">
        <f>IFERROR(VLOOKUP(通常分様式!H109,―!$C$2:$D$2,2,FALSE),0)</f>
        <v>0</v>
      </c>
      <c r="I109" s="6">
        <f>IFERROR(IF(通常分様式!D109="○",VLOOKUP(通常分様式!I109,―!$E$20:$F$24,2,FALSE),VLOOKUP(通常分様式!I109,―!$E$2:$F$18,2,FALSE)),0)</f>
        <v>0</v>
      </c>
      <c r="J109" s="6">
        <f>IFERROR(VLOOKUP(通常分様式!J109,―!$G$2:$H$2,2,FALSE),0)</f>
        <v>0</v>
      </c>
      <c r="K109" s="6">
        <f>IFERROR(VLOOKUP(通常分様式!K109,―!$AH$2:$AI$12,2,FALSE),0)</f>
        <v>0</v>
      </c>
      <c r="U109" s="6">
        <f>IFERROR(IF(通常分様式!C109="単",VLOOKUP(通常分様式!U109,―!$I$2:$J$3,2,FALSE),VLOOKUP(通常分様式!U109,―!$I$4:$J$5,2,FALSE)),0)</f>
        <v>0</v>
      </c>
      <c r="V109" s="6">
        <f>IFERROR(VLOOKUP(通常分様式!V109,―!$K$2:$L$3,2,FALSE),0)</f>
        <v>0</v>
      </c>
      <c r="W109" s="6">
        <f>IFERROR(VLOOKUP(通常分様式!W109,―!$M$2:$N$3,2,FALSE),0)</f>
        <v>0</v>
      </c>
      <c r="X109" s="6">
        <f>IFERROR(VLOOKUP(通常分様式!X109,―!$O$2:$P$3,2,FALSE),0)</f>
        <v>0</v>
      </c>
      <c r="Y109" s="6">
        <f>IFERROR(VLOOKUP(通常分様式!Y109,―!$X$2:$Y$31,2,FALSE),0)</f>
        <v>0</v>
      </c>
      <c r="Z109" s="6">
        <f>IFERROR(VLOOKUP(通常分様式!Z109,―!$X$2:$Y$31,2,FALSE),0)</f>
        <v>0</v>
      </c>
      <c r="AE109" s="6">
        <f>IFERROR(VLOOKUP(通常分様式!AE109,―!$AA$2:$AB$13,2,FALSE),0)</f>
        <v>0</v>
      </c>
      <c r="AF109" s="6">
        <f t="shared" si="8"/>
        <v>0</v>
      </c>
      <c r="AG109" s="139">
        <f t="shared" si="9"/>
        <v>0</v>
      </c>
      <c r="AH109" s="139">
        <f t="shared" si="10"/>
        <v>0</v>
      </c>
      <c r="AI109" s="139">
        <f t="shared" si="11"/>
        <v>0</v>
      </c>
      <c r="AJ109" s="139">
        <f t="shared" si="12"/>
        <v>0</v>
      </c>
      <c r="AK109" s="139">
        <f t="shared" si="13"/>
        <v>0</v>
      </c>
      <c r="AL109" s="139">
        <f t="shared" si="14"/>
        <v>0</v>
      </c>
      <c r="AM109" s="139">
        <f t="shared" si="15"/>
        <v>0</v>
      </c>
      <c r="AN109" s="6" t="str">
        <f>IF(通常分様式!C109="","",IF(PRODUCT(C109:E109,H109:Z109,AE109)=0,"error",""))</f>
        <v/>
      </c>
    </row>
    <row r="110" spans="1:40" x14ac:dyDescent="0.15">
      <c r="A110" s="6">
        <v>92</v>
      </c>
      <c r="C110" s="6">
        <f>IFERROR(VLOOKUP(通常分様式!C110,―!$A$2:$B$3,2,FALSE),0)</f>
        <v>0</v>
      </c>
      <c r="D110" s="6">
        <f>IFERROR(VLOOKUP(通常分様式!D110,―!$AD$2:$AE$3,2,FALSE),0)</f>
        <v>0</v>
      </c>
      <c r="E110" s="6">
        <f>IFERROR(VLOOKUP(通常分様式!E110,―!$AF$2:$AG$3,2,FALSE),0)</f>
        <v>0</v>
      </c>
      <c r="H110" s="6">
        <f>IFERROR(VLOOKUP(通常分様式!H110,―!$C$2:$D$2,2,FALSE),0)</f>
        <v>0</v>
      </c>
      <c r="I110" s="6">
        <f>IFERROR(IF(通常分様式!D110="○",VLOOKUP(通常分様式!I110,―!$E$20:$F$24,2,FALSE),VLOOKUP(通常分様式!I110,―!$E$2:$F$18,2,FALSE)),0)</f>
        <v>0</v>
      </c>
      <c r="J110" s="6">
        <f>IFERROR(VLOOKUP(通常分様式!J110,―!$G$2:$H$2,2,FALSE),0)</f>
        <v>0</v>
      </c>
      <c r="K110" s="6">
        <f>IFERROR(VLOOKUP(通常分様式!K110,―!$AH$2:$AI$12,2,FALSE),0)</f>
        <v>0</v>
      </c>
      <c r="U110" s="6">
        <f>IFERROR(IF(通常分様式!C110="単",VLOOKUP(通常分様式!U110,―!$I$2:$J$3,2,FALSE),VLOOKUP(通常分様式!U110,―!$I$4:$J$5,2,FALSE)),0)</f>
        <v>0</v>
      </c>
      <c r="V110" s="6">
        <f>IFERROR(VLOOKUP(通常分様式!V110,―!$K$2:$L$3,2,FALSE),0)</f>
        <v>0</v>
      </c>
      <c r="W110" s="6">
        <f>IFERROR(VLOOKUP(通常分様式!W110,―!$M$2:$N$3,2,FALSE),0)</f>
        <v>0</v>
      </c>
      <c r="X110" s="6">
        <f>IFERROR(VLOOKUP(通常分様式!X110,―!$O$2:$P$3,2,FALSE),0)</f>
        <v>0</v>
      </c>
      <c r="Y110" s="6">
        <f>IFERROR(VLOOKUP(通常分様式!Y110,―!$X$2:$Y$31,2,FALSE),0)</f>
        <v>0</v>
      </c>
      <c r="Z110" s="6">
        <f>IFERROR(VLOOKUP(通常分様式!Z110,―!$X$2:$Y$31,2,FALSE),0)</f>
        <v>0</v>
      </c>
      <c r="AE110" s="6">
        <f>IFERROR(VLOOKUP(通常分様式!AE110,―!$AA$2:$AB$13,2,FALSE),0)</f>
        <v>0</v>
      </c>
      <c r="AF110" s="6">
        <f t="shared" si="8"/>
        <v>0</v>
      </c>
      <c r="AG110" s="139">
        <f t="shared" si="9"/>
        <v>0</v>
      </c>
      <c r="AH110" s="139">
        <f t="shared" si="10"/>
        <v>0</v>
      </c>
      <c r="AI110" s="139">
        <f t="shared" si="11"/>
        <v>0</v>
      </c>
      <c r="AJ110" s="139">
        <f t="shared" si="12"/>
        <v>0</v>
      </c>
      <c r="AK110" s="139">
        <f t="shared" si="13"/>
        <v>0</v>
      </c>
      <c r="AL110" s="139">
        <f t="shared" si="14"/>
        <v>0</v>
      </c>
      <c r="AM110" s="139">
        <f t="shared" si="15"/>
        <v>0</v>
      </c>
      <c r="AN110" s="6" t="str">
        <f>IF(通常分様式!C110="","",IF(PRODUCT(C110:E110,H110:Z110,AE110)=0,"error",""))</f>
        <v/>
      </c>
    </row>
    <row r="111" spans="1:40" x14ac:dyDescent="0.15">
      <c r="A111" s="6">
        <v>93</v>
      </c>
      <c r="C111" s="6">
        <f>IFERROR(VLOOKUP(通常分様式!C111,―!$A$2:$B$3,2,FALSE),0)</f>
        <v>0</v>
      </c>
      <c r="D111" s="6">
        <f>IFERROR(VLOOKUP(通常分様式!D111,―!$AD$2:$AE$3,2,FALSE),0)</f>
        <v>0</v>
      </c>
      <c r="E111" s="6">
        <f>IFERROR(VLOOKUP(通常分様式!E111,―!$AF$2:$AG$3,2,FALSE),0)</f>
        <v>0</v>
      </c>
      <c r="H111" s="6">
        <f>IFERROR(VLOOKUP(通常分様式!H111,―!$C$2:$D$2,2,FALSE),0)</f>
        <v>0</v>
      </c>
      <c r="I111" s="6">
        <f>IFERROR(IF(通常分様式!D111="○",VLOOKUP(通常分様式!I111,―!$E$20:$F$24,2,FALSE),VLOOKUP(通常分様式!I111,―!$E$2:$F$18,2,FALSE)),0)</f>
        <v>0</v>
      </c>
      <c r="J111" s="6">
        <f>IFERROR(VLOOKUP(通常分様式!J111,―!$G$2:$H$2,2,FALSE),0)</f>
        <v>0</v>
      </c>
      <c r="K111" s="6">
        <f>IFERROR(VLOOKUP(通常分様式!K111,―!$AH$2:$AI$12,2,FALSE),0)</f>
        <v>0</v>
      </c>
      <c r="U111" s="6">
        <f>IFERROR(IF(通常分様式!C111="単",VLOOKUP(通常分様式!U111,―!$I$2:$J$3,2,FALSE),VLOOKUP(通常分様式!U111,―!$I$4:$J$5,2,FALSE)),0)</f>
        <v>0</v>
      </c>
      <c r="V111" s="6">
        <f>IFERROR(VLOOKUP(通常分様式!V111,―!$K$2:$L$3,2,FALSE),0)</f>
        <v>0</v>
      </c>
      <c r="W111" s="6">
        <f>IFERROR(VLOOKUP(通常分様式!W111,―!$M$2:$N$3,2,FALSE),0)</f>
        <v>0</v>
      </c>
      <c r="X111" s="6">
        <f>IFERROR(VLOOKUP(通常分様式!X111,―!$O$2:$P$3,2,FALSE),0)</f>
        <v>0</v>
      </c>
      <c r="Y111" s="6">
        <f>IFERROR(VLOOKUP(通常分様式!Y111,―!$X$2:$Y$31,2,FALSE),0)</f>
        <v>0</v>
      </c>
      <c r="Z111" s="6">
        <f>IFERROR(VLOOKUP(通常分様式!Z111,―!$X$2:$Y$31,2,FALSE),0)</f>
        <v>0</v>
      </c>
      <c r="AE111" s="6">
        <f>IFERROR(VLOOKUP(通常分様式!AE111,―!$AA$2:$AB$13,2,FALSE),0)</f>
        <v>0</v>
      </c>
      <c r="AF111" s="6">
        <f t="shared" si="8"/>
        <v>0</v>
      </c>
      <c r="AG111" s="139">
        <f t="shared" si="9"/>
        <v>0</v>
      </c>
      <c r="AH111" s="139">
        <f t="shared" si="10"/>
        <v>0</v>
      </c>
      <c r="AI111" s="139">
        <f t="shared" si="11"/>
        <v>0</v>
      </c>
      <c r="AJ111" s="139">
        <f t="shared" si="12"/>
        <v>0</v>
      </c>
      <c r="AK111" s="139">
        <f t="shared" si="13"/>
        <v>0</v>
      </c>
      <c r="AL111" s="139">
        <f t="shared" si="14"/>
        <v>0</v>
      </c>
      <c r="AM111" s="139">
        <f t="shared" si="15"/>
        <v>0</v>
      </c>
      <c r="AN111" s="6" t="str">
        <f>IF(通常分様式!C111="","",IF(PRODUCT(C111:E111,H111:Z111,AE111)=0,"error",""))</f>
        <v/>
      </c>
    </row>
    <row r="112" spans="1:40" x14ac:dyDescent="0.15">
      <c r="A112" s="6">
        <v>94</v>
      </c>
      <c r="C112" s="6">
        <f>IFERROR(VLOOKUP(通常分様式!C112,―!$A$2:$B$3,2,FALSE),0)</f>
        <v>0</v>
      </c>
      <c r="D112" s="6">
        <f>IFERROR(VLOOKUP(通常分様式!D112,―!$AD$2:$AE$3,2,FALSE),0)</f>
        <v>0</v>
      </c>
      <c r="E112" s="6">
        <f>IFERROR(VLOOKUP(通常分様式!E112,―!$AF$2:$AG$3,2,FALSE),0)</f>
        <v>0</v>
      </c>
      <c r="H112" s="6">
        <f>IFERROR(VLOOKUP(通常分様式!H112,―!$C$2:$D$2,2,FALSE),0)</f>
        <v>0</v>
      </c>
      <c r="I112" s="6">
        <f>IFERROR(IF(通常分様式!D112="○",VLOOKUP(通常分様式!I112,―!$E$20:$F$24,2,FALSE),VLOOKUP(通常分様式!I112,―!$E$2:$F$18,2,FALSE)),0)</f>
        <v>0</v>
      </c>
      <c r="J112" s="6">
        <f>IFERROR(VLOOKUP(通常分様式!J112,―!$G$2:$H$2,2,FALSE),0)</f>
        <v>0</v>
      </c>
      <c r="K112" s="6">
        <f>IFERROR(VLOOKUP(通常分様式!K112,―!$AH$2:$AI$12,2,FALSE),0)</f>
        <v>0</v>
      </c>
      <c r="U112" s="6">
        <f>IFERROR(IF(通常分様式!C112="単",VLOOKUP(通常分様式!U112,―!$I$2:$J$3,2,FALSE),VLOOKUP(通常分様式!U112,―!$I$4:$J$5,2,FALSE)),0)</f>
        <v>0</v>
      </c>
      <c r="V112" s="6">
        <f>IFERROR(VLOOKUP(通常分様式!V112,―!$K$2:$L$3,2,FALSE),0)</f>
        <v>0</v>
      </c>
      <c r="W112" s="6">
        <f>IFERROR(VLOOKUP(通常分様式!W112,―!$M$2:$N$3,2,FALSE),0)</f>
        <v>0</v>
      </c>
      <c r="X112" s="6">
        <f>IFERROR(VLOOKUP(通常分様式!X112,―!$O$2:$P$3,2,FALSE),0)</f>
        <v>0</v>
      </c>
      <c r="Y112" s="6">
        <f>IFERROR(VLOOKUP(通常分様式!Y112,―!$X$2:$Y$31,2,FALSE),0)</f>
        <v>0</v>
      </c>
      <c r="Z112" s="6">
        <f>IFERROR(VLOOKUP(通常分様式!Z112,―!$X$2:$Y$31,2,FALSE),0)</f>
        <v>0</v>
      </c>
      <c r="AE112" s="6">
        <f>IFERROR(VLOOKUP(通常分様式!AE112,―!$AA$2:$AB$13,2,FALSE),0)</f>
        <v>0</v>
      </c>
      <c r="AF112" s="6">
        <f t="shared" si="8"/>
        <v>0</v>
      </c>
      <c r="AG112" s="139">
        <f t="shared" si="9"/>
        <v>0</v>
      </c>
      <c r="AH112" s="139">
        <f t="shared" si="10"/>
        <v>0</v>
      </c>
      <c r="AI112" s="139">
        <f t="shared" si="11"/>
        <v>0</v>
      </c>
      <c r="AJ112" s="139">
        <f t="shared" si="12"/>
        <v>0</v>
      </c>
      <c r="AK112" s="139">
        <f t="shared" si="13"/>
        <v>0</v>
      </c>
      <c r="AL112" s="139">
        <f t="shared" si="14"/>
        <v>0</v>
      </c>
      <c r="AM112" s="139">
        <f t="shared" si="15"/>
        <v>0</v>
      </c>
      <c r="AN112" s="6" t="str">
        <f>IF(通常分様式!C112="","",IF(PRODUCT(C112:E112,H112:Z112,AE112)=0,"error",""))</f>
        <v/>
      </c>
    </row>
    <row r="113" spans="1:40" x14ac:dyDescent="0.15">
      <c r="A113" s="6">
        <v>95</v>
      </c>
      <c r="C113" s="6">
        <f>IFERROR(VLOOKUP(通常分様式!C113,―!$A$2:$B$3,2,FALSE),0)</f>
        <v>0</v>
      </c>
      <c r="D113" s="6">
        <f>IFERROR(VLOOKUP(通常分様式!D113,―!$AD$2:$AE$3,2,FALSE),0)</f>
        <v>0</v>
      </c>
      <c r="E113" s="6">
        <f>IFERROR(VLOOKUP(通常分様式!E113,―!$AF$2:$AG$3,2,FALSE),0)</f>
        <v>0</v>
      </c>
      <c r="H113" s="6">
        <f>IFERROR(VLOOKUP(通常分様式!H113,―!$C$2:$D$2,2,FALSE),0)</f>
        <v>0</v>
      </c>
      <c r="I113" s="6">
        <f>IFERROR(IF(通常分様式!D113="○",VLOOKUP(通常分様式!I113,―!$E$20:$F$24,2,FALSE),VLOOKUP(通常分様式!I113,―!$E$2:$F$18,2,FALSE)),0)</f>
        <v>0</v>
      </c>
      <c r="J113" s="6">
        <f>IFERROR(VLOOKUP(通常分様式!J113,―!$G$2:$H$2,2,FALSE),0)</f>
        <v>0</v>
      </c>
      <c r="K113" s="6">
        <f>IFERROR(VLOOKUP(通常分様式!K113,―!$AH$2:$AI$12,2,FALSE),0)</f>
        <v>0</v>
      </c>
      <c r="U113" s="6">
        <f>IFERROR(IF(通常分様式!C113="単",VLOOKUP(通常分様式!U113,―!$I$2:$J$3,2,FALSE),VLOOKUP(通常分様式!U113,―!$I$4:$J$5,2,FALSE)),0)</f>
        <v>0</v>
      </c>
      <c r="V113" s="6">
        <f>IFERROR(VLOOKUP(通常分様式!V113,―!$K$2:$L$3,2,FALSE),0)</f>
        <v>0</v>
      </c>
      <c r="W113" s="6">
        <f>IFERROR(VLOOKUP(通常分様式!W113,―!$M$2:$N$3,2,FALSE),0)</f>
        <v>0</v>
      </c>
      <c r="X113" s="6">
        <f>IFERROR(VLOOKUP(通常分様式!X113,―!$O$2:$P$3,2,FALSE),0)</f>
        <v>0</v>
      </c>
      <c r="Y113" s="6">
        <f>IFERROR(VLOOKUP(通常分様式!Y113,―!$X$2:$Y$31,2,FALSE),0)</f>
        <v>0</v>
      </c>
      <c r="Z113" s="6">
        <f>IFERROR(VLOOKUP(通常分様式!Z113,―!$X$2:$Y$31,2,FALSE),0)</f>
        <v>0</v>
      </c>
      <c r="AE113" s="6">
        <f>IFERROR(VLOOKUP(通常分様式!AE113,―!$AA$2:$AB$13,2,FALSE),0)</f>
        <v>0</v>
      </c>
      <c r="AF113" s="6">
        <f t="shared" si="8"/>
        <v>0</v>
      </c>
      <c r="AG113" s="139">
        <f t="shared" si="9"/>
        <v>0</v>
      </c>
      <c r="AH113" s="139">
        <f t="shared" si="10"/>
        <v>0</v>
      </c>
      <c r="AI113" s="139">
        <f t="shared" si="11"/>
        <v>0</v>
      </c>
      <c r="AJ113" s="139">
        <f t="shared" si="12"/>
        <v>0</v>
      </c>
      <c r="AK113" s="139">
        <f t="shared" si="13"/>
        <v>0</v>
      </c>
      <c r="AL113" s="139">
        <f t="shared" si="14"/>
        <v>0</v>
      </c>
      <c r="AM113" s="139">
        <f t="shared" si="15"/>
        <v>0</v>
      </c>
      <c r="AN113" s="6" t="str">
        <f>IF(通常分様式!C113="","",IF(PRODUCT(C113:E113,H113:Z113,AE113)=0,"error",""))</f>
        <v/>
      </c>
    </row>
    <row r="114" spans="1:40" x14ac:dyDescent="0.15">
      <c r="A114" s="6">
        <v>96</v>
      </c>
      <c r="C114" s="6">
        <f>IFERROR(VLOOKUP(通常分様式!C114,―!$A$2:$B$3,2,FALSE),0)</f>
        <v>0</v>
      </c>
      <c r="D114" s="6">
        <f>IFERROR(VLOOKUP(通常分様式!D114,―!$AD$2:$AE$3,2,FALSE),0)</f>
        <v>0</v>
      </c>
      <c r="E114" s="6">
        <f>IFERROR(VLOOKUP(通常分様式!E114,―!$AF$2:$AG$3,2,FALSE),0)</f>
        <v>0</v>
      </c>
      <c r="H114" s="6">
        <f>IFERROR(VLOOKUP(通常分様式!H114,―!$C$2:$D$2,2,FALSE),0)</f>
        <v>0</v>
      </c>
      <c r="I114" s="6">
        <f>IFERROR(IF(通常分様式!D114="○",VLOOKUP(通常分様式!I114,―!$E$20:$F$24,2,FALSE),VLOOKUP(通常分様式!I114,―!$E$2:$F$18,2,FALSE)),0)</f>
        <v>0</v>
      </c>
      <c r="J114" s="6">
        <f>IFERROR(VLOOKUP(通常分様式!J114,―!$G$2:$H$2,2,FALSE),0)</f>
        <v>0</v>
      </c>
      <c r="K114" s="6">
        <f>IFERROR(VLOOKUP(通常分様式!K114,―!$AH$2:$AI$12,2,FALSE),0)</f>
        <v>0</v>
      </c>
      <c r="U114" s="6">
        <f>IFERROR(IF(通常分様式!C114="単",VLOOKUP(通常分様式!U114,―!$I$2:$J$3,2,FALSE),VLOOKUP(通常分様式!U114,―!$I$4:$J$5,2,FALSE)),0)</f>
        <v>0</v>
      </c>
      <c r="V114" s="6">
        <f>IFERROR(VLOOKUP(通常分様式!V114,―!$K$2:$L$3,2,FALSE),0)</f>
        <v>0</v>
      </c>
      <c r="W114" s="6">
        <f>IFERROR(VLOOKUP(通常分様式!W114,―!$M$2:$N$3,2,FALSE),0)</f>
        <v>0</v>
      </c>
      <c r="X114" s="6">
        <f>IFERROR(VLOOKUP(通常分様式!X114,―!$O$2:$P$3,2,FALSE),0)</f>
        <v>0</v>
      </c>
      <c r="Y114" s="6">
        <f>IFERROR(VLOOKUP(通常分様式!Y114,―!$X$2:$Y$31,2,FALSE),0)</f>
        <v>0</v>
      </c>
      <c r="Z114" s="6">
        <f>IFERROR(VLOOKUP(通常分様式!Z114,―!$X$2:$Y$31,2,FALSE),0)</f>
        <v>0</v>
      </c>
      <c r="AE114" s="6">
        <f>IFERROR(VLOOKUP(通常分様式!AE114,―!$AA$2:$AB$13,2,FALSE),0)</f>
        <v>0</v>
      </c>
      <c r="AF114" s="6">
        <f t="shared" si="8"/>
        <v>0</v>
      </c>
      <c r="AG114" s="139">
        <f t="shared" si="9"/>
        <v>0</v>
      </c>
      <c r="AH114" s="139">
        <f t="shared" si="10"/>
        <v>0</v>
      </c>
      <c r="AI114" s="139">
        <f t="shared" si="11"/>
        <v>0</v>
      </c>
      <c r="AJ114" s="139">
        <f t="shared" si="12"/>
        <v>0</v>
      </c>
      <c r="AK114" s="139">
        <f t="shared" si="13"/>
        <v>0</v>
      </c>
      <c r="AL114" s="139">
        <f t="shared" si="14"/>
        <v>0</v>
      </c>
      <c r="AM114" s="139">
        <f t="shared" si="15"/>
        <v>0</v>
      </c>
      <c r="AN114" s="6" t="str">
        <f>IF(通常分様式!C114="","",IF(PRODUCT(C114:E114,H114:Z114,AE114)=0,"error",""))</f>
        <v/>
      </c>
    </row>
    <row r="115" spans="1:40" x14ac:dyDescent="0.15">
      <c r="A115" s="6">
        <v>97</v>
      </c>
      <c r="C115" s="6">
        <f>IFERROR(VLOOKUP(通常分様式!C115,―!$A$2:$B$3,2,FALSE),0)</f>
        <v>0</v>
      </c>
      <c r="D115" s="6">
        <f>IFERROR(VLOOKUP(通常分様式!D115,―!$AD$2:$AE$3,2,FALSE),0)</f>
        <v>0</v>
      </c>
      <c r="E115" s="6">
        <f>IFERROR(VLOOKUP(通常分様式!E115,―!$AF$2:$AG$3,2,FALSE),0)</f>
        <v>0</v>
      </c>
      <c r="H115" s="6">
        <f>IFERROR(VLOOKUP(通常分様式!H115,―!$C$2:$D$2,2,FALSE),0)</f>
        <v>0</v>
      </c>
      <c r="I115" s="6">
        <f>IFERROR(IF(通常分様式!D115="○",VLOOKUP(通常分様式!I115,―!$E$20:$F$24,2,FALSE),VLOOKUP(通常分様式!I115,―!$E$2:$F$18,2,FALSE)),0)</f>
        <v>0</v>
      </c>
      <c r="J115" s="6">
        <f>IFERROR(VLOOKUP(通常分様式!J115,―!$G$2:$H$2,2,FALSE),0)</f>
        <v>0</v>
      </c>
      <c r="K115" s="6">
        <f>IFERROR(VLOOKUP(通常分様式!K115,―!$AH$2:$AI$12,2,FALSE),0)</f>
        <v>0</v>
      </c>
      <c r="U115" s="6">
        <f>IFERROR(IF(通常分様式!C115="単",VLOOKUP(通常分様式!U115,―!$I$2:$J$3,2,FALSE),VLOOKUP(通常分様式!U115,―!$I$4:$J$5,2,FALSE)),0)</f>
        <v>0</v>
      </c>
      <c r="V115" s="6">
        <f>IFERROR(VLOOKUP(通常分様式!V115,―!$K$2:$L$3,2,FALSE),0)</f>
        <v>0</v>
      </c>
      <c r="W115" s="6">
        <f>IFERROR(VLOOKUP(通常分様式!W115,―!$M$2:$N$3,2,FALSE),0)</f>
        <v>0</v>
      </c>
      <c r="X115" s="6">
        <f>IFERROR(VLOOKUP(通常分様式!X115,―!$O$2:$P$3,2,FALSE),0)</f>
        <v>0</v>
      </c>
      <c r="Y115" s="6">
        <f>IFERROR(VLOOKUP(通常分様式!Y115,―!$X$2:$Y$31,2,FALSE),0)</f>
        <v>0</v>
      </c>
      <c r="Z115" s="6">
        <f>IFERROR(VLOOKUP(通常分様式!Z115,―!$X$2:$Y$31,2,FALSE),0)</f>
        <v>0</v>
      </c>
      <c r="AE115" s="6">
        <f>IFERROR(VLOOKUP(通常分様式!AE115,―!$AA$2:$AB$13,2,FALSE),0)</f>
        <v>0</v>
      </c>
      <c r="AF115" s="6">
        <f t="shared" si="8"/>
        <v>0</v>
      </c>
      <c r="AG115" s="139">
        <f t="shared" si="9"/>
        <v>0</v>
      </c>
      <c r="AH115" s="139">
        <f t="shared" si="10"/>
        <v>0</v>
      </c>
      <c r="AI115" s="139">
        <f t="shared" si="11"/>
        <v>0</v>
      </c>
      <c r="AJ115" s="139">
        <f t="shared" si="12"/>
        <v>0</v>
      </c>
      <c r="AK115" s="139">
        <f t="shared" si="13"/>
        <v>0</v>
      </c>
      <c r="AL115" s="139">
        <f t="shared" si="14"/>
        <v>0</v>
      </c>
      <c r="AM115" s="139">
        <f t="shared" si="15"/>
        <v>0</v>
      </c>
      <c r="AN115" s="6" t="str">
        <f>IF(通常分様式!C115="","",IF(PRODUCT(C115:E115,H115:Z115,AE115)=0,"error",""))</f>
        <v/>
      </c>
    </row>
    <row r="116" spans="1:40" x14ac:dyDescent="0.15">
      <c r="A116" s="6">
        <v>98</v>
      </c>
      <c r="C116" s="6">
        <f>IFERROR(VLOOKUP(通常分様式!C116,―!$A$2:$B$3,2,FALSE),0)</f>
        <v>0</v>
      </c>
      <c r="D116" s="6">
        <f>IFERROR(VLOOKUP(通常分様式!D116,―!$AD$2:$AE$3,2,FALSE),0)</f>
        <v>0</v>
      </c>
      <c r="E116" s="6">
        <f>IFERROR(VLOOKUP(通常分様式!E116,―!$AF$2:$AG$3,2,FALSE),0)</f>
        <v>0</v>
      </c>
      <c r="H116" s="6">
        <f>IFERROR(VLOOKUP(通常分様式!H116,―!$C$2:$D$2,2,FALSE),0)</f>
        <v>0</v>
      </c>
      <c r="I116" s="6">
        <f>IFERROR(IF(通常分様式!D116="○",VLOOKUP(通常分様式!I116,―!$E$20:$F$24,2,FALSE),VLOOKUP(通常分様式!I116,―!$E$2:$F$18,2,FALSE)),0)</f>
        <v>0</v>
      </c>
      <c r="J116" s="6">
        <f>IFERROR(VLOOKUP(通常分様式!J116,―!$G$2:$H$2,2,FALSE),0)</f>
        <v>0</v>
      </c>
      <c r="K116" s="6">
        <f>IFERROR(VLOOKUP(通常分様式!K116,―!$AH$2:$AI$12,2,FALSE),0)</f>
        <v>0</v>
      </c>
      <c r="U116" s="6">
        <f>IFERROR(IF(通常分様式!C116="単",VLOOKUP(通常分様式!U116,―!$I$2:$J$3,2,FALSE),VLOOKUP(通常分様式!U116,―!$I$4:$J$5,2,FALSE)),0)</f>
        <v>0</v>
      </c>
      <c r="V116" s="6">
        <f>IFERROR(VLOOKUP(通常分様式!V116,―!$K$2:$L$3,2,FALSE),0)</f>
        <v>0</v>
      </c>
      <c r="W116" s="6">
        <f>IFERROR(VLOOKUP(通常分様式!W116,―!$M$2:$N$3,2,FALSE),0)</f>
        <v>0</v>
      </c>
      <c r="X116" s="6">
        <f>IFERROR(VLOOKUP(通常分様式!X116,―!$O$2:$P$3,2,FALSE),0)</f>
        <v>0</v>
      </c>
      <c r="Y116" s="6">
        <f>IFERROR(VLOOKUP(通常分様式!Y116,―!$X$2:$Y$31,2,FALSE),0)</f>
        <v>0</v>
      </c>
      <c r="Z116" s="6">
        <f>IFERROR(VLOOKUP(通常分様式!Z116,―!$X$2:$Y$31,2,FALSE),0)</f>
        <v>0</v>
      </c>
      <c r="AE116" s="6">
        <f>IFERROR(VLOOKUP(通常分様式!AE116,―!$AA$2:$AB$13,2,FALSE),0)</f>
        <v>0</v>
      </c>
      <c r="AF116" s="6">
        <f t="shared" si="8"/>
        <v>0</v>
      </c>
      <c r="AG116" s="139">
        <f t="shared" si="9"/>
        <v>0</v>
      </c>
      <c r="AH116" s="139">
        <f t="shared" si="10"/>
        <v>0</v>
      </c>
      <c r="AI116" s="139">
        <f t="shared" si="11"/>
        <v>0</v>
      </c>
      <c r="AJ116" s="139">
        <f t="shared" si="12"/>
        <v>0</v>
      </c>
      <c r="AK116" s="139">
        <f t="shared" si="13"/>
        <v>0</v>
      </c>
      <c r="AL116" s="139">
        <f t="shared" si="14"/>
        <v>0</v>
      </c>
      <c r="AM116" s="139">
        <f t="shared" si="15"/>
        <v>0</v>
      </c>
      <c r="AN116" s="6" t="str">
        <f>IF(通常分様式!C116="","",IF(PRODUCT(C116:E116,H116:Z116,AE116)=0,"error",""))</f>
        <v/>
      </c>
    </row>
    <row r="117" spans="1:40" x14ac:dyDescent="0.15">
      <c r="A117" s="6">
        <v>99</v>
      </c>
      <c r="C117" s="6">
        <f>IFERROR(VLOOKUP(通常分様式!C117,―!$A$2:$B$3,2,FALSE),0)</f>
        <v>0</v>
      </c>
      <c r="D117" s="6">
        <f>IFERROR(VLOOKUP(通常分様式!D117,―!$AD$2:$AE$3,2,FALSE),0)</f>
        <v>0</v>
      </c>
      <c r="E117" s="6">
        <f>IFERROR(VLOOKUP(通常分様式!E117,―!$AF$2:$AG$3,2,FALSE),0)</f>
        <v>0</v>
      </c>
      <c r="H117" s="6">
        <f>IFERROR(VLOOKUP(通常分様式!H117,―!$C$2:$D$2,2,FALSE),0)</f>
        <v>0</v>
      </c>
      <c r="I117" s="6">
        <f>IFERROR(IF(通常分様式!D117="○",VLOOKUP(通常分様式!I117,―!$E$20:$F$24,2,FALSE),VLOOKUP(通常分様式!I117,―!$E$2:$F$18,2,FALSE)),0)</f>
        <v>0</v>
      </c>
      <c r="J117" s="6">
        <f>IFERROR(VLOOKUP(通常分様式!J117,―!$G$2:$H$2,2,FALSE),0)</f>
        <v>0</v>
      </c>
      <c r="K117" s="6">
        <f>IFERROR(VLOOKUP(通常分様式!K117,―!$AH$2:$AI$12,2,FALSE),0)</f>
        <v>0</v>
      </c>
      <c r="U117" s="6">
        <f>IFERROR(IF(通常分様式!C117="単",VLOOKUP(通常分様式!U117,―!$I$2:$J$3,2,FALSE),VLOOKUP(通常分様式!U117,―!$I$4:$J$5,2,FALSE)),0)</f>
        <v>0</v>
      </c>
      <c r="V117" s="6">
        <f>IFERROR(VLOOKUP(通常分様式!V117,―!$K$2:$L$3,2,FALSE),0)</f>
        <v>0</v>
      </c>
      <c r="W117" s="6">
        <f>IFERROR(VLOOKUP(通常分様式!W117,―!$M$2:$N$3,2,FALSE),0)</f>
        <v>0</v>
      </c>
      <c r="X117" s="6">
        <f>IFERROR(VLOOKUP(通常分様式!X117,―!$O$2:$P$3,2,FALSE),0)</f>
        <v>0</v>
      </c>
      <c r="Y117" s="6">
        <f>IFERROR(VLOOKUP(通常分様式!Y117,―!$X$2:$Y$31,2,FALSE),0)</f>
        <v>0</v>
      </c>
      <c r="Z117" s="6">
        <f>IFERROR(VLOOKUP(通常分様式!Z117,―!$X$2:$Y$31,2,FALSE),0)</f>
        <v>0</v>
      </c>
      <c r="AE117" s="6">
        <f>IFERROR(VLOOKUP(通常分様式!AE117,―!$AA$2:$AB$13,2,FALSE),0)</f>
        <v>0</v>
      </c>
      <c r="AF117" s="6">
        <f t="shared" si="8"/>
        <v>0</v>
      </c>
      <c r="AG117" s="139">
        <f t="shared" si="9"/>
        <v>0</v>
      </c>
      <c r="AH117" s="139">
        <f t="shared" si="10"/>
        <v>0</v>
      </c>
      <c r="AI117" s="139">
        <f t="shared" si="11"/>
        <v>0</v>
      </c>
      <c r="AJ117" s="139">
        <f t="shared" si="12"/>
        <v>0</v>
      </c>
      <c r="AK117" s="139">
        <f t="shared" si="13"/>
        <v>0</v>
      </c>
      <c r="AL117" s="139">
        <f t="shared" si="14"/>
        <v>0</v>
      </c>
      <c r="AM117" s="139">
        <f t="shared" si="15"/>
        <v>0</v>
      </c>
      <c r="AN117" s="6" t="str">
        <f>IF(通常分様式!C117="","",IF(PRODUCT(C117:E117,H117:Z117,AE117)=0,"error",""))</f>
        <v/>
      </c>
    </row>
    <row r="118" spans="1:40" x14ac:dyDescent="0.15">
      <c r="A118" s="6">
        <v>100</v>
      </c>
      <c r="C118" s="6">
        <f>IFERROR(VLOOKUP(通常分様式!C118,―!$A$2:$B$3,2,FALSE),0)</f>
        <v>0</v>
      </c>
      <c r="D118" s="6">
        <f>IFERROR(VLOOKUP(通常分様式!D118,―!$AD$2:$AE$3,2,FALSE),0)</f>
        <v>0</v>
      </c>
      <c r="E118" s="6">
        <f>IFERROR(VLOOKUP(通常分様式!E118,―!$AF$2:$AG$3,2,FALSE),0)</f>
        <v>0</v>
      </c>
      <c r="H118" s="6">
        <f>IFERROR(VLOOKUP(通常分様式!H118,―!$C$2:$D$2,2,FALSE),0)</f>
        <v>0</v>
      </c>
      <c r="I118" s="6">
        <f>IFERROR(IF(通常分様式!D118="○",VLOOKUP(通常分様式!I118,―!$E$20:$F$24,2,FALSE),VLOOKUP(通常分様式!I118,―!$E$2:$F$18,2,FALSE)),0)</f>
        <v>0</v>
      </c>
      <c r="J118" s="6">
        <f>IFERROR(VLOOKUP(通常分様式!J118,―!$G$2:$H$2,2,FALSE),0)</f>
        <v>0</v>
      </c>
      <c r="K118" s="6">
        <f>IFERROR(VLOOKUP(通常分様式!K118,―!$AH$2:$AI$12,2,FALSE),0)</f>
        <v>0</v>
      </c>
      <c r="U118" s="6">
        <f>IFERROR(IF(通常分様式!C118="単",VLOOKUP(通常分様式!U118,―!$I$2:$J$3,2,FALSE),VLOOKUP(通常分様式!U118,―!$I$4:$J$5,2,FALSE)),0)</f>
        <v>0</v>
      </c>
      <c r="V118" s="6">
        <f>IFERROR(VLOOKUP(通常分様式!V118,―!$K$2:$L$3,2,FALSE),0)</f>
        <v>0</v>
      </c>
      <c r="W118" s="6">
        <f>IFERROR(VLOOKUP(通常分様式!W118,―!$M$2:$N$3,2,FALSE),0)</f>
        <v>0</v>
      </c>
      <c r="X118" s="6">
        <f>IFERROR(VLOOKUP(通常分様式!X118,―!$O$2:$P$3,2,FALSE),0)</f>
        <v>0</v>
      </c>
      <c r="Y118" s="6">
        <f>IFERROR(VLOOKUP(通常分様式!Y118,―!$X$2:$Y$31,2,FALSE),0)</f>
        <v>0</v>
      </c>
      <c r="Z118" s="6">
        <f>IFERROR(VLOOKUP(通常分様式!Z118,―!$X$2:$Y$31,2,FALSE),0)</f>
        <v>0</v>
      </c>
      <c r="AE118" s="6">
        <f>IFERROR(VLOOKUP(通常分様式!AE118,―!$AA$2:$AB$13,2,FALSE),0)</f>
        <v>0</v>
      </c>
      <c r="AF118" s="6">
        <f t="shared" si="8"/>
        <v>0</v>
      </c>
      <c r="AG118" s="139">
        <f t="shared" si="9"/>
        <v>0</v>
      </c>
      <c r="AH118" s="139">
        <f t="shared" si="10"/>
        <v>0</v>
      </c>
      <c r="AI118" s="139">
        <f t="shared" si="11"/>
        <v>0</v>
      </c>
      <c r="AJ118" s="139">
        <f t="shared" si="12"/>
        <v>0</v>
      </c>
      <c r="AK118" s="139">
        <f t="shared" si="13"/>
        <v>0</v>
      </c>
      <c r="AL118" s="139">
        <f t="shared" si="14"/>
        <v>0</v>
      </c>
      <c r="AM118" s="139">
        <f t="shared" si="15"/>
        <v>0</v>
      </c>
      <c r="AN118" s="6" t="str">
        <f>IF(通常分様式!C118="","",IF(PRODUCT(C118:E118,H118:Z118,AE118)=0,"error",""))</f>
        <v/>
      </c>
    </row>
    <row r="119" spans="1:40" x14ac:dyDescent="0.15">
      <c r="A119" s="6">
        <v>101</v>
      </c>
      <c r="C119" s="6">
        <f>IFERROR(VLOOKUP(通常分様式!C119,―!$A$2:$B$3,2,FALSE),0)</f>
        <v>0</v>
      </c>
      <c r="D119" s="6">
        <f>IFERROR(VLOOKUP(通常分様式!D119,―!$AD$2:$AE$3,2,FALSE),0)</f>
        <v>0</v>
      </c>
      <c r="E119" s="6">
        <f>IFERROR(VLOOKUP(通常分様式!E119,―!$AF$2:$AG$3,2,FALSE),0)</f>
        <v>0</v>
      </c>
      <c r="H119" s="6">
        <f>IFERROR(VLOOKUP(通常分様式!H119,―!$C$2:$D$2,2,FALSE),0)</f>
        <v>0</v>
      </c>
      <c r="I119" s="6">
        <f>IFERROR(IF(通常分様式!D119="○",VLOOKUP(通常分様式!I119,―!$E$20:$F$24,2,FALSE),VLOOKUP(通常分様式!I119,―!$E$2:$F$18,2,FALSE)),0)</f>
        <v>0</v>
      </c>
      <c r="J119" s="6">
        <f>IFERROR(VLOOKUP(通常分様式!J119,―!$G$2:$H$2,2,FALSE),0)</f>
        <v>0</v>
      </c>
      <c r="K119" s="6">
        <f>IFERROR(VLOOKUP(通常分様式!K119,―!$AH$2:$AI$12,2,FALSE),0)</f>
        <v>0</v>
      </c>
      <c r="U119" s="6">
        <f>IFERROR(IF(通常分様式!C119="単",VLOOKUP(通常分様式!U119,―!$I$2:$J$3,2,FALSE),VLOOKUP(通常分様式!U119,―!$I$4:$J$5,2,FALSE)),0)</f>
        <v>0</v>
      </c>
      <c r="V119" s="6">
        <f>IFERROR(VLOOKUP(通常分様式!V119,―!$K$2:$L$3,2,FALSE),0)</f>
        <v>0</v>
      </c>
      <c r="W119" s="6">
        <f>IFERROR(VLOOKUP(通常分様式!W119,―!$M$2:$N$3,2,FALSE),0)</f>
        <v>0</v>
      </c>
      <c r="X119" s="6">
        <f>IFERROR(VLOOKUP(通常分様式!X119,―!$O$2:$P$3,2,FALSE),0)</f>
        <v>0</v>
      </c>
      <c r="Y119" s="6">
        <f>IFERROR(VLOOKUP(通常分様式!Y119,―!$X$2:$Y$31,2,FALSE),0)</f>
        <v>0</v>
      </c>
      <c r="Z119" s="6">
        <f>IFERROR(VLOOKUP(通常分様式!Z119,―!$X$2:$Y$31,2,FALSE),0)</f>
        <v>0</v>
      </c>
      <c r="AE119" s="6">
        <f>IFERROR(VLOOKUP(通常分様式!AE119,―!$AA$2:$AB$13,2,FALSE),0)</f>
        <v>0</v>
      </c>
      <c r="AF119" s="6">
        <f t="shared" si="8"/>
        <v>0</v>
      </c>
      <c r="AG119" s="139">
        <f t="shared" si="9"/>
        <v>0</v>
      </c>
      <c r="AH119" s="139">
        <f t="shared" si="10"/>
        <v>0</v>
      </c>
      <c r="AI119" s="139">
        <f t="shared" si="11"/>
        <v>0</v>
      </c>
      <c r="AJ119" s="139">
        <f t="shared" si="12"/>
        <v>0</v>
      </c>
      <c r="AK119" s="139">
        <f t="shared" si="13"/>
        <v>0</v>
      </c>
      <c r="AL119" s="139">
        <f t="shared" si="14"/>
        <v>0</v>
      </c>
      <c r="AM119" s="139">
        <f t="shared" si="15"/>
        <v>0</v>
      </c>
      <c r="AN119" s="6" t="str">
        <f>IF(通常分様式!C119="","",IF(PRODUCT(C119:E119,H119:Z119,AE119)=0,"error",""))</f>
        <v/>
      </c>
    </row>
    <row r="120" spans="1:40" x14ac:dyDescent="0.15">
      <c r="A120" s="6">
        <v>102</v>
      </c>
      <c r="C120" s="6">
        <f>IFERROR(VLOOKUP(通常分様式!C120,―!$A$2:$B$3,2,FALSE),0)</f>
        <v>0</v>
      </c>
      <c r="D120" s="6">
        <f>IFERROR(VLOOKUP(通常分様式!D120,―!$AD$2:$AE$3,2,FALSE),0)</f>
        <v>0</v>
      </c>
      <c r="E120" s="6">
        <f>IFERROR(VLOOKUP(通常分様式!E120,―!$AF$2:$AG$3,2,FALSE),0)</f>
        <v>0</v>
      </c>
      <c r="H120" s="6">
        <f>IFERROR(VLOOKUP(通常分様式!H120,―!$C$2:$D$2,2,FALSE),0)</f>
        <v>0</v>
      </c>
      <c r="I120" s="6">
        <f>IFERROR(IF(通常分様式!D120="○",VLOOKUP(通常分様式!I120,―!$E$20:$F$24,2,FALSE),VLOOKUP(通常分様式!I120,―!$E$2:$F$18,2,FALSE)),0)</f>
        <v>0</v>
      </c>
      <c r="J120" s="6">
        <f>IFERROR(VLOOKUP(通常分様式!J120,―!$G$2:$H$2,2,FALSE),0)</f>
        <v>0</v>
      </c>
      <c r="K120" s="6">
        <f>IFERROR(VLOOKUP(通常分様式!K120,―!$AH$2:$AI$12,2,FALSE),0)</f>
        <v>0</v>
      </c>
      <c r="U120" s="6">
        <f>IFERROR(IF(通常分様式!C120="単",VLOOKUP(通常分様式!U120,―!$I$2:$J$3,2,FALSE),VLOOKUP(通常分様式!U120,―!$I$4:$J$5,2,FALSE)),0)</f>
        <v>0</v>
      </c>
      <c r="V120" s="6">
        <f>IFERROR(VLOOKUP(通常分様式!V120,―!$K$2:$L$3,2,FALSE),0)</f>
        <v>0</v>
      </c>
      <c r="W120" s="6">
        <f>IFERROR(VLOOKUP(通常分様式!W120,―!$M$2:$N$3,2,FALSE),0)</f>
        <v>0</v>
      </c>
      <c r="X120" s="6">
        <f>IFERROR(VLOOKUP(通常分様式!X120,―!$O$2:$P$3,2,FALSE),0)</f>
        <v>0</v>
      </c>
      <c r="Y120" s="6">
        <f>IFERROR(VLOOKUP(通常分様式!Y120,―!$X$2:$Y$31,2,FALSE),0)</f>
        <v>0</v>
      </c>
      <c r="Z120" s="6">
        <f>IFERROR(VLOOKUP(通常分様式!Z120,―!$X$2:$Y$31,2,FALSE),0)</f>
        <v>0</v>
      </c>
      <c r="AE120" s="6">
        <f>IFERROR(VLOOKUP(通常分様式!AE120,―!$AA$2:$AB$13,2,FALSE),0)</f>
        <v>0</v>
      </c>
      <c r="AF120" s="6">
        <f t="shared" si="8"/>
        <v>0</v>
      </c>
      <c r="AG120" s="139">
        <f t="shared" si="9"/>
        <v>0</v>
      </c>
      <c r="AH120" s="139">
        <f t="shared" si="10"/>
        <v>0</v>
      </c>
      <c r="AI120" s="139">
        <f t="shared" si="11"/>
        <v>0</v>
      </c>
      <c r="AJ120" s="139">
        <f t="shared" si="12"/>
        <v>0</v>
      </c>
      <c r="AK120" s="139">
        <f t="shared" si="13"/>
        <v>0</v>
      </c>
      <c r="AL120" s="139">
        <f t="shared" si="14"/>
        <v>0</v>
      </c>
      <c r="AM120" s="139">
        <f t="shared" si="15"/>
        <v>0</v>
      </c>
      <c r="AN120" s="6" t="str">
        <f>IF(通常分様式!C120="","",IF(PRODUCT(C120:E120,H120:Z120,AE120)=0,"error",""))</f>
        <v/>
      </c>
    </row>
    <row r="121" spans="1:40" x14ac:dyDescent="0.15">
      <c r="A121" s="6">
        <v>103</v>
      </c>
      <c r="C121" s="6">
        <f>IFERROR(VLOOKUP(通常分様式!C121,―!$A$2:$B$3,2,FALSE),0)</f>
        <v>0</v>
      </c>
      <c r="D121" s="6">
        <f>IFERROR(VLOOKUP(通常分様式!D121,―!$AD$2:$AE$3,2,FALSE),0)</f>
        <v>0</v>
      </c>
      <c r="E121" s="6">
        <f>IFERROR(VLOOKUP(通常分様式!E121,―!$AF$2:$AG$3,2,FALSE),0)</f>
        <v>0</v>
      </c>
      <c r="H121" s="6">
        <f>IFERROR(VLOOKUP(通常分様式!H121,―!$C$2:$D$2,2,FALSE),0)</f>
        <v>0</v>
      </c>
      <c r="I121" s="6">
        <f>IFERROR(IF(通常分様式!D121="○",VLOOKUP(通常分様式!I121,―!$E$20:$F$24,2,FALSE),VLOOKUP(通常分様式!I121,―!$E$2:$F$18,2,FALSE)),0)</f>
        <v>0</v>
      </c>
      <c r="J121" s="6">
        <f>IFERROR(VLOOKUP(通常分様式!J121,―!$G$2:$H$2,2,FALSE),0)</f>
        <v>0</v>
      </c>
      <c r="K121" s="6">
        <f>IFERROR(VLOOKUP(通常分様式!K121,―!$AH$2:$AI$12,2,FALSE),0)</f>
        <v>0</v>
      </c>
      <c r="U121" s="6">
        <f>IFERROR(IF(通常分様式!C121="単",VLOOKUP(通常分様式!U121,―!$I$2:$J$3,2,FALSE),VLOOKUP(通常分様式!U121,―!$I$4:$J$5,2,FALSE)),0)</f>
        <v>0</v>
      </c>
      <c r="V121" s="6">
        <f>IFERROR(VLOOKUP(通常分様式!V121,―!$K$2:$L$3,2,FALSE),0)</f>
        <v>0</v>
      </c>
      <c r="W121" s="6">
        <f>IFERROR(VLOOKUP(通常分様式!W121,―!$M$2:$N$3,2,FALSE),0)</f>
        <v>0</v>
      </c>
      <c r="X121" s="6">
        <f>IFERROR(VLOOKUP(通常分様式!X121,―!$O$2:$P$3,2,FALSE),0)</f>
        <v>0</v>
      </c>
      <c r="Y121" s="6">
        <f>IFERROR(VLOOKUP(通常分様式!Y121,―!$X$2:$Y$31,2,FALSE),0)</f>
        <v>0</v>
      </c>
      <c r="Z121" s="6">
        <f>IFERROR(VLOOKUP(通常分様式!Z121,―!$X$2:$Y$31,2,FALSE),0)</f>
        <v>0</v>
      </c>
      <c r="AE121" s="6">
        <f>IFERROR(VLOOKUP(通常分様式!AE121,―!$AA$2:$AB$13,2,FALSE),0)</f>
        <v>0</v>
      </c>
      <c r="AF121" s="6">
        <f t="shared" si="8"/>
        <v>0</v>
      </c>
      <c r="AG121" s="139">
        <f t="shared" si="9"/>
        <v>0</v>
      </c>
      <c r="AH121" s="139">
        <f t="shared" si="10"/>
        <v>0</v>
      </c>
      <c r="AI121" s="139">
        <f t="shared" si="11"/>
        <v>0</v>
      </c>
      <c r="AJ121" s="139">
        <f t="shared" si="12"/>
        <v>0</v>
      </c>
      <c r="AK121" s="139">
        <f t="shared" si="13"/>
        <v>0</v>
      </c>
      <c r="AL121" s="139">
        <f t="shared" si="14"/>
        <v>0</v>
      </c>
      <c r="AM121" s="139">
        <f t="shared" si="15"/>
        <v>0</v>
      </c>
      <c r="AN121" s="6" t="str">
        <f>IF(通常分様式!C121="","",IF(PRODUCT(C121:E121,H121:Z121,AE121)=0,"error",""))</f>
        <v/>
      </c>
    </row>
    <row r="122" spans="1:40" x14ac:dyDescent="0.15">
      <c r="A122" s="6">
        <v>104</v>
      </c>
      <c r="C122" s="6">
        <f>IFERROR(VLOOKUP(通常分様式!C122,―!$A$2:$B$3,2,FALSE),0)</f>
        <v>0</v>
      </c>
      <c r="D122" s="6">
        <f>IFERROR(VLOOKUP(通常分様式!D122,―!$AD$2:$AE$3,2,FALSE),0)</f>
        <v>0</v>
      </c>
      <c r="E122" s="6">
        <f>IFERROR(VLOOKUP(通常分様式!E122,―!$AF$2:$AG$3,2,FALSE),0)</f>
        <v>0</v>
      </c>
      <c r="H122" s="6">
        <f>IFERROR(VLOOKUP(通常分様式!H122,―!$C$2:$D$2,2,FALSE),0)</f>
        <v>0</v>
      </c>
      <c r="I122" s="6">
        <f>IFERROR(IF(通常分様式!D122="○",VLOOKUP(通常分様式!I122,―!$E$20:$F$24,2,FALSE),VLOOKUP(通常分様式!I122,―!$E$2:$F$18,2,FALSE)),0)</f>
        <v>0</v>
      </c>
      <c r="J122" s="6">
        <f>IFERROR(VLOOKUP(通常分様式!J122,―!$G$2:$H$2,2,FALSE),0)</f>
        <v>0</v>
      </c>
      <c r="K122" s="6">
        <f>IFERROR(VLOOKUP(通常分様式!K122,―!$AH$2:$AI$12,2,FALSE),0)</f>
        <v>0</v>
      </c>
      <c r="U122" s="6">
        <f>IFERROR(IF(通常分様式!C122="単",VLOOKUP(通常分様式!U122,―!$I$2:$J$3,2,FALSE),VLOOKUP(通常分様式!U122,―!$I$4:$J$5,2,FALSE)),0)</f>
        <v>0</v>
      </c>
      <c r="V122" s="6">
        <f>IFERROR(VLOOKUP(通常分様式!V122,―!$K$2:$L$3,2,FALSE),0)</f>
        <v>0</v>
      </c>
      <c r="W122" s="6">
        <f>IFERROR(VLOOKUP(通常分様式!W122,―!$M$2:$N$3,2,FALSE),0)</f>
        <v>0</v>
      </c>
      <c r="X122" s="6">
        <f>IFERROR(VLOOKUP(通常分様式!X122,―!$O$2:$P$3,2,FALSE),0)</f>
        <v>0</v>
      </c>
      <c r="Y122" s="6">
        <f>IFERROR(VLOOKUP(通常分様式!Y122,―!$X$2:$Y$31,2,FALSE),0)</f>
        <v>0</v>
      </c>
      <c r="Z122" s="6">
        <f>IFERROR(VLOOKUP(通常分様式!Z122,―!$X$2:$Y$31,2,FALSE),0)</f>
        <v>0</v>
      </c>
      <c r="AE122" s="6">
        <f>IFERROR(VLOOKUP(通常分様式!AE122,―!$AA$2:$AB$13,2,FALSE),0)</f>
        <v>0</v>
      </c>
      <c r="AF122" s="6">
        <f t="shared" si="8"/>
        <v>0</v>
      </c>
      <c r="AG122" s="139">
        <f t="shared" si="9"/>
        <v>0</v>
      </c>
      <c r="AH122" s="139">
        <f t="shared" si="10"/>
        <v>0</v>
      </c>
      <c r="AI122" s="139">
        <f t="shared" si="11"/>
        <v>0</v>
      </c>
      <c r="AJ122" s="139">
        <f t="shared" si="12"/>
        <v>0</v>
      </c>
      <c r="AK122" s="139">
        <f t="shared" si="13"/>
        <v>0</v>
      </c>
      <c r="AL122" s="139">
        <f t="shared" si="14"/>
        <v>0</v>
      </c>
      <c r="AM122" s="139">
        <f t="shared" si="15"/>
        <v>0</v>
      </c>
      <c r="AN122" s="6" t="str">
        <f>IF(通常分様式!C122="","",IF(PRODUCT(C122:E122,H122:Z122,AE122)=0,"error",""))</f>
        <v/>
      </c>
    </row>
    <row r="123" spans="1:40" x14ac:dyDescent="0.15">
      <c r="A123" s="6">
        <v>105</v>
      </c>
      <c r="C123" s="6">
        <f>IFERROR(VLOOKUP(通常分様式!C123,―!$A$2:$B$3,2,FALSE),0)</f>
        <v>0</v>
      </c>
      <c r="D123" s="6">
        <f>IFERROR(VLOOKUP(通常分様式!D123,―!$AD$2:$AE$3,2,FALSE),0)</f>
        <v>0</v>
      </c>
      <c r="E123" s="6">
        <f>IFERROR(VLOOKUP(通常分様式!E123,―!$AF$2:$AG$3,2,FALSE),0)</f>
        <v>0</v>
      </c>
      <c r="H123" s="6">
        <f>IFERROR(VLOOKUP(通常分様式!H123,―!$C$2:$D$2,2,FALSE),0)</f>
        <v>0</v>
      </c>
      <c r="I123" s="6">
        <f>IFERROR(IF(通常分様式!D123="○",VLOOKUP(通常分様式!I123,―!$E$20:$F$24,2,FALSE),VLOOKUP(通常分様式!I123,―!$E$2:$F$18,2,FALSE)),0)</f>
        <v>0</v>
      </c>
      <c r="J123" s="6">
        <f>IFERROR(VLOOKUP(通常分様式!J123,―!$G$2:$H$2,2,FALSE),0)</f>
        <v>0</v>
      </c>
      <c r="K123" s="6">
        <f>IFERROR(VLOOKUP(通常分様式!K123,―!$AH$2:$AI$12,2,FALSE),0)</f>
        <v>0</v>
      </c>
      <c r="U123" s="6">
        <f>IFERROR(IF(通常分様式!C123="単",VLOOKUP(通常分様式!U123,―!$I$2:$J$3,2,FALSE),VLOOKUP(通常分様式!U123,―!$I$4:$J$5,2,FALSE)),0)</f>
        <v>0</v>
      </c>
      <c r="V123" s="6">
        <f>IFERROR(VLOOKUP(通常分様式!V123,―!$K$2:$L$3,2,FALSE),0)</f>
        <v>0</v>
      </c>
      <c r="W123" s="6">
        <f>IFERROR(VLOOKUP(通常分様式!W123,―!$M$2:$N$3,2,FALSE),0)</f>
        <v>0</v>
      </c>
      <c r="X123" s="6">
        <f>IFERROR(VLOOKUP(通常分様式!X123,―!$O$2:$P$3,2,FALSE),0)</f>
        <v>0</v>
      </c>
      <c r="Y123" s="6">
        <f>IFERROR(VLOOKUP(通常分様式!Y123,―!$X$2:$Y$31,2,FALSE),0)</f>
        <v>0</v>
      </c>
      <c r="Z123" s="6">
        <f>IFERROR(VLOOKUP(通常分様式!Z123,―!$X$2:$Y$31,2,FALSE),0)</f>
        <v>0</v>
      </c>
      <c r="AE123" s="6">
        <f>IFERROR(VLOOKUP(通常分様式!AE123,―!$AA$2:$AB$13,2,FALSE),0)</f>
        <v>0</v>
      </c>
      <c r="AF123" s="6">
        <f t="shared" si="8"/>
        <v>0</v>
      </c>
      <c r="AG123" s="139">
        <f t="shared" si="9"/>
        <v>0</v>
      </c>
      <c r="AH123" s="139">
        <f t="shared" si="10"/>
        <v>0</v>
      </c>
      <c r="AI123" s="139">
        <f t="shared" si="11"/>
        <v>0</v>
      </c>
      <c r="AJ123" s="139">
        <f t="shared" si="12"/>
        <v>0</v>
      </c>
      <c r="AK123" s="139">
        <f t="shared" si="13"/>
        <v>0</v>
      </c>
      <c r="AL123" s="139">
        <f t="shared" si="14"/>
        <v>0</v>
      </c>
      <c r="AM123" s="139">
        <f t="shared" si="15"/>
        <v>0</v>
      </c>
      <c r="AN123" s="6" t="str">
        <f>IF(通常分様式!C123="","",IF(PRODUCT(C123:E123,H123:Z123,AE123)=0,"error",""))</f>
        <v/>
      </c>
    </row>
    <row r="124" spans="1:40" x14ac:dyDescent="0.15">
      <c r="A124" s="6">
        <v>106</v>
      </c>
      <c r="C124" s="6">
        <f>IFERROR(VLOOKUP(通常分様式!C124,―!$A$2:$B$3,2,FALSE),0)</f>
        <v>0</v>
      </c>
      <c r="D124" s="6">
        <f>IFERROR(VLOOKUP(通常分様式!D124,―!$AD$2:$AE$3,2,FALSE),0)</f>
        <v>0</v>
      </c>
      <c r="E124" s="6">
        <f>IFERROR(VLOOKUP(通常分様式!E124,―!$AF$2:$AG$3,2,FALSE),0)</f>
        <v>0</v>
      </c>
      <c r="H124" s="6">
        <f>IFERROR(VLOOKUP(通常分様式!H124,―!$C$2:$D$2,2,FALSE),0)</f>
        <v>0</v>
      </c>
      <c r="I124" s="6">
        <f>IFERROR(IF(通常分様式!D124="○",VLOOKUP(通常分様式!I124,―!$E$20:$F$24,2,FALSE),VLOOKUP(通常分様式!I124,―!$E$2:$F$18,2,FALSE)),0)</f>
        <v>0</v>
      </c>
      <c r="J124" s="6">
        <f>IFERROR(VLOOKUP(通常分様式!J124,―!$G$2:$H$2,2,FALSE),0)</f>
        <v>0</v>
      </c>
      <c r="K124" s="6">
        <f>IFERROR(VLOOKUP(通常分様式!K124,―!$AH$2:$AI$12,2,FALSE),0)</f>
        <v>0</v>
      </c>
      <c r="U124" s="6">
        <f>IFERROR(IF(通常分様式!C124="単",VLOOKUP(通常分様式!U124,―!$I$2:$J$3,2,FALSE),VLOOKUP(通常分様式!U124,―!$I$4:$J$5,2,FALSE)),0)</f>
        <v>0</v>
      </c>
      <c r="V124" s="6">
        <f>IFERROR(VLOOKUP(通常分様式!V124,―!$K$2:$L$3,2,FALSE),0)</f>
        <v>0</v>
      </c>
      <c r="W124" s="6">
        <f>IFERROR(VLOOKUP(通常分様式!W124,―!$M$2:$N$3,2,FALSE),0)</f>
        <v>0</v>
      </c>
      <c r="X124" s="6">
        <f>IFERROR(VLOOKUP(通常分様式!X124,―!$O$2:$P$3,2,FALSE),0)</f>
        <v>0</v>
      </c>
      <c r="Y124" s="6">
        <f>IFERROR(VLOOKUP(通常分様式!Y124,―!$X$2:$Y$31,2,FALSE),0)</f>
        <v>0</v>
      </c>
      <c r="Z124" s="6">
        <f>IFERROR(VLOOKUP(通常分様式!Z124,―!$X$2:$Y$31,2,FALSE),0)</f>
        <v>0</v>
      </c>
      <c r="AE124" s="6">
        <f>IFERROR(VLOOKUP(通常分様式!AE124,―!$AA$2:$AB$13,2,FALSE),0)</f>
        <v>0</v>
      </c>
      <c r="AF124" s="6">
        <f t="shared" si="8"/>
        <v>0</v>
      </c>
      <c r="AG124" s="139">
        <f t="shared" si="9"/>
        <v>0</v>
      </c>
      <c r="AH124" s="139">
        <f t="shared" si="10"/>
        <v>0</v>
      </c>
      <c r="AI124" s="139">
        <f t="shared" si="11"/>
        <v>0</v>
      </c>
      <c r="AJ124" s="139">
        <f t="shared" si="12"/>
        <v>0</v>
      </c>
      <c r="AK124" s="139">
        <f t="shared" si="13"/>
        <v>0</v>
      </c>
      <c r="AL124" s="139">
        <f t="shared" si="14"/>
        <v>0</v>
      </c>
      <c r="AM124" s="139">
        <f t="shared" si="15"/>
        <v>0</v>
      </c>
      <c r="AN124" s="6" t="str">
        <f>IF(通常分様式!C124="","",IF(PRODUCT(C124:E124,H124:Z124,AE124)=0,"error",""))</f>
        <v/>
      </c>
    </row>
    <row r="125" spans="1:40" x14ac:dyDescent="0.15">
      <c r="A125" s="6">
        <v>107</v>
      </c>
      <c r="C125" s="6">
        <f>IFERROR(VLOOKUP(通常分様式!C125,―!$A$2:$B$3,2,FALSE),0)</f>
        <v>0</v>
      </c>
      <c r="D125" s="6">
        <f>IFERROR(VLOOKUP(通常分様式!D125,―!$AD$2:$AE$3,2,FALSE),0)</f>
        <v>0</v>
      </c>
      <c r="E125" s="6">
        <f>IFERROR(VLOOKUP(通常分様式!E125,―!$AF$2:$AG$3,2,FALSE),0)</f>
        <v>0</v>
      </c>
      <c r="H125" s="6">
        <f>IFERROR(VLOOKUP(通常分様式!H125,―!$C$2:$D$2,2,FALSE),0)</f>
        <v>0</v>
      </c>
      <c r="I125" s="6">
        <f>IFERROR(IF(通常分様式!D125="○",VLOOKUP(通常分様式!I125,―!$E$20:$F$24,2,FALSE),VLOOKUP(通常分様式!I125,―!$E$2:$F$18,2,FALSE)),0)</f>
        <v>0</v>
      </c>
      <c r="J125" s="6">
        <f>IFERROR(VLOOKUP(通常分様式!J125,―!$G$2:$H$2,2,FALSE),0)</f>
        <v>0</v>
      </c>
      <c r="K125" s="6">
        <f>IFERROR(VLOOKUP(通常分様式!K125,―!$AH$2:$AI$12,2,FALSE),0)</f>
        <v>0</v>
      </c>
      <c r="U125" s="6">
        <f>IFERROR(IF(通常分様式!C125="単",VLOOKUP(通常分様式!U125,―!$I$2:$J$3,2,FALSE),VLOOKUP(通常分様式!U125,―!$I$4:$J$5,2,FALSE)),0)</f>
        <v>0</v>
      </c>
      <c r="V125" s="6">
        <f>IFERROR(VLOOKUP(通常分様式!V125,―!$K$2:$L$3,2,FALSE),0)</f>
        <v>0</v>
      </c>
      <c r="W125" s="6">
        <f>IFERROR(VLOOKUP(通常分様式!W125,―!$M$2:$N$3,2,FALSE),0)</f>
        <v>0</v>
      </c>
      <c r="X125" s="6">
        <f>IFERROR(VLOOKUP(通常分様式!X125,―!$O$2:$P$3,2,FALSE),0)</f>
        <v>0</v>
      </c>
      <c r="Y125" s="6">
        <f>IFERROR(VLOOKUP(通常分様式!Y125,―!$X$2:$Y$31,2,FALSE),0)</f>
        <v>0</v>
      </c>
      <c r="Z125" s="6">
        <f>IFERROR(VLOOKUP(通常分様式!Z125,―!$X$2:$Y$31,2,FALSE),0)</f>
        <v>0</v>
      </c>
      <c r="AE125" s="6">
        <f>IFERROR(VLOOKUP(通常分様式!AE125,―!$AA$2:$AB$13,2,FALSE),0)</f>
        <v>0</v>
      </c>
      <c r="AF125" s="6">
        <f t="shared" si="8"/>
        <v>0</v>
      </c>
      <c r="AG125" s="139">
        <f t="shared" si="9"/>
        <v>0</v>
      </c>
      <c r="AH125" s="139">
        <f t="shared" si="10"/>
        <v>0</v>
      </c>
      <c r="AI125" s="139">
        <f t="shared" si="11"/>
        <v>0</v>
      </c>
      <c r="AJ125" s="139">
        <f t="shared" si="12"/>
        <v>0</v>
      </c>
      <c r="AK125" s="139">
        <f t="shared" si="13"/>
        <v>0</v>
      </c>
      <c r="AL125" s="139">
        <f t="shared" si="14"/>
        <v>0</v>
      </c>
      <c r="AM125" s="139">
        <f t="shared" si="15"/>
        <v>0</v>
      </c>
      <c r="AN125" s="6" t="str">
        <f>IF(通常分様式!C125="","",IF(PRODUCT(C125:E125,H125:Z125,AE125)=0,"error",""))</f>
        <v/>
      </c>
    </row>
    <row r="126" spans="1:40" x14ac:dyDescent="0.15">
      <c r="A126" s="6">
        <v>108</v>
      </c>
      <c r="C126" s="6">
        <f>IFERROR(VLOOKUP(通常分様式!C126,―!$A$2:$B$3,2,FALSE),0)</f>
        <v>0</v>
      </c>
      <c r="D126" s="6">
        <f>IFERROR(VLOOKUP(通常分様式!D126,―!$AD$2:$AE$3,2,FALSE),0)</f>
        <v>0</v>
      </c>
      <c r="E126" s="6">
        <f>IFERROR(VLOOKUP(通常分様式!E126,―!$AF$2:$AG$3,2,FALSE),0)</f>
        <v>0</v>
      </c>
      <c r="H126" s="6">
        <f>IFERROR(VLOOKUP(通常分様式!H126,―!$C$2:$D$2,2,FALSE),0)</f>
        <v>0</v>
      </c>
      <c r="I126" s="6">
        <f>IFERROR(IF(通常分様式!D126="○",VLOOKUP(通常分様式!I126,―!$E$20:$F$24,2,FALSE),VLOOKUP(通常分様式!I126,―!$E$2:$F$18,2,FALSE)),0)</f>
        <v>0</v>
      </c>
      <c r="J126" s="6">
        <f>IFERROR(VLOOKUP(通常分様式!J126,―!$G$2:$H$2,2,FALSE),0)</f>
        <v>0</v>
      </c>
      <c r="K126" s="6">
        <f>IFERROR(VLOOKUP(通常分様式!K126,―!$AH$2:$AI$12,2,FALSE),0)</f>
        <v>0</v>
      </c>
      <c r="U126" s="6">
        <f>IFERROR(IF(通常分様式!C126="単",VLOOKUP(通常分様式!U126,―!$I$2:$J$3,2,FALSE),VLOOKUP(通常分様式!U126,―!$I$4:$J$5,2,FALSE)),0)</f>
        <v>0</v>
      </c>
      <c r="V126" s="6">
        <f>IFERROR(VLOOKUP(通常分様式!V126,―!$K$2:$L$3,2,FALSE),0)</f>
        <v>0</v>
      </c>
      <c r="W126" s="6">
        <f>IFERROR(VLOOKUP(通常分様式!W126,―!$M$2:$N$3,2,FALSE),0)</f>
        <v>0</v>
      </c>
      <c r="X126" s="6">
        <f>IFERROR(VLOOKUP(通常分様式!X126,―!$O$2:$P$3,2,FALSE),0)</f>
        <v>0</v>
      </c>
      <c r="Y126" s="6">
        <f>IFERROR(VLOOKUP(通常分様式!Y126,―!$X$2:$Y$31,2,FALSE),0)</f>
        <v>0</v>
      </c>
      <c r="Z126" s="6">
        <f>IFERROR(VLOOKUP(通常分様式!Z126,―!$X$2:$Y$31,2,FALSE),0)</f>
        <v>0</v>
      </c>
      <c r="AE126" s="6">
        <f>IFERROR(VLOOKUP(通常分様式!AE126,―!$AA$2:$AB$13,2,FALSE),0)</f>
        <v>0</v>
      </c>
      <c r="AF126" s="6">
        <f t="shared" si="8"/>
        <v>0</v>
      </c>
      <c r="AG126" s="139">
        <f t="shared" si="9"/>
        <v>0</v>
      </c>
      <c r="AH126" s="139">
        <f t="shared" si="10"/>
        <v>0</v>
      </c>
      <c r="AI126" s="139">
        <f t="shared" si="11"/>
        <v>0</v>
      </c>
      <c r="AJ126" s="139">
        <f t="shared" si="12"/>
        <v>0</v>
      </c>
      <c r="AK126" s="139">
        <f t="shared" si="13"/>
        <v>0</v>
      </c>
      <c r="AL126" s="139">
        <f t="shared" si="14"/>
        <v>0</v>
      </c>
      <c r="AM126" s="139">
        <f t="shared" si="15"/>
        <v>0</v>
      </c>
      <c r="AN126" s="6" t="str">
        <f>IF(通常分様式!C126="","",IF(PRODUCT(C126:E126,H126:Z126,AE126)=0,"error",""))</f>
        <v/>
      </c>
    </row>
    <row r="127" spans="1:40" x14ac:dyDescent="0.15">
      <c r="A127" s="6">
        <v>109</v>
      </c>
      <c r="C127" s="6">
        <f>IFERROR(VLOOKUP(通常分様式!C127,―!$A$2:$B$3,2,FALSE),0)</f>
        <v>0</v>
      </c>
      <c r="D127" s="6">
        <f>IFERROR(VLOOKUP(通常分様式!D127,―!$AD$2:$AE$3,2,FALSE),0)</f>
        <v>0</v>
      </c>
      <c r="E127" s="6">
        <f>IFERROR(VLOOKUP(通常分様式!E127,―!$AF$2:$AG$3,2,FALSE),0)</f>
        <v>0</v>
      </c>
      <c r="H127" s="6">
        <f>IFERROR(VLOOKUP(通常分様式!H127,―!$C$2:$D$2,2,FALSE),0)</f>
        <v>0</v>
      </c>
      <c r="I127" s="6">
        <f>IFERROR(IF(通常分様式!D127="○",VLOOKUP(通常分様式!I127,―!$E$20:$F$24,2,FALSE),VLOOKUP(通常分様式!I127,―!$E$2:$F$18,2,FALSE)),0)</f>
        <v>0</v>
      </c>
      <c r="J127" s="6">
        <f>IFERROR(VLOOKUP(通常分様式!J127,―!$G$2:$H$2,2,FALSE),0)</f>
        <v>0</v>
      </c>
      <c r="K127" s="6">
        <f>IFERROR(VLOOKUP(通常分様式!K127,―!$AH$2:$AI$12,2,FALSE),0)</f>
        <v>0</v>
      </c>
      <c r="U127" s="6">
        <f>IFERROR(IF(通常分様式!C127="単",VLOOKUP(通常分様式!U127,―!$I$2:$J$3,2,FALSE),VLOOKUP(通常分様式!U127,―!$I$4:$J$5,2,FALSE)),0)</f>
        <v>0</v>
      </c>
      <c r="V127" s="6">
        <f>IFERROR(VLOOKUP(通常分様式!V127,―!$K$2:$L$3,2,FALSE),0)</f>
        <v>0</v>
      </c>
      <c r="W127" s="6">
        <f>IFERROR(VLOOKUP(通常分様式!W127,―!$M$2:$N$3,2,FALSE),0)</f>
        <v>0</v>
      </c>
      <c r="X127" s="6">
        <f>IFERROR(VLOOKUP(通常分様式!X127,―!$O$2:$P$3,2,FALSE),0)</f>
        <v>0</v>
      </c>
      <c r="Y127" s="6">
        <f>IFERROR(VLOOKUP(通常分様式!Y127,―!$X$2:$Y$31,2,FALSE),0)</f>
        <v>0</v>
      </c>
      <c r="Z127" s="6">
        <f>IFERROR(VLOOKUP(通常分様式!Z127,―!$X$2:$Y$31,2,FALSE),0)</f>
        <v>0</v>
      </c>
      <c r="AE127" s="6">
        <f>IFERROR(VLOOKUP(通常分様式!AE127,―!$AA$2:$AB$13,2,FALSE),0)</f>
        <v>0</v>
      </c>
      <c r="AF127" s="6">
        <f t="shared" si="8"/>
        <v>0</v>
      </c>
      <c r="AG127" s="139">
        <f t="shared" si="9"/>
        <v>0</v>
      </c>
      <c r="AH127" s="139">
        <f t="shared" si="10"/>
        <v>0</v>
      </c>
      <c r="AI127" s="139">
        <f t="shared" si="11"/>
        <v>0</v>
      </c>
      <c r="AJ127" s="139">
        <f t="shared" si="12"/>
        <v>0</v>
      </c>
      <c r="AK127" s="139">
        <f t="shared" si="13"/>
        <v>0</v>
      </c>
      <c r="AL127" s="139">
        <f t="shared" si="14"/>
        <v>0</v>
      </c>
      <c r="AM127" s="139">
        <f t="shared" si="15"/>
        <v>0</v>
      </c>
      <c r="AN127" s="6" t="str">
        <f>IF(通常分様式!C127="","",IF(PRODUCT(C127:E127,H127:Z127,AE127)=0,"error",""))</f>
        <v/>
      </c>
    </row>
    <row r="128" spans="1:40" x14ac:dyDescent="0.15">
      <c r="A128" s="6">
        <v>110</v>
      </c>
      <c r="C128" s="6">
        <f>IFERROR(VLOOKUP(通常分様式!C128,―!$A$2:$B$3,2,FALSE),0)</f>
        <v>0</v>
      </c>
      <c r="D128" s="6">
        <f>IFERROR(VLOOKUP(通常分様式!D128,―!$AD$2:$AE$3,2,FALSE),0)</f>
        <v>0</v>
      </c>
      <c r="E128" s="6">
        <f>IFERROR(VLOOKUP(通常分様式!E128,―!$AF$2:$AG$3,2,FALSE),0)</f>
        <v>0</v>
      </c>
      <c r="H128" s="6">
        <f>IFERROR(VLOOKUP(通常分様式!H128,―!$C$2:$D$2,2,FALSE),0)</f>
        <v>0</v>
      </c>
      <c r="I128" s="6">
        <f>IFERROR(IF(通常分様式!D128="○",VLOOKUP(通常分様式!I128,―!$E$20:$F$24,2,FALSE),VLOOKUP(通常分様式!I128,―!$E$2:$F$18,2,FALSE)),0)</f>
        <v>0</v>
      </c>
      <c r="J128" s="6">
        <f>IFERROR(VLOOKUP(通常分様式!J128,―!$G$2:$H$2,2,FALSE),0)</f>
        <v>0</v>
      </c>
      <c r="K128" s="6">
        <f>IFERROR(VLOOKUP(通常分様式!K128,―!$AH$2:$AI$12,2,FALSE),0)</f>
        <v>0</v>
      </c>
      <c r="U128" s="6">
        <f>IFERROR(IF(通常分様式!C128="単",VLOOKUP(通常分様式!U128,―!$I$2:$J$3,2,FALSE),VLOOKUP(通常分様式!U128,―!$I$4:$J$5,2,FALSE)),0)</f>
        <v>0</v>
      </c>
      <c r="V128" s="6">
        <f>IFERROR(VLOOKUP(通常分様式!V128,―!$K$2:$L$3,2,FALSE),0)</f>
        <v>0</v>
      </c>
      <c r="W128" s="6">
        <f>IFERROR(VLOOKUP(通常分様式!W128,―!$M$2:$N$3,2,FALSE),0)</f>
        <v>0</v>
      </c>
      <c r="X128" s="6">
        <f>IFERROR(VLOOKUP(通常分様式!X128,―!$O$2:$P$3,2,FALSE),0)</f>
        <v>0</v>
      </c>
      <c r="Y128" s="6">
        <f>IFERROR(VLOOKUP(通常分様式!Y128,―!$X$2:$Y$31,2,FALSE),0)</f>
        <v>0</v>
      </c>
      <c r="Z128" s="6">
        <f>IFERROR(VLOOKUP(通常分様式!Z128,―!$X$2:$Y$31,2,FALSE),0)</f>
        <v>0</v>
      </c>
      <c r="AE128" s="6">
        <f>IFERROR(VLOOKUP(通常分様式!AE128,―!$AA$2:$AB$13,2,FALSE),0)</f>
        <v>0</v>
      </c>
      <c r="AF128" s="6">
        <f t="shared" si="8"/>
        <v>0</v>
      </c>
      <c r="AG128" s="139">
        <f t="shared" si="9"/>
        <v>0</v>
      </c>
      <c r="AH128" s="139">
        <f t="shared" si="10"/>
        <v>0</v>
      </c>
      <c r="AI128" s="139">
        <f t="shared" si="11"/>
        <v>0</v>
      </c>
      <c r="AJ128" s="139">
        <f t="shared" si="12"/>
        <v>0</v>
      </c>
      <c r="AK128" s="139">
        <f t="shared" si="13"/>
        <v>0</v>
      </c>
      <c r="AL128" s="139">
        <f t="shared" si="14"/>
        <v>0</v>
      </c>
      <c r="AM128" s="139">
        <f t="shared" si="15"/>
        <v>0</v>
      </c>
      <c r="AN128" s="6" t="str">
        <f>IF(通常分様式!C128="","",IF(PRODUCT(C128:E128,H128:Z128,AE128)=0,"error",""))</f>
        <v/>
      </c>
    </row>
    <row r="129" spans="1:40" x14ac:dyDescent="0.15">
      <c r="A129" s="6">
        <v>111</v>
      </c>
      <c r="C129" s="6">
        <f>IFERROR(VLOOKUP(通常分様式!C129,―!$A$2:$B$3,2,FALSE),0)</f>
        <v>0</v>
      </c>
      <c r="D129" s="6">
        <f>IFERROR(VLOOKUP(通常分様式!D129,―!$AD$2:$AE$3,2,FALSE),0)</f>
        <v>0</v>
      </c>
      <c r="E129" s="6">
        <f>IFERROR(VLOOKUP(通常分様式!E129,―!$AF$2:$AG$3,2,FALSE),0)</f>
        <v>0</v>
      </c>
      <c r="H129" s="6">
        <f>IFERROR(VLOOKUP(通常分様式!H129,―!$C$2:$D$2,2,FALSE),0)</f>
        <v>0</v>
      </c>
      <c r="I129" s="6">
        <f>IFERROR(IF(通常分様式!D129="○",VLOOKUP(通常分様式!I129,―!$E$20:$F$24,2,FALSE),VLOOKUP(通常分様式!I129,―!$E$2:$F$18,2,FALSE)),0)</f>
        <v>0</v>
      </c>
      <c r="J129" s="6">
        <f>IFERROR(VLOOKUP(通常分様式!J129,―!$G$2:$H$2,2,FALSE),0)</f>
        <v>0</v>
      </c>
      <c r="K129" s="6">
        <f>IFERROR(VLOOKUP(通常分様式!K129,―!$AH$2:$AI$12,2,FALSE),0)</f>
        <v>0</v>
      </c>
      <c r="U129" s="6">
        <f>IFERROR(IF(通常分様式!C129="単",VLOOKUP(通常分様式!U129,―!$I$2:$J$3,2,FALSE),VLOOKUP(通常分様式!U129,―!$I$4:$J$5,2,FALSE)),0)</f>
        <v>0</v>
      </c>
      <c r="V129" s="6">
        <f>IFERROR(VLOOKUP(通常分様式!V129,―!$K$2:$L$3,2,FALSE),0)</f>
        <v>0</v>
      </c>
      <c r="W129" s="6">
        <f>IFERROR(VLOOKUP(通常分様式!W129,―!$M$2:$N$3,2,FALSE),0)</f>
        <v>0</v>
      </c>
      <c r="X129" s="6">
        <f>IFERROR(VLOOKUP(通常分様式!X129,―!$O$2:$P$3,2,FALSE),0)</f>
        <v>0</v>
      </c>
      <c r="Y129" s="6">
        <f>IFERROR(VLOOKUP(通常分様式!Y129,―!$X$2:$Y$31,2,FALSE),0)</f>
        <v>0</v>
      </c>
      <c r="Z129" s="6">
        <f>IFERROR(VLOOKUP(通常分様式!Z129,―!$X$2:$Y$31,2,FALSE),0)</f>
        <v>0</v>
      </c>
      <c r="AE129" s="6">
        <f>IFERROR(VLOOKUP(通常分様式!AE129,―!$AA$2:$AB$13,2,FALSE),0)</f>
        <v>0</v>
      </c>
      <c r="AF129" s="6">
        <f t="shared" si="8"/>
        <v>0</v>
      </c>
      <c r="AG129" s="139">
        <f t="shared" si="9"/>
        <v>0</v>
      </c>
      <c r="AH129" s="139">
        <f t="shared" si="10"/>
        <v>0</v>
      </c>
      <c r="AI129" s="139">
        <f t="shared" si="11"/>
        <v>0</v>
      </c>
      <c r="AJ129" s="139">
        <f t="shared" si="12"/>
        <v>0</v>
      </c>
      <c r="AK129" s="139">
        <f t="shared" si="13"/>
        <v>0</v>
      </c>
      <c r="AL129" s="139">
        <f t="shared" si="14"/>
        <v>0</v>
      </c>
      <c r="AM129" s="139">
        <f t="shared" si="15"/>
        <v>0</v>
      </c>
      <c r="AN129" s="6" t="str">
        <f>IF(通常分様式!C129="","",IF(PRODUCT(C129:E129,H129:Z129,AE129)=0,"error",""))</f>
        <v/>
      </c>
    </row>
    <row r="130" spans="1:40" x14ac:dyDescent="0.15">
      <c r="A130" s="6">
        <v>112</v>
      </c>
      <c r="C130" s="6">
        <f>IFERROR(VLOOKUP(通常分様式!C130,―!$A$2:$B$3,2,FALSE),0)</f>
        <v>0</v>
      </c>
      <c r="D130" s="6">
        <f>IFERROR(VLOOKUP(通常分様式!D130,―!$AD$2:$AE$3,2,FALSE),0)</f>
        <v>0</v>
      </c>
      <c r="E130" s="6">
        <f>IFERROR(VLOOKUP(通常分様式!E130,―!$AF$2:$AG$3,2,FALSE),0)</f>
        <v>0</v>
      </c>
      <c r="H130" s="6">
        <f>IFERROR(VLOOKUP(通常分様式!H130,―!$C$2:$D$2,2,FALSE),0)</f>
        <v>0</v>
      </c>
      <c r="I130" s="6">
        <f>IFERROR(IF(通常分様式!D130="○",VLOOKUP(通常分様式!I130,―!$E$20:$F$24,2,FALSE),VLOOKUP(通常分様式!I130,―!$E$2:$F$18,2,FALSE)),0)</f>
        <v>0</v>
      </c>
      <c r="J130" s="6">
        <f>IFERROR(VLOOKUP(通常分様式!J130,―!$G$2:$H$2,2,FALSE),0)</f>
        <v>0</v>
      </c>
      <c r="K130" s="6">
        <f>IFERROR(VLOOKUP(通常分様式!K130,―!$AH$2:$AI$12,2,FALSE),0)</f>
        <v>0</v>
      </c>
      <c r="U130" s="6">
        <f>IFERROR(IF(通常分様式!C130="単",VLOOKUP(通常分様式!U130,―!$I$2:$J$3,2,FALSE),VLOOKUP(通常分様式!U130,―!$I$4:$J$5,2,FALSE)),0)</f>
        <v>0</v>
      </c>
      <c r="V130" s="6">
        <f>IFERROR(VLOOKUP(通常分様式!V130,―!$K$2:$L$3,2,FALSE),0)</f>
        <v>0</v>
      </c>
      <c r="W130" s="6">
        <f>IFERROR(VLOOKUP(通常分様式!W130,―!$M$2:$N$3,2,FALSE),0)</f>
        <v>0</v>
      </c>
      <c r="X130" s="6">
        <f>IFERROR(VLOOKUP(通常分様式!X130,―!$O$2:$P$3,2,FALSE),0)</f>
        <v>0</v>
      </c>
      <c r="Y130" s="6">
        <f>IFERROR(VLOOKUP(通常分様式!Y130,―!$X$2:$Y$31,2,FALSE),0)</f>
        <v>0</v>
      </c>
      <c r="Z130" s="6">
        <f>IFERROR(VLOOKUP(通常分様式!Z130,―!$X$2:$Y$31,2,FALSE),0)</f>
        <v>0</v>
      </c>
      <c r="AE130" s="6">
        <f>IFERROR(VLOOKUP(通常分様式!AE130,―!$AA$2:$AB$13,2,FALSE),0)</f>
        <v>0</v>
      </c>
      <c r="AF130" s="6">
        <f t="shared" si="8"/>
        <v>0</v>
      </c>
      <c r="AG130" s="139">
        <f t="shared" si="9"/>
        <v>0</v>
      </c>
      <c r="AH130" s="139">
        <f t="shared" si="10"/>
        <v>0</v>
      </c>
      <c r="AI130" s="139">
        <f t="shared" si="11"/>
        <v>0</v>
      </c>
      <c r="AJ130" s="139">
        <f t="shared" si="12"/>
        <v>0</v>
      </c>
      <c r="AK130" s="139">
        <f t="shared" si="13"/>
        <v>0</v>
      </c>
      <c r="AL130" s="139">
        <f t="shared" si="14"/>
        <v>0</v>
      </c>
      <c r="AM130" s="139">
        <f t="shared" si="15"/>
        <v>0</v>
      </c>
      <c r="AN130" s="6" t="str">
        <f>IF(通常分様式!C130="","",IF(PRODUCT(C130:E130,H130:Z130,AE130)=0,"error",""))</f>
        <v/>
      </c>
    </row>
    <row r="131" spans="1:40" x14ac:dyDescent="0.15">
      <c r="A131" s="6">
        <v>113</v>
      </c>
      <c r="C131" s="6">
        <f>IFERROR(VLOOKUP(通常分様式!C131,―!$A$2:$B$3,2,FALSE),0)</f>
        <v>0</v>
      </c>
      <c r="D131" s="6">
        <f>IFERROR(VLOOKUP(通常分様式!D131,―!$AD$2:$AE$3,2,FALSE),0)</f>
        <v>0</v>
      </c>
      <c r="E131" s="6">
        <f>IFERROR(VLOOKUP(通常分様式!E131,―!$AF$2:$AG$3,2,FALSE),0)</f>
        <v>0</v>
      </c>
      <c r="H131" s="6">
        <f>IFERROR(VLOOKUP(通常分様式!H131,―!$C$2:$D$2,2,FALSE),0)</f>
        <v>0</v>
      </c>
      <c r="I131" s="6">
        <f>IFERROR(IF(通常分様式!D131="○",VLOOKUP(通常分様式!I131,―!$E$20:$F$24,2,FALSE),VLOOKUP(通常分様式!I131,―!$E$2:$F$18,2,FALSE)),0)</f>
        <v>0</v>
      </c>
      <c r="J131" s="6">
        <f>IFERROR(VLOOKUP(通常分様式!J131,―!$G$2:$H$2,2,FALSE),0)</f>
        <v>0</v>
      </c>
      <c r="K131" s="6">
        <f>IFERROR(VLOOKUP(通常分様式!K131,―!$AH$2:$AI$12,2,FALSE),0)</f>
        <v>0</v>
      </c>
      <c r="U131" s="6">
        <f>IFERROR(IF(通常分様式!C131="単",VLOOKUP(通常分様式!U131,―!$I$2:$J$3,2,FALSE),VLOOKUP(通常分様式!U131,―!$I$4:$J$5,2,FALSE)),0)</f>
        <v>0</v>
      </c>
      <c r="V131" s="6">
        <f>IFERROR(VLOOKUP(通常分様式!V131,―!$K$2:$L$3,2,FALSE),0)</f>
        <v>0</v>
      </c>
      <c r="W131" s="6">
        <f>IFERROR(VLOOKUP(通常分様式!W131,―!$M$2:$N$3,2,FALSE),0)</f>
        <v>0</v>
      </c>
      <c r="X131" s="6">
        <f>IFERROR(VLOOKUP(通常分様式!X131,―!$O$2:$P$3,2,FALSE),0)</f>
        <v>0</v>
      </c>
      <c r="Y131" s="6">
        <f>IFERROR(VLOOKUP(通常分様式!Y131,―!$X$2:$Y$31,2,FALSE),0)</f>
        <v>0</v>
      </c>
      <c r="Z131" s="6">
        <f>IFERROR(VLOOKUP(通常分様式!Z131,―!$X$2:$Y$31,2,FALSE),0)</f>
        <v>0</v>
      </c>
      <c r="AE131" s="6">
        <f>IFERROR(VLOOKUP(通常分様式!AE131,―!$AA$2:$AB$13,2,FALSE),0)</f>
        <v>0</v>
      </c>
      <c r="AF131" s="6">
        <f t="shared" si="8"/>
        <v>0</v>
      </c>
      <c r="AG131" s="139">
        <f t="shared" si="9"/>
        <v>0</v>
      </c>
      <c r="AH131" s="139">
        <f t="shared" si="10"/>
        <v>0</v>
      </c>
      <c r="AI131" s="139">
        <f t="shared" si="11"/>
        <v>0</v>
      </c>
      <c r="AJ131" s="139">
        <f t="shared" si="12"/>
        <v>0</v>
      </c>
      <c r="AK131" s="139">
        <f t="shared" si="13"/>
        <v>0</v>
      </c>
      <c r="AL131" s="139">
        <f t="shared" si="14"/>
        <v>0</v>
      </c>
      <c r="AM131" s="139">
        <f t="shared" si="15"/>
        <v>0</v>
      </c>
      <c r="AN131" s="6" t="str">
        <f>IF(通常分様式!C131="","",IF(PRODUCT(C131:E131,H131:Z131,AE131)=0,"error",""))</f>
        <v/>
      </c>
    </row>
    <row r="132" spans="1:40" x14ac:dyDescent="0.15">
      <c r="A132" s="6">
        <v>114</v>
      </c>
      <c r="C132" s="6">
        <f>IFERROR(VLOOKUP(通常分様式!C132,―!$A$2:$B$3,2,FALSE),0)</f>
        <v>0</v>
      </c>
      <c r="D132" s="6">
        <f>IFERROR(VLOOKUP(通常分様式!D132,―!$AD$2:$AE$3,2,FALSE),0)</f>
        <v>0</v>
      </c>
      <c r="E132" s="6">
        <f>IFERROR(VLOOKUP(通常分様式!E132,―!$AF$2:$AG$3,2,FALSE),0)</f>
        <v>0</v>
      </c>
      <c r="H132" s="6">
        <f>IFERROR(VLOOKUP(通常分様式!H132,―!$C$2:$D$2,2,FALSE),0)</f>
        <v>0</v>
      </c>
      <c r="I132" s="6">
        <f>IFERROR(IF(通常分様式!D132="○",VLOOKUP(通常分様式!I132,―!$E$20:$F$24,2,FALSE),VLOOKUP(通常分様式!I132,―!$E$2:$F$18,2,FALSE)),0)</f>
        <v>0</v>
      </c>
      <c r="J132" s="6">
        <f>IFERROR(VLOOKUP(通常分様式!J132,―!$G$2:$H$2,2,FALSE),0)</f>
        <v>0</v>
      </c>
      <c r="K132" s="6">
        <f>IFERROR(VLOOKUP(通常分様式!K132,―!$AH$2:$AI$12,2,FALSE),0)</f>
        <v>0</v>
      </c>
      <c r="U132" s="6">
        <f>IFERROR(IF(通常分様式!C132="単",VLOOKUP(通常分様式!U132,―!$I$2:$J$3,2,FALSE),VLOOKUP(通常分様式!U132,―!$I$4:$J$5,2,FALSE)),0)</f>
        <v>0</v>
      </c>
      <c r="V132" s="6">
        <f>IFERROR(VLOOKUP(通常分様式!V132,―!$K$2:$L$3,2,FALSE),0)</f>
        <v>0</v>
      </c>
      <c r="W132" s="6">
        <f>IFERROR(VLOOKUP(通常分様式!W132,―!$M$2:$N$3,2,FALSE),0)</f>
        <v>0</v>
      </c>
      <c r="X132" s="6">
        <f>IFERROR(VLOOKUP(通常分様式!X132,―!$O$2:$P$3,2,FALSE),0)</f>
        <v>0</v>
      </c>
      <c r="Y132" s="6">
        <f>IFERROR(VLOOKUP(通常分様式!Y132,―!$X$2:$Y$31,2,FALSE),0)</f>
        <v>0</v>
      </c>
      <c r="Z132" s="6">
        <f>IFERROR(VLOOKUP(通常分様式!Z132,―!$X$2:$Y$31,2,FALSE),0)</f>
        <v>0</v>
      </c>
      <c r="AE132" s="6">
        <f>IFERROR(VLOOKUP(通常分様式!AE132,―!$AA$2:$AB$13,2,FALSE),0)</f>
        <v>0</v>
      </c>
      <c r="AF132" s="6">
        <f t="shared" si="8"/>
        <v>0</v>
      </c>
      <c r="AG132" s="139">
        <f t="shared" si="9"/>
        <v>0</v>
      </c>
      <c r="AH132" s="139">
        <f t="shared" si="10"/>
        <v>0</v>
      </c>
      <c r="AI132" s="139">
        <f t="shared" si="11"/>
        <v>0</v>
      </c>
      <c r="AJ132" s="139">
        <f t="shared" si="12"/>
        <v>0</v>
      </c>
      <c r="AK132" s="139">
        <f t="shared" si="13"/>
        <v>0</v>
      </c>
      <c r="AL132" s="139">
        <f t="shared" si="14"/>
        <v>0</v>
      </c>
      <c r="AM132" s="139">
        <f t="shared" si="15"/>
        <v>0</v>
      </c>
      <c r="AN132" s="6" t="str">
        <f>IF(通常分様式!C132="","",IF(PRODUCT(C132:E132,H132:Z132,AE132)=0,"error",""))</f>
        <v/>
      </c>
    </row>
    <row r="133" spans="1:40" x14ac:dyDescent="0.15">
      <c r="A133" s="6">
        <v>115</v>
      </c>
      <c r="C133" s="6">
        <f>IFERROR(VLOOKUP(通常分様式!C133,―!$A$2:$B$3,2,FALSE),0)</f>
        <v>0</v>
      </c>
      <c r="D133" s="6">
        <f>IFERROR(VLOOKUP(通常分様式!D133,―!$AD$2:$AE$3,2,FALSE),0)</f>
        <v>0</v>
      </c>
      <c r="E133" s="6">
        <f>IFERROR(VLOOKUP(通常分様式!E133,―!$AF$2:$AG$3,2,FALSE),0)</f>
        <v>0</v>
      </c>
      <c r="H133" s="6">
        <f>IFERROR(VLOOKUP(通常分様式!H133,―!$C$2:$D$2,2,FALSE),0)</f>
        <v>0</v>
      </c>
      <c r="I133" s="6">
        <f>IFERROR(IF(通常分様式!D133="○",VLOOKUP(通常分様式!I133,―!$E$20:$F$24,2,FALSE),VLOOKUP(通常分様式!I133,―!$E$2:$F$18,2,FALSE)),0)</f>
        <v>0</v>
      </c>
      <c r="J133" s="6">
        <f>IFERROR(VLOOKUP(通常分様式!J133,―!$G$2:$H$2,2,FALSE),0)</f>
        <v>0</v>
      </c>
      <c r="K133" s="6">
        <f>IFERROR(VLOOKUP(通常分様式!K133,―!$AH$2:$AI$12,2,FALSE),0)</f>
        <v>0</v>
      </c>
      <c r="U133" s="6">
        <f>IFERROR(IF(通常分様式!C133="単",VLOOKUP(通常分様式!U133,―!$I$2:$J$3,2,FALSE),VLOOKUP(通常分様式!U133,―!$I$4:$J$5,2,FALSE)),0)</f>
        <v>0</v>
      </c>
      <c r="V133" s="6">
        <f>IFERROR(VLOOKUP(通常分様式!V133,―!$K$2:$L$3,2,FALSE),0)</f>
        <v>0</v>
      </c>
      <c r="W133" s="6">
        <f>IFERROR(VLOOKUP(通常分様式!W133,―!$M$2:$N$3,2,FALSE),0)</f>
        <v>0</v>
      </c>
      <c r="X133" s="6">
        <f>IFERROR(VLOOKUP(通常分様式!X133,―!$O$2:$P$3,2,FALSE),0)</f>
        <v>0</v>
      </c>
      <c r="Y133" s="6">
        <f>IFERROR(VLOOKUP(通常分様式!Y133,―!$X$2:$Y$31,2,FALSE),0)</f>
        <v>0</v>
      </c>
      <c r="Z133" s="6">
        <f>IFERROR(VLOOKUP(通常分様式!Z133,―!$X$2:$Y$31,2,FALSE),0)</f>
        <v>0</v>
      </c>
      <c r="AE133" s="6">
        <f>IFERROR(VLOOKUP(通常分様式!AE133,―!$AA$2:$AB$13,2,FALSE),0)</f>
        <v>0</v>
      </c>
      <c r="AF133" s="6">
        <f t="shared" si="8"/>
        <v>0</v>
      </c>
      <c r="AG133" s="139">
        <f t="shared" si="9"/>
        <v>0</v>
      </c>
      <c r="AH133" s="139">
        <f t="shared" si="10"/>
        <v>0</v>
      </c>
      <c r="AI133" s="139">
        <f t="shared" si="11"/>
        <v>0</v>
      </c>
      <c r="AJ133" s="139">
        <f t="shared" si="12"/>
        <v>0</v>
      </c>
      <c r="AK133" s="139">
        <f t="shared" si="13"/>
        <v>0</v>
      </c>
      <c r="AL133" s="139">
        <f t="shared" si="14"/>
        <v>0</v>
      </c>
      <c r="AM133" s="139">
        <f t="shared" si="15"/>
        <v>0</v>
      </c>
      <c r="AN133" s="6" t="str">
        <f>IF(通常分様式!C133="","",IF(PRODUCT(C133:E133,H133:Z133,AE133)=0,"error",""))</f>
        <v/>
      </c>
    </row>
    <row r="134" spans="1:40" x14ac:dyDescent="0.15">
      <c r="A134" s="6">
        <v>116</v>
      </c>
      <c r="C134" s="6">
        <f>IFERROR(VLOOKUP(通常分様式!C134,―!$A$2:$B$3,2,FALSE),0)</f>
        <v>0</v>
      </c>
      <c r="D134" s="6">
        <f>IFERROR(VLOOKUP(通常分様式!D134,―!$AD$2:$AE$3,2,FALSE),0)</f>
        <v>0</v>
      </c>
      <c r="E134" s="6">
        <f>IFERROR(VLOOKUP(通常分様式!E134,―!$AF$2:$AG$3,2,FALSE),0)</f>
        <v>0</v>
      </c>
      <c r="H134" s="6">
        <f>IFERROR(VLOOKUP(通常分様式!H134,―!$C$2:$D$2,2,FALSE),0)</f>
        <v>0</v>
      </c>
      <c r="I134" s="6">
        <f>IFERROR(IF(通常分様式!D134="○",VLOOKUP(通常分様式!I134,―!$E$20:$F$24,2,FALSE),VLOOKUP(通常分様式!I134,―!$E$2:$F$18,2,FALSE)),0)</f>
        <v>0</v>
      </c>
      <c r="J134" s="6">
        <f>IFERROR(VLOOKUP(通常分様式!J134,―!$G$2:$H$2,2,FALSE),0)</f>
        <v>0</v>
      </c>
      <c r="K134" s="6">
        <f>IFERROR(VLOOKUP(通常分様式!K134,―!$AH$2:$AI$12,2,FALSE),0)</f>
        <v>0</v>
      </c>
      <c r="U134" s="6">
        <f>IFERROR(IF(通常分様式!C134="単",VLOOKUP(通常分様式!U134,―!$I$2:$J$3,2,FALSE),VLOOKUP(通常分様式!U134,―!$I$4:$J$5,2,FALSE)),0)</f>
        <v>0</v>
      </c>
      <c r="V134" s="6">
        <f>IFERROR(VLOOKUP(通常分様式!V134,―!$K$2:$L$3,2,FALSE),0)</f>
        <v>0</v>
      </c>
      <c r="W134" s="6">
        <f>IFERROR(VLOOKUP(通常分様式!W134,―!$M$2:$N$3,2,FALSE),0)</f>
        <v>0</v>
      </c>
      <c r="X134" s="6">
        <f>IFERROR(VLOOKUP(通常分様式!X134,―!$O$2:$P$3,2,FALSE),0)</f>
        <v>0</v>
      </c>
      <c r="Y134" s="6">
        <f>IFERROR(VLOOKUP(通常分様式!Y134,―!$X$2:$Y$31,2,FALSE),0)</f>
        <v>0</v>
      </c>
      <c r="Z134" s="6">
        <f>IFERROR(VLOOKUP(通常分様式!Z134,―!$X$2:$Y$31,2,FALSE),0)</f>
        <v>0</v>
      </c>
      <c r="AE134" s="6">
        <f>IFERROR(VLOOKUP(通常分様式!AE134,―!$AA$2:$AB$13,2,FALSE),0)</f>
        <v>0</v>
      </c>
      <c r="AF134" s="6">
        <f t="shared" si="8"/>
        <v>0</v>
      </c>
      <c r="AG134" s="139">
        <f t="shared" si="9"/>
        <v>0</v>
      </c>
      <c r="AH134" s="139">
        <f t="shared" si="10"/>
        <v>0</v>
      </c>
      <c r="AI134" s="139">
        <f t="shared" si="11"/>
        <v>0</v>
      </c>
      <c r="AJ134" s="139">
        <f t="shared" si="12"/>
        <v>0</v>
      </c>
      <c r="AK134" s="139">
        <f t="shared" si="13"/>
        <v>0</v>
      </c>
      <c r="AL134" s="139">
        <f t="shared" si="14"/>
        <v>0</v>
      </c>
      <c r="AM134" s="139">
        <f t="shared" si="15"/>
        <v>0</v>
      </c>
      <c r="AN134" s="6" t="str">
        <f>IF(通常分様式!C134="","",IF(PRODUCT(C134:E134,H134:Z134,AE134)=0,"error",""))</f>
        <v/>
      </c>
    </row>
    <row r="135" spans="1:40" x14ac:dyDescent="0.15">
      <c r="A135" s="6">
        <v>117</v>
      </c>
      <c r="C135" s="6">
        <f>IFERROR(VLOOKUP(通常分様式!C135,―!$A$2:$B$3,2,FALSE),0)</f>
        <v>0</v>
      </c>
      <c r="D135" s="6">
        <f>IFERROR(VLOOKUP(通常分様式!D135,―!$AD$2:$AE$3,2,FALSE),0)</f>
        <v>0</v>
      </c>
      <c r="E135" s="6">
        <f>IFERROR(VLOOKUP(通常分様式!E135,―!$AF$2:$AG$3,2,FALSE),0)</f>
        <v>0</v>
      </c>
      <c r="H135" s="6">
        <f>IFERROR(VLOOKUP(通常分様式!H135,―!$C$2:$D$2,2,FALSE),0)</f>
        <v>0</v>
      </c>
      <c r="I135" s="6">
        <f>IFERROR(IF(通常分様式!D135="○",VLOOKUP(通常分様式!I135,―!$E$20:$F$24,2,FALSE),VLOOKUP(通常分様式!I135,―!$E$2:$F$18,2,FALSE)),0)</f>
        <v>0</v>
      </c>
      <c r="J135" s="6">
        <f>IFERROR(VLOOKUP(通常分様式!J135,―!$G$2:$H$2,2,FALSE),0)</f>
        <v>0</v>
      </c>
      <c r="K135" s="6">
        <f>IFERROR(VLOOKUP(通常分様式!K135,―!$AH$2:$AI$12,2,FALSE),0)</f>
        <v>0</v>
      </c>
      <c r="U135" s="6">
        <f>IFERROR(IF(通常分様式!C135="単",VLOOKUP(通常分様式!U135,―!$I$2:$J$3,2,FALSE),VLOOKUP(通常分様式!U135,―!$I$4:$J$5,2,FALSE)),0)</f>
        <v>0</v>
      </c>
      <c r="V135" s="6">
        <f>IFERROR(VLOOKUP(通常分様式!V135,―!$K$2:$L$3,2,FALSE),0)</f>
        <v>0</v>
      </c>
      <c r="W135" s="6">
        <f>IFERROR(VLOOKUP(通常分様式!W135,―!$M$2:$N$3,2,FALSE),0)</f>
        <v>0</v>
      </c>
      <c r="X135" s="6">
        <f>IFERROR(VLOOKUP(通常分様式!X135,―!$O$2:$P$3,2,FALSE),0)</f>
        <v>0</v>
      </c>
      <c r="Y135" s="6">
        <f>IFERROR(VLOOKUP(通常分様式!Y135,―!$X$2:$Y$31,2,FALSE),0)</f>
        <v>0</v>
      </c>
      <c r="Z135" s="6">
        <f>IFERROR(VLOOKUP(通常分様式!Z135,―!$X$2:$Y$31,2,FALSE),0)</f>
        <v>0</v>
      </c>
      <c r="AE135" s="6">
        <f>IFERROR(VLOOKUP(通常分様式!AE135,―!$AA$2:$AB$13,2,FALSE),0)</f>
        <v>0</v>
      </c>
      <c r="AF135" s="6">
        <f t="shared" si="8"/>
        <v>0</v>
      </c>
      <c r="AG135" s="139">
        <f t="shared" si="9"/>
        <v>0</v>
      </c>
      <c r="AH135" s="139">
        <f t="shared" si="10"/>
        <v>0</v>
      </c>
      <c r="AI135" s="139">
        <f t="shared" si="11"/>
        <v>0</v>
      </c>
      <c r="AJ135" s="139">
        <f t="shared" si="12"/>
        <v>0</v>
      </c>
      <c r="AK135" s="139">
        <f t="shared" si="13"/>
        <v>0</v>
      </c>
      <c r="AL135" s="139">
        <f t="shared" si="14"/>
        <v>0</v>
      </c>
      <c r="AM135" s="139">
        <f t="shared" si="15"/>
        <v>0</v>
      </c>
      <c r="AN135" s="6" t="str">
        <f>IF(通常分様式!C135="","",IF(PRODUCT(C135:E135,H135:Z135,AE135)=0,"error",""))</f>
        <v/>
      </c>
    </row>
    <row r="136" spans="1:40" x14ac:dyDescent="0.15">
      <c r="A136" s="6">
        <v>118</v>
      </c>
      <c r="C136" s="6">
        <f>IFERROR(VLOOKUP(通常分様式!C136,―!$A$2:$B$3,2,FALSE),0)</f>
        <v>0</v>
      </c>
      <c r="D136" s="6">
        <f>IFERROR(VLOOKUP(通常分様式!D136,―!$AD$2:$AE$3,2,FALSE),0)</f>
        <v>0</v>
      </c>
      <c r="E136" s="6">
        <f>IFERROR(VLOOKUP(通常分様式!E136,―!$AF$2:$AG$3,2,FALSE),0)</f>
        <v>0</v>
      </c>
      <c r="H136" s="6">
        <f>IFERROR(VLOOKUP(通常分様式!H136,―!$C$2:$D$2,2,FALSE),0)</f>
        <v>0</v>
      </c>
      <c r="I136" s="6">
        <f>IFERROR(IF(通常分様式!D136="○",VLOOKUP(通常分様式!I136,―!$E$20:$F$24,2,FALSE),VLOOKUP(通常分様式!I136,―!$E$2:$F$18,2,FALSE)),0)</f>
        <v>0</v>
      </c>
      <c r="J136" s="6">
        <f>IFERROR(VLOOKUP(通常分様式!J136,―!$G$2:$H$2,2,FALSE),0)</f>
        <v>0</v>
      </c>
      <c r="K136" s="6">
        <f>IFERROR(VLOOKUP(通常分様式!K136,―!$AH$2:$AI$12,2,FALSE),0)</f>
        <v>0</v>
      </c>
      <c r="U136" s="6">
        <f>IFERROR(IF(通常分様式!C136="単",VLOOKUP(通常分様式!U136,―!$I$2:$J$3,2,FALSE),VLOOKUP(通常分様式!U136,―!$I$4:$J$5,2,FALSE)),0)</f>
        <v>0</v>
      </c>
      <c r="V136" s="6">
        <f>IFERROR(VLOOKUP(通常分様式!V136,―!$K$2:$L$3,2,FALSE),0)</f>
        <v>0</v>
      </c>
      <c r="W136" s="6">
        <f>IFERROR(VLOOKUP(通常分様式!W136,―!$M$2:$N$3,2,FALSE),0)</f>
        <v>0</v>
      </c>
      <c r="X136" s="6">
        <f>IFERROR(VLOOKUP(通常分様式!X136,―!$O$2:$P$3,2,FALSE),0)</f>
        <v>0</v>
      </c>
      <c r="Y136" s="6">
        <f>IFERROR(VLOOKUP(通常分様式!Y136,―!$X$2:$Y$31,2,FALSE),0)</f>
        <v>0</v>
      </c>
      <c r="Z136" s="6">
        <f>IFERROR(VLOOKUP(通常分様式!Z136,―!$X$2:$Y$31,2,FALSE),0)</f>
        <v>0</v>
      </c>
      <c r="AE136" s="6">
        <f>IFERROR(VLOOKUP(通常分様式!AE136,―!$AA$2:$AB$13,2,FALSE),0)</f>
        <v>0</v>
      </c>
      <c r="AF136" s="6">
        <f t="shared" si="8"/>
        <v>0</v>
      </c>
      <c r="AG136" s="139">
        <f t="shared" si="9"/>
        <v>0</v>
      </c>
      <c r="AH136" s="139">
        <f t="shared" si="10"/>
        <v>0</v>
      </c>
      <c r="AI136" s="139">
        <f t="shared" si="11"/>
        <v>0</v>
      </c>
      <c r="AJ136" s="139">
        <f t="shared" si="12"/>
        <v>0</v>
      </c>
      <c r="AK136" s="139">
        <f t="shared" si="13"/>
        <v>0</v>
      </c>
      <c r="AL136" s="139">
        <f t="shared" si="14"/>
        <v>0</v>
      </c>
      <c r="AM136" s="139">
        <f t="shared" si="15"/>
        <v>0</v>
      </c>
      <c r="AN136" s="6" t="str">
        <f>IF(通常分様式!C136="","",IF(PRODUCT(C136:E136,H136:Z136,AE136)=0,"error",""))</f>
        <v/>
      </c>
    </row>
    <row r="137" spans="1:40" x14ac:dyDescent="0.15">
      <c r="A137" s="6">
        <v>119</v>
      </c>
      <c r="C137" s="6">
        <f>IFERROR(VLOOKUP(通常分様式!C137,―!$A$2:$B$3,2,FALSE),0)</f>
        <v>0</v>
      </c>
      <c r="D137" s="6">
        <f>IFERROR(VLOOKUP(通常分様式!D137,―!$AD$2:$AE$3,2,FALSE),0)</f>
        <v>0</v>
      </c>
      <c r="E137" s="6">
        <f>IFERROR(VLOOKUP(通常分様式!E137,―!$AF$2:$AG$3,2,FALSE),0)</f>
        <v>0</v>
      </c>
      <c r="H137" s="6">
        <f>IFERROR(VLOOKUP(通常分様式!H137,―!$C$2:$D$2,2,FALSE),0)</f>
        <v>0</v>
      </c>
      <c r="I137" s="6">
        <f>IFERROR(IF(通常分様式!D137="○",VLOOKUP(通常分様式!I137,―!$E$20:$F$24,2,FALSE),VLOOKUP(通常分様式!I137,―!$E$2:$F$18,2,FALSE)),0)</f>
        <v>0</v>
      </c>
      <c r="J137" s="6">
        <f>IFERROR(VLOOKUP(通常分様式!J137,―!$G$2:$H$2,2,FALSE),0)</f>
        <v>0</v>
      </c>
      <c r="K137" s="6">
        <f>IFERROR(VLOOKUP(通常分様式!K137,―!$AH$2:$AI$12,2,FALSE),0)</f>
        <v>0</v>
      </c>
      <c r="U137" s="6">
        <f>IFERROR(IF(通常分様式!C137="単",VLOOKUP(通常分様式!U137,―!$I$2:$J$3,2,FALSE),VLOOKUP(通常分様式!U137,―!$I$4:$J$5,2,FALSE)),0)</f>
        <v>0</v>
      </c>
      <c r="V137" s="6">
        <f>IFERROR(VLOOKUP(通常分様式!V137,―!$K$2:$L$3,2,FALSE),0)</f>
        <v>0</v>
      </c>
      <c r="W137" s="6">
        <f>IFERROR(VLOOKUP(通常分様式!W137,―!$M$2:$N$3,2,FALSE),0)</f>
        <v>0</v>
      </c>
      <c r="X137" s="6">
        <f>IFERROR(VLOOKUP(通常分様式!X137,―!$O$2:$P$3,2,FALSE),0)</f>
        <v>0</v>
      </c>
      <c r="Y137" s="6">
        <f>IFERROR(VLOOKUP(通常分様式!Y137,―!$X$2:$Y$31,2,FALSE),0)</f>
        <v>0</v>
      </c>
      <c r="Z137" s="6">
        <f>IFERROR(VLOOKUP(通常分様式!Z137,―!$X$2:$Y$31,2,FALSE),0)</f>
        <v>0</v>
      </c>
      <c r="AE137" s="6">
        <f>IFERROR(VLOOKUP(通常分様式!AE137,―!$AA$2:$AB$13,2,FALSE),0)</f>
        <v>0</v>
      </c>
      <c r="AF137" s="6">
        <f t="shared" si="8"/>
        <v>0</v>
      </c>
      <c r="AG137" s="139">
        <f t="shared" si="9"/>
        <v>0</v>
      </c>
      <c r="AH137" s="139">
        <f t="shared" si="10"/>
        <v>0</v>
      </c>
      <c r="AI137" s="139">
        <f t="shared" si="11"/>
        <v>0</v>
      </c>
      <c r="AJ137" s="139">
        <f t="shared" si="12"/>
        <v>0</v>
      </c>
      <c r="AK137" s="139">
        <f t="shared" si="13"/>
        <v>0</v>
      </c>
      <c r="AL137" s="139">
        <f t="shared" si="14"/>
        <v>0</v>
      </c>
      <c r="AM137" s="139">
        <f t="shared" si="15"/>
        <v>0</v>
      </c>
      <c r="AN137" s="6" t="str">
        <f>IF(通常分様式!C137="","",IF(PRODUCT(C137:E137,H137:Z137,AE137)=0,"error",""))</f>
        <v/>
      </c>
    </row>
    <row r="138" spans="1:40" x14ac:dyDescent="0.15">
      <c r="A138" s="6">
        <v>120</v>
      </c>
      <c r="C138" s="6">
        <f>IFERROR(VLOOKUP(通常分様式!C138,―!$A$2:$B$3,2,FALSE),0)</f>
        <v>0</v>
      </c>
      <c r="D138" s="6">
        <f>IFERROR(VLOOKUP(通常分様式!D138,―!$AD$2:$AE$3,2,FALSE),0)</f>
        <v>0</v>
      </c>
      <c r="E138" s="6">
        <f>IFERROR(VLOOKUP(通常分様式!E138,―!$AF$2:$AG$3,2,FALSE),0)</f>
        <v>0</v>
      </c>
      <c r="H138" s="6">
        <f>IFERROR(VLOOKUP(通常分様式!H138,―!$C$2:$D$2,2,FALSE),0)</f>
        <v>0</v>
      </c>
      <c r="I138" s="6">
        <f>IFERROR(IF(通常分様式!D138="○",VLOOKUP(通常分様式!I138,―!$E$20:$F$24,2,FALSE),VLOOKUP(通常分様式!I138,―!$E$2:$F$18,2,FALSE)),0)</f>
        <v>0</v>
      </c>
      <c r="J138" s="6">
        <f>IFERROR(VLOOKUP(通常分様式!J138,―!$G$2:$H$2,2,FALSE),0)</f>
        <v>0</v>
      </c>
      <c r="K138" s="6">
        <f>IFERROR(VLOOKUP(通常分様式!K138,―!$AH$2:$AI$12,2,FALSE),0)</f>
        <v>0</v>
      </c>
      <c r="U138" s="6">
        <f>IFERROR(IF(通常分様式!C138="単",VLOOKUP(通常分様式!U138,―!$I$2:$J$3,2,FALSE),VLOOKUP(通常分様式!U138,―!$I$4:$J$5,2,FALSE)),0)</f>
        <v>0</v>
      </c>
      <c r="V138" s="6">
        <f>IFERROR(VLOOKUP(通常分様式!V138,―!$K$2:$L$3,2,FALSE),0)</f>
        <v>0</v>
      </c>
      <c r="W138" s="6">
        <f>IFERROR(VLOOKUP(通常分様式!W138,―!$M$2:$N$3,2,FALSE),0)</f>
        <v>0</v>
      </c>
      <c r="X138" s="6">
        <f>IFERROR(VLOOKUP(通常分様式!X138,―!$O$2:$P$3,2,FALSE),0)</f>
        <v>0</v>
      </c>
      <c r="Y138" s="6">
        <f>IFERROR(VLOOKUP(通常分様式!Y138,―!$X$2:$Y$31,2,FALSE),0)</f>
        <v>0</v>
      </c>
      <c r="Z138" s="6">
        <f>IFERROR(VLOOKUP(通常分様式!Z138,―!$X$2:$Y$31,2,FALSE),0)</f>
        <v>0</v>
      </c>
      <c r="AE138" s="6">
        <f>IFERROR(VLOOKUP(通常分様式!AE138,―!$AA$2:$AB$13,2,FALSE),0)</f>
        <v>0</v>
      </c>
      <c r="AF138" s="6">
        <f t="shared" si="8"/>
        <v>0</v>
      </c>
      <c r="AG138" s="139">
        <f t="shared" si="9"/>
        <v>0</v>
      </c>
      <c r="AH138" s="139">
        <f t="shared" si="10"/>
        <v>0</v>
      </c>
      <c r="AI138" s="139">
        <f t="shared" si="11"/>
        <v>0</v>
      </c>
      <c r="AJ138" s="139">
        <f t="shared" si="12"/>
        <v>0</v>
      </c>
      <c r="AK138" s="139">
        <f t="shared" si="13"/>
        <v>0</v>
      </c>
      <c r="AL138" s="139">
        <f t="shared" si="14"/>
        <v>0</v>
      </c>
      <c r="AM138" s="139">
        <f t="shared" si="15"/>
        <v>0</v>
      </c>
      <c r="AN138" s="6" t="str">
        <f>IF(通常分様式!C138="","",IF(PRODUCT(C138:E138,H138:Z138,AE138)=0,"error",""))</f>
        <v/>
      </c>
    </row>
    <row r="139" spans="1:40" x14ac:dyDescent="0.15">
      <c r="A139" s="6">
        <v>121</v>
      </c>
      <c r="C139" s="6">
        <f>IFERROR(VLOOKUP(通常分様式!C139,―!$A$2:$B$3,2,FALSE),0)</f>
        <v>0</v>
      </c>
      <c r="D139" s="6">
        <f>IFERROR(VLOOKUP(通常分様式!D139,―!$AD$2:$AE$3,2,FALSE),0)</f>
        <v>0</v>
      </c>
      <c r="E139" s="6">
        <f>IFERROR(VLOOKUP(通常分様式!E139,―!$AF$2:$AG$3,2,FALSE),0)</f>
        <v>0</v>
      </c>
      <c r="H139" s="6">
        <f>IFERROR(VLOOKUP(通常分様式!H139,―!$C$2:$D$2,2,FALSE),0)</f>
        <v>0</v>
      </c>
      <c r="I139" s="6">
        <f>IFERROR(IF(通常分様式!D139="○",VLOOKUP(通常分様式!I139,―!$E$20:$F$24,2,FALSE),VLOOKUP(通常分様式!I139,―!$E$2:$F$18,2,FALSE)),0)</f>
        <v>0</v>
      </c>
      <c r="J139" s="6">
        <f>IFERROR(VLOOKUP(通常分様式!J139,―!$G$2:$H$2,2,FALSE),0)</f>
        <v>0</v>
      </c>
      <c r="K139" s="6">
        <f>IFERROR(VLOOKUP(通常分様式!K139,―!$AH$2:$AI$12,2,FALSE),0)</f>
        <v>0</v>
      </c>
      <c r="U139" s="6">
        <f>IFERROR(IF(通常分様式!C139="単",VLOOKUP(通常分様式!U139,―!$I$2:$J$3,2,FALSE),VLOOKUP(通常分様式!U139,―!$I$4:$J$5,2,FALSE)),0)</f>
        <v>0</v>
      </c>
      <c r="V139" s="6">
        <f>IFERROR(VLOOKUP(通常分様式!V139,―!$K$2:$L$3,2,FALSE),0)</f>
        <v>0</v>
      </c>
      <c r="W139" s="6">
        <f>IFERROR(VLOOKUP(通常分様式!W139,―!$M$2:$N$3,2,FALSE),0)</f>
        <v>0</v>
      </c>
      <c r="X139" s="6">
        <f>IFERROR(VLOOKUP(通常分様式!X139,―!$O$2:$P$3,2,FALSE),0)</f>
        <v>0</v>
      </c>
      <c r="Y139" s="6">
        <f>IFERROR(VLOOKUP(通常分様式!Y139,―!$X$2:$Y$31,2,FALSE),0)</f>
        <v>0</v>
      </c>
      <c r="Z139" s="6">
        <f>IFERROR(VLOOKUP(通常分様式!Z139,―!$X$2:$Y$31,2,FALSE),0)</f>
        <v>0</v>
      </c>
      <c r="AE139" s="6">
        <f>IFERROR(VLOOKUP(通常分様式!AE139,―!$AA$2:$AB$13,2,FALSE),0)</f>
        <v>0</v>
      </c>
      <c r="AF139" s="6">
        <f t="shared" si="8"/>
        <v>0</v>
      </c>
      <c r="AG139" s="139">
        <f t="shared" si="9"/>
        <v>0</v>
      </c>
      <c r="AH139" s="139">
        <f t="shared" si="10"/>
        <v>0</v>
      </c>
      <c r="AI139" s="139">
        <f t="shared" si="11"/>
        <v>0</v>
      </c>
      <c r="AJ139" s="139">
        <f t="shared" si="12"/>
        <v>0</v>
      </c>
      <c r="AK139" s="139">
        <f t="shared" si="13"/>
        <v>0</v>
      </c>
      <c r="AL139" s="139">
        <f t="shared" si="14"/>
        <v>0</v>
      </c>
      <c r="AM139" s="139">
        <f t="shared" si="15"/>
        <v>0</v>
      </c>
      <c r="AN139" s="6" t="str">
        <f>IF(通常分様式!C139="","",IF(PRODUCT(C139:E139,H139:Z139,AE139)=0,"error",""))</f>
        <v/>
      </c>
    </row>
    <row r="140" spans="1:40" x14ac:dyDescent="0.15">
      <c r="A140" s="6">
        <v>122</v>
      </c>
      <c r="C140" s="6">
        <f>IFERROR(VLOOKUP(通常分様式!C140,―!$A$2:$B$3,2,FALSE),0)</f>
        <v>0</v>
      </c>
      <c r="D140" s="6">
        <f>IFERROR(VLOOKUP(通常分様式!D140,―!$AD$2:$AE$3,2,FALSE),0)</f>
        <v>0</v>
      </c>
      <c r="E140" s="6">
        <f>IFERROR(VLOOKUP(通常分様式!E140,―!$AF$2:$AG$3,2,FALSE),0)</f>
        <v>0</v>
      </c>
      <c r="H140" s="6">
        <f>IFERROR(VLOOKUP(通常分様式!H140,―!$C$2:$D$2,2,FALSE),0)</f>
        <v>0</v>
      </c>
      <c r="I140" s="6">
        <f>IFERROR(IF(通常分様式!D140="○",VLOOKUP(通常分様式!I140,―!$E$20:$F$24,2,FALSE),VLOOKUP(通常分様式!I140,―!$E$2:$F$18,2,FALSE)),0)</f>
        <v>0</v>
      </c>
      <c r="J140" s="6">
        <f>IFERROR(VLOOKUP(通常分様式!J140,―!$G$2:$H$2,2,FALSE),0)</f>
        <v>0</v>
      </c>
      <c r="K140" s="6">
        <f>IFERROR(VLOOKUP(通常分様式!K140,―!$AH$2:$AI$12,2,FALSE),0)</f>
        <v>0</v>
      </c>
      <c r="U140" s="6">
        <f>IFERROR(IF(通常分様式!C140="単",VLOOKUP(通常分様式!U140,―!$I$2:$J$3,2,FALSE),VLOOKUP(通常分様式!U140,―!$I$4:$J$5,2,FALSE)),0)</f>
        <v>0</v>
      </c>
      <c r="V140" s="6">
        <f>IFERROR(VLOOKUP(通常分様式!V140,―!$K$2:$L$3,2,FALSE),0)</f>
        <v>0</v>
      </c>
      <c r="W140" s="6">
        <f>IFERROR(VLOOKUP(通常分様式!W140,―!$M$2:$N$3,2,FALSE),0)</f>
        <v>0</v>
      </c>
      <c r="X140" s="6">
        <f>IFERROR(VLOOKUP(通常分様式!X140,―!$O$2:$P$3,2,FALSE),0)</f>
        <v>0</v>
      </c>
      <c r="Y140" s="6">
        <f>IFERROR(VLOOKUP(通常分様式!Y140,―!$X$2:$Y$31,2,FALSE),0)</f>
        <v>0</v>
      </c>
      <c r="Z140" s="6">
        <f>IFERROR(VLOOKUP(通常分様式!Z140,―!$X$2:$Y$31,2,FALSE),0)</f>
        <v>0</v>
      </c>
      <c r="AE140" s="6">
        <f>IFERROR(VLOOKUP(通常分様式!AE140,―!$AA$2:$AB$13,2,FALSE),0)</f>
        <v>0</v>
      </c>
      <c r="AF140" s="6">
        <f t="shared" si="8"/>
        <v>0</v>
      </c>
      <c r="AG140" s="139">
        <f t="shared" si="9"/>
        <v>0</v>
      </c>
      <c r="AH140" s="139">
        <f t="shared" si="10"/>
        <v>0</v>
      </c>
      <c r="AI140" s="139">
        <f t="shared" si="11"/>
        <v>0</v>
      </c>
      <c r="AJ140" s="139">
        <f t="shared" si="12"/>
        <v>0</v>
      </c>
      <c r="AK140" s="139">
        <f t="shared" si="13"/>
        <v>0</v>
      </c>
      <c r="AL140" s="139">
        <f t="shared" si="14"/>
        <v>0</v>
      </c>
      <c r="AM140" s="139">
        <f t="shared" si="15"/>
        <v>0</v>
      </c>
      <c r="AN140" s="6" t="str">
        <f>IF(通常分様式!C140="","",IF(PRODUCT(C140:E140,H140:Z140,AE140)=0,"error",""))</f>
        <v/>
      </c>
    </row>
    <row r="141" spans="1:40" x14ac:dyDescent="0.15">
      <c r="A141" s="6">
        <v>123</v>
      </c>
      <c r="C141" s="6">
        <f>IFERROR(VLOOKUP(通常分様式!C141,―!$A$2:$B$3,2,FALSE),0)</f>
        <v>0</v>
      </c>
      <c r="D141" s="6">
        <f>IFERROR(VLOOKUP(通常分様式!D141,―!$AD$2:$AE$3,2,FALSE),0)</f>
        <v>0</v>
      </c>
      <c r="E141" s="6">
        <f>IFERROR(VLOOKUP(通常分様式!E141,―!$AF$2:$AG$3,2,FALSE),0)</f>
        <v>0</v>
      </c>
      <c r="H141" s="6">
        <f>IFERROR(VLOOKUP(通常分様式!H141,―!$C$2:$D$2,2,FALSE),0)</f>
        <v>0</v>
      </c>
      <c r="I141" s="6">
        <f>IFERROR(IF(通常分様式!D141="○",VLOOKUP(通常分様式!I141,―!$E$20:$F$24,2,FALSE),VLOOKUP(通常分様式!I141,―!$E$2:$F$18,2,FALSE)),0)</f>
        <v>0</v>
      </c>
      <c r="J141" s="6">
        <f>IFERROR(VLOOKUP(通常分様式!J141,―!$G$2:$H$2,2,FALSE),0)</f>
        <v>0</v>
      </c>
      <c r="K141" s="6">
        <f>IFERROR(VLOOKUP(通常分様式!K141,―!$AH$2:$AI$12,2,FALSE),0)</f>
        <v>0</v>
      </c>
      <c r="U141" s="6">
        <f>IFERROR(IF(通常分様式!C141="単",VLOOKUP(通常分様式!U141,―!$I$2:$J$3,2,FALSE),VLOOKUP(通常分様式!U141,―!$I$4:$J$5,2,FALSE)),0)</f>
        <v>0</v>
      </c>
      <c r="V141" s="6">
        <f>IFERROR(VLOOKUP(通常分様式!V141,―!$K$2:$L$3,2,FALSE),0)</f>
        <v>0</v>
      </c>
      <c r="W141" s="6">
        <f>IFERROR(VLOOKUP(通常分様式!W141,―!$M$2:$N$3,2,FALSE),0)</f>
        <v>0</v>
      </c>
      <c r="X141" s="6">
        <f>IFERROR(VLOOKUP(通常分様式!X141,―!$O$2:$P$3,2,FALSE),0)</f>
        <v>0</v>
      </c>
      <c r="Y141" s="6">
        <f>IFERROR(VLOOKUP(通常分様式!Y141,―!$X$2:$Y$31,2,FALSE),0)</f>
        <v>0</v>
      </c>
      <c r="Z141" s="6">
        <f>IFERROR(VLOOKUP(通常分様式!Z141,―!$X$2:$Y$31,2,FALSE),0)</f>
        <v>0</v>
      </c>
      <c r="AE141" s="6">
        <f>IFERROR(VLOOKUP(通常分様式!AE141,―!$AA$2:$AB$13,2,FALSE),0)</f>
        <v>0</v>
      </c>
      <c r="AF141" s="6">
        <f t="shared" si="8"/>
        <v>0</v>
      </c>
      <c r="AG141" s="139">
        <f t="shared" si="9"/>
        <v>0</v>
      </c>
      <c r="AH141" s="139">
        <f t="shared" si="10"/>
        <v>0</v>
      </c>
      <c r="AI141" s="139">
        <f t="shared" si="11"/>
        <v>0</v>
      </c>
      <c r="AJ141" s="139">
        <f t="shared" si="12"/>
        <v>0</v>
      </c>
      <c r="AK141" s="139">
        <f t="shared" si="13"/>
        <v>0</v>
      </c>
      <c r="AL141" s="139">
        <f t="shared" si="14"/>
        <v>0</v>
      </c>
      <c r="AM141" s="139">
        <f t="shared" si="15"/>
        <v>0</v>
      </c>
      <c r="AN141" s="6" t="str">
        <f>IF(通常分様式!C141="","",IF(PRODUCT(C141:E141,H141:Z141,AE141)=0,"error",""))</f>
        <v/>
      </c>
    </row>
    <row r="142" spans="1:40" x14ac:dyDescent="0.15">
      <c r="A142" s="6">
        <v>124</v>
      </c>
      <c r="C142" s="6">
        <f>IFERROR(VLOOKUP(通常分様式!C142,―!$A$2:$B$3,2,FALSE),0)</f>
        <v>0</v>
      </c>
      <c r="D142" s="6">
        <f>IFERROR(VLOOKUP(通常分様式!D142,―!$AD$2:$AE$3,2,FALSE),0)</f>
        <v>0</v>
      </c>
      <c r="E142" s="6">
        <f>IFERROR(VLOOKUP(通常分様式!E142,―!$AF$2:$AG$3,2,FALSE),0)</f>
        <v>0</v>
      </c>
      <c r="H142" s="6">
        <f>IFERROR(VLOOKUP(通常分様式!H142,―!$C$2:$D$2,2,FALSE),0)</f>
        <v>0</v>
      </c>
      <c r="I142" s="6">
        <f>IFERROR(IF(通常分様式!D142="○",VLOOKUP(通常分様式!I142,―!$E$20:$F$24,2,FALSE),VLOOKUP(通常分様式!I142,―!$E$2:$F$18,2,FALSE)),0)</f>
        <v>0</v>
      </c>
      <c r="J142" s="6">
        <f>IFERROR(VLOOKUP(通常分様式!J142,―!$G$2:$H$2,2,FALSE),0)</f>
        <v>0</v>
      </c>
      <c r="K142" s="6">
        <f>IFERROR(VLOOKUP(通常分様式!K142,―!$AH$2:$AI$12,2,FALSE),0)</f>
        <v>0</v>
      </c>
      <c r="U142" s="6">
        <f>IFERROR(IF(通常分様式!C142="単",VLOOKUP(通常分様式!U142,―!$I$2:$J$3,2,FALSE),VLOOKUP(通常分様式!U142,―!$I$4:$J$5,2,FALSE)),0)</f>
        <v>0</v>
      </c>
      <c r="V142" s="6">
        <f>IFERROR(VLOOKUP(通常分様式!V142,―!$K$2:$L$3,2,FALSE),0)</f>
        <v>0</v>
      </c>
      <c r="W142" s="6">
        <f>IFERROR(VLOOKUP(通常分様式!W142,―!$M$2:$N$3,2,FALSE),0)</f>
        <v>0</v>
      </c>
      <c r="X142" s="6">
        <f>IFERROR(VLOOKUP(通常分様式!X142,―!$O$2:$P$3,2,FALSE),0)</f>
        <v>0</v>
      </c>
      <c r="Y142" s="6">
        <f>IFERROR(VLOOKUP(通常分様式!Y142,―!$X$2:$Y$31,2,FALSE),0)</f>
        <v>0</v>
      </c>
      <c r="Z142" s="6">
        <f>IFERROR(VLOOKUP(通常分様式!Z142,―!$X$2:$Y$31,2,FALSE),0)</f>
        <v>0</v>
      </c>
      <c r="AE142" s="6">
        <f>IFERROR(VLOOKUP(通常分様式!AE142,―!$AA$2:$AB$13,2,FALSE),0)</f>
        <v>0</v>
      </c>
      <c r="AF142" s="6">
        <f t="shared" si="8"/>
        <v>0</v>
      </c>
      <c r="AG142" s="139">
        <f t="shared" si="9"/>
        <v>0</v>
      </c>
      <c r="AH142" s="139">
        <f t="shared" si="10"/>
        <v>0</v>
      </c>
      <c r="AI142" s="139">
        <f t="shared" si="11"/>
        <v>0</v>
      </c>
      <c r="AJ142" s="139">
        <f t="shared" si="12"/>
        <v>0</v>
      </c>
      <c r="AK142" s="139">
        <f t="shared" si="13"/>
        <v>0</v>
      </c>
      <c r="AL142" s="139">
        <f t="shared" si="14"/>
        <v>0</v>
      </c>
      <c r="AM142" s="139">
        <f t="shared" si="15"/>
        <v>0</v>
      </c>
      <c r="AN142" s="6" t="str">
        <f>IF(通常分様式!C142="","",IF(PRODUCT(C142:E142,H142:Z142,AE142)=0,"error",""))</f>
        <v/>
      </c>
    </row>
    <row r="143" spans="1:40" x14ac:dyDescent="0.15">
      <c r="A143" s="6">
        <v>125</v>
      </c>
      <c r="C143" s="6">
        <f>IFERROR(VLOOKUP(通常分様式!C143,―!$A$2:$B$3,2,FALSE),0)</f>
        <v>0</v>
      </c>
      <c r="D143" s="6">
        <f>IFERROR(VLOOKUP(通常分様式!D143,―!$AD$2:$AE$3,2,FALSE),0)</f>
        <v>0</v>
      </c>
      <c r="E143" s="6">
        <f>IFERROR(VLOOKUP(通常分様式!E143,―!$AF$2:$AG$3,2,FALSE),0)</f>
        <v>0</v>
      </c>
      <c r="H143" s="6">
        <f>IFERROR(VLOOKUP(通常分様式!H143,―!$C$2:$D$2,2,FALSE),0)</f>
        <v>0</v>
      </c>
      <c r="I143" s="6">
        <f>IFERROR(IF(通常分様式!D143="○",VLOOKUP(通常分様式!I143,―!$E$20:$F$24,2,FALSE),VLOOKUP(通常分様式!I143,―!$E$2:$F$18,2,FALSE)),0)</f>
        <v>0</v>
      </c>
      <c r="J143" s="6">
        <f>IFERROR(VLOOKUP(通常分様式!J143,―!$G$2:$H$2,2,FALSE),0)</f>
        <v>0</v>
      </c>
      <c r="K143" s="6">
        <f>IFERROR(VLOOKUP(通常分様式!K143,―!$AH$2:$AI$12,2,FALSE),0)</f>
        <v>0</v>
      </c>
      <c r="U143" s="6">
        <f>IFERROR(IF(通常分様式!C143="単",VLOOKUP(通常分様式!U143,―!$I$2:$J$3,2,FALSE),VLOOKUP(通常分様式!U143,―!$I$4:$J$5,2,FALSE)),0)</f>
        <v>0</v>
      </c>
      <c r="V143" s="6">
        <f>IFERROR(VLOOKUP(通常分様式!V143,―!$K$2:$L$3,2,FALSE),0)</f>
        <v>0</v>
      </c>
      <c r="W143" s="6">
        <f>IFERROR(VLOOKUP(通常分様式!W143,―!$M$2:$N$3,2,FALSE),0)</f>
        <v>0</v>
      </c>
      <c r="X143" s="6">
        <f>IFERROR(VLOOKUP(通常分様式!X143,―!$O$2:$P$3,2,FALSE),0)</f>
        <v>0</v>
      </c>
      <c r="Y143" s="6">
        <f>IFERROR(VLOOKUP(通常分様式!Y143,―!$X$2:$Y$31,2,FALSE),0)</f>
        <v>0</v>
      </c>
      <c r="Z143" s="6">
        <f>IFERROR(VLOOKUP(通常分様式!Z143,―!$X$2:$Y$31,2,FALSE),0)</f>
        <v>0</v>
      </c>
      <c r="AE143" s="6">
        <f>IFERROR(VLOOKUP(通常分様式!AE143,―!$AA$2:$AB$13,2,FALSE),0)</f>
        <v>0</v>
      </c>
      <c r="AF143" s="6">
        <f t="shared" si="8"/>
        <v>0</v>
      </c>
      <c r="AG143" s="139">
        <f t="shared" si="9"/>
        <v>0</v>
      </c>
      <c r="AH143" s="139">
        <f t="shared" si="10"/>
        <v>0</v>
      </c>
      <c r="AI143" s="139">
        <f t="shared" si="11"/>
        <v>0</v>
      </c>
      <c r="AJ143" s="139">
        <f t="shared" si="12"/>
        <v>0</v>
      </c>
      <c r="AK143" s="139">
        <f t="shared" si="13"/>
        <v>0</v>
      </c>
      <c r="AL143" s="139">
        <f t="shared" si="14"/>
        <v>0</v>
      </c>
      <c r="AM143" s="139">
        <f t="shared" si="15"/>
        <v>0</v>
      </c>
      <c r="AN143" s="6" t="str">
        <f>IF(通常分様式!C143="","",IF(PRODUCT(C143:E143,H143:Z143,AE143)=0,"error",""))</f>
        <v/>
      </c>
    </row>
    <row r="144" spans="1:40" x14ac:dyDescent="0.15">
      <c r="A144" s="6">
        <v>126</v>
      </c>
      <c r="C144" s="6">
        <f>IFERROR(VLOOKUP(通常分様式!C144,―!$A$2:$B$3,2,FALSE),0)</f>
        <v>0</v>
      </c>
      <c r="D144" s="6">
        <f>IFERROR(VLOOKUP(通常分様式!D144,―!$AD$2:$AE$3,2,FALSE),0)</f>
        <v>0</v>
      </c>
      <c r="E144" s="6">
        <f>IFERROR(VLOOKUP(通常分様式!E144,―!$AF$2:$AG$3,2,FALSE),0)</f>
        <v>0</v>
      </c>
      <c r="H144" s="6">
        <f>IFERROR(VLOOKUP(通常分様式!H144,―!$C$2:$D$2,2,FALSE),0)</f>
        <v>0</v>
      </c>
      <c r="I144" s="6">
        <f>IFERROR(IF(通常分様式!D144="○",VLOOKUP(通常分様式!I144,―!$E$20:$F$24,2,FALSE),VLOOKUP(通常分様式!I144,―!$E$2:$F$18,2,FALSE)),0)</f>
        <v>0</v>
      </c>
      <c r="J144" s="6">
        <f>IFERROR(VLOOKUP(通常分様式!J144,―!$G$2:$H$2,2,FALSE),0)</f>
        <v>0</v>
      </c>
      <c r="K144" s="6">
        <f>IFERROR(VLOOKUP(通常分様式!K144,―!$AH$2:$AI$12,2,FALSE),0)</f>
        <v>0</v>
      </c>
      <c r="U144" s="6">
        <f>IFERROR(IF(通常分様式!C144="単",VLOOKUP(通常分様式!U144,―!$I$2:$J$3,2,FALSE),VLOOKUP(通常分様式!U144,―!$I$4:$J$5,2,FALSE)),0)</f>
        <v>0</v>
      </c>
      <c r="V144" s="6">
        <f>IFERROR(VLOOKUP(通常分様式!V144,―!$K$2:$L$3,2,FALSE),0)</f>
        <v>0</v>
      </c>
      <c r="W144" s="6">
        <f>IFERROR(VLOOKUP(通常分様式!W144,―!$M$2:$N$3,2,FALSE),0)</f>
        <v>0</v>
      </c>
      <c r="X144" s="6">
        <f>IFERROR(VLOOKUP(通常分様式!X144,―!$O$2:$P$3,2,FALSE),0)</f>
        <v>0</v>
      </c>
      <c r="Y144" s="6">
        <f>IFERROR(VLOOKUP(通常分様式!Y144,―!$X$2:$Y$31,2,FALSE),0)</f>
        <v>0</v>
      </c>
      <c r="Z144" s="6">
        <f>IFERROR(VLOOKUP(通常分様式!Z144,―!$X$2:$Y$31,2,FALSE),0)</f>
        <v>0</v>
      </c>
      <c r="AE144" s="6">
        <f>IFERROR(VLOOKUP(通常分様式!AE144,―!$AA$2:$AB$13,2,FALSE),0)</f>
        <v>0</v>
      </c>
      <c r="AF144" s="6">
        <f t="shared" si="8"/>
        <v>0</v>
      </c>
      <c r="AG144" s="139">
        <f t="shared" si="9"/>
        <v>0</v>
      </c>
      <c r="AH144" s="139">
        <f t="shared" si="10"/>
        <v>0</v>
      </c>
      <c r="AI144" s="139">
        <f t="shared" si="11"/>
        <v>0</v>
      </c>
      <c r="AJ144" s="139">
        <f t="shared" si="12"/>
        <v>0</v>
      </c>
      <c r="AK144" s="139">
        <f t="shared" si="13"/>
        <v>0</v>
      </c>
      <c r="AL144" s="139">
        <f t="shared" si="14"/>
        <v>0</v>
      </c>
      <c r="AM144" s="139">
        <f t="shared" si="15"/>
        <v>0</v>
      </c>
      <c r="AN144" s="6" t="str">
        <f>IF(通常分様式!C144="","",IF(PRODUCT(C144:E144,H144:Z144,AE144)=0,"error",""))</f>
        <v/>
      </c>
    </row>
    <row r="145" spans="1:40" x14ac:dyDescent="0.15">
      <c r="A145" s="6">
        <v>127</v>
      </c>
      <c r="C145" s="6">
        <f>IFERROR(VLOOKUP(通常分様式!C145,―!$A$2:$B$3,2,FALSE),0)</f>
        <v>0</v>
      </c>
      <c r="D145" s="6">
        <f>IFERROR(VLOOKUP(通常分様式!D145,―!$AD$2:$AE$3,2,FALSE),0)</f>
        <v>0</v>
      </c>
      <c r="E145" s="6">
        <f>IFERROR(VLOOKUP(通常分様式!E145,―!$AF$2:$AG$3,2,FALSE),0)</f>
        <v>0</v>
      </c>
      <c r="H145" s="6">
        <f>IFERROR(VLOOKUP(通常分様式!H145,―!$C$2:$D$2,2,FALSE),0)</f>
        <v>0</v>
      </c>
      <c r="I145" s="6">
        <f>IFERROR(IF(通常分様式!D145="○",VLOOKUP(通常分様式!I145,―!$E$20:$F$24,2,FALSE),VLOOKUP(通常分様式!I145,―!$E$2:$F$18,2,FALSE)),0)</f>
        <v>0</v>
      </c>
      <c r="J145" s="6">
        <f>IFERROR(VLOOKUP(通常分様式!J145,―!$G$2:$H$2,2,FALSE),0)</f>
        <v>0</v>
      </c>
      <c r="K145" s="6">
        <f>IFERROR(VLOOKUP(通常分様式!K145,―!$AH$2:$AI$12,2,FALSE),0)</f>
        <v>0</v>
      </c>
      <c r="U145" s="6">
        <f>IFERROR(IF(通常分様式!C145="単",VLOOKUP(通常分様式!U145,―!$I$2:$J$3,2,FALSE),VLOOKUP(通常分様式!U145,―!$I$4:$J$5,2,FALSE)),0)</f>
        <v>0</v>
      </c>
      <c r="V145" s="6">
        <f>IFERROR(VLOOKUP(通常分様式!V145,―!$K$2:$L$3,2,FALSE),0)</f>
        <v>0</v>
      </c>
      <c r="W145" s="6">
        <f>IFERROR(VLOOKUP(通常分様式!W145,―!$M$2:$N$3,2,FALSE),0)</f>
        <v>0</v>
      </c>
      <c r="X145" s="6">
        <f>IFERROR(VLOOKUP(通常分様式!X145,―!$O$2:$P$3,2,FALSE),0)</f>
        <v>0</v>
      </c>
      <c r="Y145" s="6">
        <f>IFERROR(VLOOKUP(通常分様式!Y145,―!$X$2:$Y$31,2,FALSE),0)</f>
        <v>0</v>
      </c>
      <c r="Z145" s="6">
        <f>IFERROR(VLOOKUP(通常分様式!Z145,―!$X$2:$Y$31,2,FALSE),0)</f>
        <v>0</v>
      </c>
      <c r="AE145" s="6">
        <f>IFERROR(VLOOKUP(通常分様式!AE145,―!$AA$2:$AB$13,2,FALSE),0)</f>
        <v>0</v>
      </c>
      <c r="AF145" s="6">
        <f t="shared" si="8"/>
        <v>0</v>
      </c>
      <c r="AG145" s="139">
        <f t="shared" si="9"/>
        <v>0</v>
      </c>
      <c r="AH145" s="139">
        <f t="shared" si="10"/>
        <v>0</v>
      </c>
      <c r="AI145" s="139">
        <f t="shared" si="11"/>
        <v>0</v>
      </c>
      <c r="AJ145" s="139">
        <f t="shared" si="12"/>
        <v>0</v>
      </c>
      <c r="AK145" s="139">
        <f t="shared" si="13"/>
        <v>0</v>
      </c>
      <c r="AL145" s="139">
        <f t="shared" si="14"/>
        <v>0</v>
      </c>
      <c r="AM145" s="139">
        <f t="shared" si="15"/>
        <v>0</v>
      </c>
      <c r="AN145" s="6" t="str">
        <f>IF(通常分様式!C145="","",IF(PRODUCT(C145:E145,H145:Z145,AE145)=0,"error",""))</f>
        <v/>
      </c>
    </row>
    <row r="146" spans="1:40" x14ac:dyDescent="0.15">
      <c r="A146" s="6">
        <v>128</v>
      </c>
      <c r="C146" s="6">
        <f>IFERROR(VLOOKUP(通常分様式!C146,―!$A$2:$B$3,2,FALSE),0)</f>
        <v>0</v>
      </c>
      <c r="D146" s="6">
        <f>IFERROR(VLOOKUP(通常分様式!D146,―!$AD$2:$AE$3,2,FALSE),0)</f>
        <v>0</v>
      </c>
      <c r="E146" s="6">
        <f>IFERROR(VLOOKUP(通常分様式!E146,―!$AF$2:$AG$3,2,FALSE),0)</f>
        <v>0</v>
      </c>
      <c r="H146" s="6">
        <f>IFERROR(VLOOKUP(通常分様式!H146,―!$C$2:$D$2,2,FALSE),0)</f>
        <v>0</v>
      </c>
      <c r="I146" s="6">
        <f>IFERROR(IF(通常分様式!D146="○",VLOOKUP(通常分様式!I146,―!$E$20:$F$24,2,FALSE),VLOOKUP(通常分様式!I146,―!$E$2:$F$18,2,FALSE)),0)</f>
        <v>0</v>
      </c>
      <c r="J146" s="6">
        <f>IFERROR(VLOOKUP(通常分様式!J146,―!$G$2:$H$2,2,FALSE),0)</f>
        <v>0</v>
      </c>
      <c r="K146" s="6">
        <f>IFERROR(VLOOKUP(通常分様式!K146,―!$AH$2:$AI$12,2,FALSE),0)</f>
        <v>0</v>
      </c>
      <c r="U146" s="6">
        <f>IFERROR(IF(通常分様式!C146="単",VLOOKUP(通常分様式!U146,―!$I$2:$J$3,2,FALSE),VLOOKUP(通常分様式!U146,―!$I$4:$J$5,2,FALSE)),0)</f>
        <v>0</v>
      </c>
      <c r="V146" s="6">
        <f>IFERROR(VLOOKUP(通常分様式!V146,―!$K$2:$L$3,2,FALSE),0)</f>
        <v>0</v>
      </c>
      <c r="W146" s="6">
        <f>IFERROR(VLOOKUP(通常分様式!W146,―!$M$2:$N$3,2,FALSE),0)</f>
        <v>0</v>
      </c>
      <c r="X146" s="6">
        <f>IFERROR(VLOOKUP(通常分様式!X146,―!$O$2:$P$3,2,FALSE),0)</f>
        <v>0</v>
      </c>
      <c r="Y146" s="6">
        <f>IFERROR(VLOOKUP(通常分様式!Y146,―!$X$2:$Y$31,2,FALSE),0)</f>
        <v>0</v>
      </c>
      <c r="Z146" s="6">
        <f>IFERROR(VLOOKUP(通常分様式!Z146,―!$X$2:$Y$31,2,FALSE),0)</f>
        <v>0</v>
      </c>
      <c r="AE146" s="6">
        <f>IFERROR(VLOOKUP(通常分様式!AE146,―!$AA$2:$AB$13,2,FALSE),0)</f>
        <v>0</v>
      </c>
      <c r="AF146" s="6">
        <f t="shared" si="8"/>
        <v>0</v>
      </c>
      <c r="AG146" s="139">
        <f t="shared" si="9"/>
        <v>0</v>
      </c>
      <c r="AH146" s="139">
        <f t="shared" si="10"/>
        <v>0</v>
      </c>
      <c r="AI146" s="139">
        <f t="shared" si="11"/>
        <v>0</v>
      </c>
      <c r="AJ146" s="139">
        <f t="shared" si="12"/>
        <v>0</v>
      </c>
      <c r="AK146" s="139">
        <f t="shared" si="13"/>
        <v>0</v>
      </c>
      <c r="AL146" s="139">
        <f t="shared" si="14"/>
        <v>0</v>
      </c>
      <c r="AM146" s="139">
        <f t="shared" si="15"/>
        <v>0</v>
      </c>
      <c r="AN146" s="6" t="str">
        <f>IF(通常分様式!C146="","",IF(PRODUCT(C146:E146,H146:Z146,AE146)=0,"error",""))</f>
        <v/>
      </c>
    </row>
    <row r="147" spans="1:40" x14ac:dyDescent="0.15">
      <c r="A147" s="6">
        <v>129</v>
      </c>
      <c r="C147" s="6">
        <f>IFERROR(VLOOKUP(通常分様式!C147,―!$A$2:$B$3,2,FALSE),0)</f>
        <v>0</v>
      </c>
      <c r="D147" s="6">
        <f>IFERROR(VLOOKUP(通常分様式!D147,―!$AD$2:$AE$3,2,FALSE),0)</f>
        <v>0</v>
      </c>
      <c r="E147" s="6">
        <f>IFERROR(VLOOKUP(通常分様式!E147,―!$AF$2:$AG$3,2,FALSE),0)</f>
        <v>0</v>
      </c>
      <c r="H147" s="6">
        <f>IFERROR(VLOOKUP(通常分様式!H147,―!$C$2:$D$2,2,FALSE),0)</f>
        <v>0</v>
      </c>
      <c r="I147" s="6">
        <f>IFERROR(IF(通常分様式!D147="○",VLOOKUP(通常分様式!I147,―!$E$20:$F$24,2,FALSE),VLOOKUP(通常分様式!I147,―!$E$2:$F$18,2,FALSE)),0)</f>
        <v>0</v>
      </c>
      <c r="J147" s="6">
        <f>IFERROR(VLOOKUP(通常分様式!J147,―!$G$2:$H$2,2,FALSE),0)</f>
        <v>0</v>
      </c>
      <c r="K147" s="6">
        <f>IFERROR(VLOOKUP(通常分様式!K147,―!$AH$2:$AI$12,2,FALSE),0)</f>
        <v>0</v>
      </c>
      <c r="U147" s="6">
        <f>IFERROR(IF(通常分様式!C147="単",VLOOKUP(通常分様式!U147,―!$I$2:$J$3,2,FALSE),VLOOKUP(通常分様式!U147,―!$I$4:$J$5,2,FALSE)),0)</f>
        <v>0</v>
      </c>
      <c r="V147" s="6">
        <f>IFERROR(VLOOKUP(通常分様式!V147,―!$K$2:$L$3,2,FALSE),0)</f>
        <v>0</v>
      </c>
      <c r="W147" s="6">
        <f>IFERROR(VLOOKUP(通常分様式!W147,―!$M$2:$N$3,2,FALSE),0)</f>
        <v>0</v>
      </c>
      <c r="X147" s="6">
        <f>IFERROR(VLOOKUP(通常分様式!X147,―!$O$2:$P$3,2,FALSE),0)</f>
        <v>0</v>
      </c>
      <c r="Y147" s="6">
        <f>IFERROR(VLOOKUP(通常分様式!Y147,―!$X$2:$Y$31,2,FALSE),0)</f>
        <v>0</v>
      </c>
      <c r="Z147" s="6">
        <f>IFERROR(VLOOKUP(通常分様式!Z147,―!$X$2:$Y$31,2,FALSE),0)</f>
        <v>0</v>
      </c>
      <c r="AE147" s="6">
        <f>IFERROR(VLOOKUP(通常分様式!AE147,―!$AA$2:$AB$13,2,FALSE),0)</f>
        <v>0</v>
      </c>
      <c r="AF147" s="6">
        <f t="shared" si="8"/>
        <v>0</v>
      </c>
      <c r="AG147" s="139">
        <f t="shared" si="9"/>
        <v>0</v>
      </c>
      <c r="AH147" s="139">
        <f t="shared" si="10"/>
        <v>0</v>
      </c>
      <c r="AI147" s="139">
        <f t="shared" si="11"/>
        <v>0</v>
      </c>
      <c r="AJ147" s="139">
        <f t="shared" si="12"/>
        <v>0</v>
      </c>
      <c r="AK147" s="139">
        <f t="shared" si="13"/>
        <v>0</v>
      </c>
      <c r="AL147" s="139">
        <f t="shared" si="14"/>
        <v>0</v>
      </c>
      <c r="AM147" s="139">
        <f t="shared" si="15"/>
        <v>0</v>
      </c>
      <c r="AN147" s="6" t="str">
        <f>IF(通常分様式!C147="","",IF(PRODUCT(C147:E147,H147:Z147,AE147)=0,"error",""))</f>
        <v/>
      </c>
    </row>
    <row r="148" spans="1:40" x14ac:dyDescent="0.15">
      <c r="A148" s="6">
        <v>130</v>
      </c>
      <c r="C148" s="6">
        <f>IFERROR(VLOOKUP(通常分様式!C148,―!$A$2:$B$3,2,FALSE),0)</f>
        <v>0</v>
      </c>
      <c r="D148" s="6">
        <f>IFERROR(VLOOKUP(通常分様式!D148,―!$AD$2:$AE$3,2,FALSE),0)</f>
        <v>0</v>
      </c>
      <c r="E148" s="6">
        <f>IFERROR(VLOOKUP(通常分様式!E148,―!$AF$2:$AG$3,2,FALSE),0)</f>
        <v>0</v>
      </c>
      <c r="H148" s="6">
        <f>IFERROR(VLOOKUP(通常分様式!H148,―!$C$2:$D$2,2,FALSE),0)</f>
        <v>0</v>
      </c>
      <c r="I148" s="6">
        <f>IFERROR(IF(通常分様式!D148="○",VLOOKUP(通常分様式!I148,―!$E$20:$F$24,2,FALSE),VLOOKUP(通常分様式!I148,―!$E$2:$F$18,2,FALSE)),0)</f>
        <v>0</v>
      </c>
      <c r="J148" s="6">
        <f>IFERROR(VLOOKUP(通常分様式!J148,―!$G$2:$H$2,2,FALSE),0)</f>
        <v>0</v>
      </c>
      <c r="K148" s="6">
        <f>IFERROR(VLOOKUP(通常分様式!K148,―!$AH$2:$AI$12,2,FALSE),0)</f>
        <v>0</v>
      </c>
      <c r="U148" s="6">
        <f>IFERROR(IF(通常分様式!C148="単",VLOOKUP(通常分様式!U148,―!$I$2:$J$3,2,FALSE),VLOOKUP(通常分様式!U148,―!$I$4:$J$5,2,FALSE)),0)</f>
        <v>0</v>
      </c>
      <c r="V148" s="6">
        <f>IFERROR(VLOOKUP(通常分様式!V148,―!$K$2:$L$3,2,FALSE),0)</f>
        <v>0</v>
      </c>
      <c r="W148" s="6">
        <f>IFERROR(VLOOKUP(通常分様式!W148,―!$M$2:$N$3,2,FALSE),0)</f>
        <v>0</v>
      </c>
      <c r="X148" s="6">
        <f>IFERROR(VLOOKUP(通常分様式!X148,―!$O$2:$P$3,2,FALSE),0)</f>
        <v>0</v>
      </c>
      <c r="Y148" s="6">
        <f>IFERROR(VLOOKUP(通常分様式!Y148,―!$X$2:$Y$31,2,FALSE),0)</f>
        <v>0</v>
      </c>
      <c r="Z148" s="6">
        <f>IFERROR(VLOOKUP(通常分様式!Z148,―!$X$2:$Y$31,2,FALSE),0)</f>
        <v>0</v>
      </c>
      <c r="AE148" s="6">
        <f>IFERROR(VLOOKUP(通常分様式!AE148,―!$AA$2:$AB$13,2,FALSE),0)</f>
        <v>0</v>
      </c>
      <c r="AF148" s="6">
        <f t="shared" ref="AF148:AF211" si="16">IF(C148=1,"協力要請推進枠又は検査促進枠の地方負担分に充当_補助",IF(C148=2,"協力要請推進枠又は検査促進枠の地方負担分に充当_地単",0))</f>
        <v>0</v>
      </c>
      <c r="AG148" s="139">
        <f t="shared" ref="AG148:AG211" si="17">IF(C148=1,"基金_補助",IF(C148=2,IF(U148=2,"基金_地単_協力金等","基金_地単_通常"),0))</f>
        <v>0</v>
      </c>
      <c r="AH148" s="139">
        <f t="shared" ref="AH148:AH211" si="18">IF(C148=1,"事業始期_補助",IF(C148=2,IF(U148=2,"事業始期_協力金等","事業始期_通常"),0))</f>
        <v>0</v>
      </c>
      <c r="AI148" s="139">
        <f t="shared" ref="AI148:AI211" si="19">IF(C148=1,"事業終期_通常",IF(C148=2,IF(X148=2,"事業終期_基金","事業終期_通常"),0))</f>
        <v>0</v>
      </c>
      <c r="AJ148" s="139">
        <f t="shared" ref="AJ148:AJ211" si="20">IF(C148=1,"予算区分_補助",IF(C148=2,IF(U148=2,"予算区分_地単_協力金等","予算区分_地単_通常"),0))</f>
        <v>0</v>
      </c>
      <c r="AK148" s="139">
        <f t="shared" ref="AK148:AK211" si="21">IF(D148=1,"経済対策との関係_通常",IF(D148=2,"経済対策との関係_原油",0))</f>
        <v>0</v>
      </c>
      <c r="AL148" s="139">
        <f t="shared" ref="AL148:AL211" si="22">IF(C148=1,"交付金の区分_その他",IF(C148=2,IF(D148=1,"交付金の区分_その他","交付金の区分_高騰"),0))</f>
        <v>0</v>
      </c>
      <c r="AM148" s="139">
        <f t="shared" ref="AM148:AM211" si="23">IF(E148=1,"種類_通常",IF(E148=2,"種類_重点",0))</f>
        <v>0</v>
      </c>
      <c r="AN148" s="6" t="str">
        <f>IF(通常分様式!C148="","",IF(PRODUCT(C148:E148,H148:Z148,AE148)=0,"error",""))</f>
        <v/>
      </c>
    </row>
    <row r="149" spans="1:40" x14ac:dyDescent="0.15">
      <c r="A149" s="6">
        <v>131</v>
      </c>
      <c r="C149" s="6">
        <f>IFERROR(VLOOKUP(通常分様式!C149,―!$A$2:$B$3,2,FALSE),0)</f>
        <v>0</v>
      </c>
      <c r="D149" s="6">
        <f>IFERROR(VLOOKUP(通常分様式!D149,―!$AD$2:$AE$3,2,FALSE),0)</f>
        <v>0</v>
      </c>
      <c r="E149" s="6">
        <f>IFERROR(VLOOKUP(通常分様式!E149,―!$AF$2:$AG$3,2,FALSE),0)</f>
        <v>0</v>
      </c>
      <c r="H149" s="6">
        <f>IFERROR(VLOOKUP(通常分様式!H149,―!$C$2:$D$2,2,FALSE),0)</f>
        <v>0</v>
      </c>
      <c r="I149" s="6">
        <f>IFERROR(IF(通常分様式!D149="○",VLOOKUP(通常分様式!I149,―!$E$20:$F$24,2,FALSE),VLOOKUP(通常分様式!I149,―!$E$2:$F$18,2,FALSE)),0)</f>
        <v>0</v>
      </c>
      <c r="J149" s="6">
        <f>IFERROR(VLOOKUP(通常分様式!J149,―!$G$2:$H$2,2,FALSE),0)</f>
        <v>0</v>
      </c>
      <c r="K149" s="6">
        <f>IFERROR(VLOOKUP(通常分様式!K149,―!$AH$2:$AI$12,2,FALSE),0)</f>
        <v>0</v>
      </c>
      <c r="U149" s="6">
        <f>IFERROR(IF(通常分様式!C149="単",VLOOKUP(通常分様式!U149,―!$I$2:$J$3,2,FALSE),VLOOKUP(通常分様式!U149,―!$I$4:$J$5,2,FALSE)),0)</f>
        <v>0</v>
      </c>
      <c r="V149" s="6">
        <f>IFERROR(VLOOKUP(通常分様式!V149,―!$K$2:$L$3,2,FALSE),0)</f>
        <v>0</v>
      </c>
      <c r="W149" s="6">
        <f>IFERROR(VLOOKUP(通常分様式!W149,―!$M$2:$N$3,2,FALSE),0)</f>
        <v>0</v>
      </c>
      <c r="X149" s="6">
        <f>IFERROR(VLOOKUP(通常分様式!X149,―!$O$2:$P$3,2,FALSE),0)</f>
        <v>0</v>
      </c>
      <c r="Y149" s="6">
        <f>IFERROR(VLOOKUP(通常分様式!Y149,―!$X$2:$Y$31,2,FALSE),0)</f>
        <v>0</v>
      </c>
      <c r="Z149" s="6">
        <f>IFERROR(VLOOKUP(通常分様式!Z149,―!$X$2:$Y$31,2,FALSE),0)</f>
        <v>0</v>
      </c>
      <c r="AE149" s="6">
        <f>IFERROR(VLOOKUP(通常分様式!AE149,―!$AA$2:$AB$13,2,FALSE),0)</f>
        <v>0</v>
      </c>
      <c r="AF149" s="6">
        <f t="shared" si="16"/>
        <v>0</v>
      </c>
      <c r="AG149" s="139">
        <f t="shared" si="17"/>
        <v>0</v>
      </c>
      <c r="AH149" s="139">
        <f t="shared" si="18"/>
        <v>0</v>
      </c>
      <c r="AI149" s="139">
        <f t="shared" si="19"/>
        <v>0</v>
      </c>
      <c r="AJ149" s="139">
        <f t="shared" si="20"/>
        <v>0</v>
      </c>
      <c r="AK149" s="139">
        <f t="shared" si="21"/>
        <v>0</v>
      </c>
      <c r="AL149" s="139">
        <f t="shared" si="22"/>
        <v>0</v>
      </c>
      <c r="AM149" s="139">
        <f t="shared" si="23"/>
        <v>0</v>
      </c>
      <c r="AN149" s="6" t="str">
        <f>IF(通常分様式!C149="","",IF(PRODUCT(C149:E149,H149:Z149,AE149)=0,"error",""))</f>
        <v/>
      </c>
    </row>
    <row r="150" spans="1:40" x14ac:dyDescent="0.15">
      <c r="A150" s="6">
        <v>132</v>
      </c>
      <c r="C150" s="6">
        <f>IFERROR(VLOOKUP(通常分様式!C150,―!$A$2:$B$3,2,FALSE),0)</f>
        <v>0</v>
      </c>
      <c r="D150" s="6">
        <f>IFERROR(VLOOKUP(通常分様式!D150,―!$AD$2:$AE$3,2,FALSE),0)</f>
        <v>0</v>
      </c>
      <c r="E150" s="6">
        <f>IFERROR(VLOOKUP(通常分様式!E150,―!$AF$2:$AG$3,2,FALSE),0)</f>
        <v>0</v>
      </c>
      <c r="H150" s="6">
        <f>IFERROR(VLOOKUP(通常分様式!H150,―!$C$2:$D$2,2,FALSE),0)</f>
        <v>0</v>
      </c>
      <c r="I150" s="6">
        <f>IFERROR(IF(通常分様式!D150="○",VLOOKUP(通常分様式!I150,―!$E$20:$F$24,2,FALSE),VLOOKUP(通常分様式!I150,―!$E$2:$F$18,2,FALSE)),0)</f>
        <v>0</v>
      </c>
      <c r="J150" s="6">
        <f>IFERROR(VLOOKUP(通常分様式!J150,―!$G$2:$H$2,2,FALSE),0)</f>
        <v>0</v>
      </c>
      <c r="K150" s="6">
        <f>IFERROR(VLOOKUP(通常分様式!K150,―!$AH$2:$AI$12,2,FALSE),0)</f>
        <v>0</v>
      </c>
      <c r="U150" s="6">
        <f>IFERROR(IF(通常分様式!C150="単",VLOOKUP(通常分様式!U150,―!$I$2:$J$3,2,FALSE),VLOOKUP(通常分様式!U150,―!$I$4:$J$5,2,FALSE)),0)</f>
        <v>0</v>
      </c>
      <c r="V150" s="6">
        <f>IFERROR(VLOOKUP(通常分様式!V150,―!$K$2:$L$3,2,FALSE),0)</f>
        <v>0</v>
      </c>
      <c r="W150" s="6">
        <f>IFERROR(VLOOKUP(通常分様式!W150,―!$M$2:$N$3,2,FALSE),0)</f>
        <v>0</v>
      </c>
      <c r="X150" s="6">
        <f>IFERROR(VLOOKUP(通常分様式!X150,―!$O$2:$P$3,2,FALSE),0)</f>
        <v>0</v>
      </c>
      <c r="Y150" s="6">
        <f>IFERROR(VLOOKUP(通常分様式!Y150,―!$X$2:$Y$31,2,FALSE),0)</f>
        <v>0</v>
      </c>
      <c r="Z150" s="6">
        <f>IFERROR(VLOOKUP(通常分様式!Z150,―!$X$2:$Y$31,2,FALSE),0)</f>
        <v>0</v>
      </c>
      <c r="AE150" s="6">
        <f>IFERROR(VLOOKUP(通常分様式!AE150,―!$AA$2:$AB$13,2,FALSE),0)</f>
        <v>0</v>
      </c>
      <c r="AF150" s="6">
        <f t="shared" si="16"/>
        <v>0</v>
      </c>
      <c r="AG150" s="139">
        <f t="shared" si="17"/>
        <v>0</v>
      </c>
      <c r="AH150" s="139">
        <f t="shared" si="18"/>
        <v>0</v>
      </c>
      <c r="AI150" s="139">
        <f t="shared" si="19"/>
        <v>0</v>
      </c>
      <c r="AJ150" s="139">
        <f t="shared" si="20"/>
        <v>0</v>
      </c>
      <c r="AK150" s="139">
        <f t="shared" si="21"/>
        <v>0</v>
      </c>
      <c r="AL150" s="139">
        <f t="shared" si="22"/>
        <v>0</v>
      </c>
      <c r="AM150" s="139">
        <f t="shared" si="23"/>
        <v>0</v>
      </c>
      <c r="AN150" s="6" t="str">
        <f>IF(通常分様式!C150="","",IF(PRODUCT(C150:E150,H150:Z150,AE150)=0,"error",""))</f>
        <v/>
      </c>
    </row>
    <row r="151" spans="1:40" x14ac:dyDescent="0.15">
      <c r="A151" s="6">
        <v>133</v>
      </c>
      <c r="C151" s="6">
        <f>IFERROR(VLOOKUP(通常分様式!C151,―!$A$2:$B$3,2,FALSE),0)</f>
        <v>0</v>
      </c>
      <c r="D151" s="6">
        <f>IFERROR(VLOOKUP(通常分様式!D151,―!$AD$2:$AE$3,2,FALSE),0)</f>
        <v>0</v>
      </c>
      <c r="E151" s="6">
        <f>IFERROR(VLOOKUP(通常分様式!E151,―!$AF$2:$AG$3,2,FALSE),0)</f>
        <v>0</v>
      </c>
      <c r="H151" s="6">
        <f>IFERROR(VLOOKUP(通常分様式!H151,―!$C$2:$D$2,2,FALSE),0)</f>
        <v>0</v>
      </c>
      <c r="I151" s="6">
        <f>IFERROR(IF(通常分様式!D151="○",VLOOKUP(通常分様式!I151,―!$E$20:$F$24,2,FALSE),VLOOKUP(通常分様式!I151,―!$E$2:$F$18,2,FALSE)),0)</f>
        <v>0</v>
      </c>
      <c r="J151" s="6">
        <f>IFERROR(VLOOKUP(通常分様式!J151,―!$G$2:$H$2,2,FALSE),0)</f>
        <v>0</v>
      </c>
      <c r="K151" s="6">
        <f>IFERROR(VLOOKUP(通常分様式!K151,―!$AH$2:$AI$12,2,FALSE),0)</f>
        <v>0</v>
      </c>
      <c r="U151" s="6">
        <f>IFERROR(IF(通常分様式!C151="単",VLOOKUP(通常分様式!U151,―!$I$2:$J$3,2,FALSE),VLOOKUP(通常分様式!U151,―!$I$4:$J$5,2,FALSE)),0)</f>
        <v>0</v>
      </c>
      <c r="V151" s="6">
        <f>IFERROR(VLOOKUP(通常分様式!V151,―!$K$2:$L$3,2,FALSE),0)</f>
        <v>0</v>
      </c>
      <c r="W151" s="6">
        <f>IFERROR(VLOOKUP(通常分様式!W151,―!$M$2:$N$3,2,FALSE),0)</f>
        <v>0</v>
      </c>
      <c r="X151" s="6">
        <f>IFERROR(VLOOKUP(通常分様式!X151,―!$O$2:$P$3,2,FALSE),0)</f>
        <v>0</v>
      </c>
      <c r="Y151" s="6">
        <f>IFERROR(VLOOKUP(通常分様式!Y151,―!$X$2:$Y$31,2,FALSE),0)</f>
        <v>0</v>
      </c>
      <c r="Z151" s="6">
        <f>IFERROR(VLOOKUP(通常分様式!Z151,―!$X$2:$Y$31,2,FALSE),0)</f>
        <v>0</v>
      </c>
      <c r="AE151" s="6">
        <f>IFERROR(VLOOKUP(通常分様式!AE151,―!$AA$2:$AB$13,2,FALSE),0)</f>
        <v>0</v>
      </c>
      <c r="AF151" s="6">
        <f t="shared" si="16"/>
        <v>0</v>
      </c>
      <c r="AG151" s="139">
        <f t="shared" si="17"/>
        <v>0</v>
      </c>
      <c r="AH151" s="139">
        <f t="shared" si="18"/>
        <v>0</v>
      </c>
      <c r="AI151" s="139">
        <f t="shared" si="19"/>
        <v>0</v>
      </c>
      <c r="AJ151" s="139">
        <f t="shared" si="20"/>
        <v>0</v>
      </c>
      <c r="AK151" s="139">
        <f t="shared" si="21"/>
        <v>0</v>
      </c>
      <c r="AL151" s="139">
        <f t="shared" si="22"/>
        <v>0</v>
      </c>
      <c r="AM151" s="139">
        <f t="shared" si="23"/>
        <v>0</v>
      </c>
      <c r="AN151" s="6" t="str">
        <f>IF(通常分様式!C151="","",IF(PRODUCT(C151:E151,H151:Z151,AE151)=0,"error",""))</f>
        <v/>
      </c>
    </row>
    <row r="152" spans="1:40" x14ac:dyDescent="0.15">
      <c r="A152" s="6">
        <v>134</v>
      </c>
      <c r="C152" s="6">
        <f>IFERROR(VLOOKUP(通常分様式!C152,―!$A$2:$B$3,2,FALSE),0)</f>
        <v>0</v>
      </c>
      <c r="D152" s="6">
        <f>IFERROR(VLOOKUP(通常分様式!D152,―!$AD$2:$AE$3,2,FALSE),0)</f>
        <v>0</v>
      </c>
      <c r="E152" s="6">
        <f>IFERROR(VLOOKUP(通常分様式!E152,―!$AF$2:$AG$3,2,FALSE),0)</f>
        <v>0</v>
      </c>
      <c r="H152" s="6">
        <f>IFERROR(VLOOKUP(通常分様式!H152,―!$C$2:$D$2,2,FALSE),0)</f>
        <v>0</v>
      </c>
      <c r="I152" s="6">
        <f>IFERROR(IF(通常分様式!D152="○",VLOOKUP(通常分様式!I152,―!$E$20:$F$24,2,FALSE),VLOOKUP(通常分様式!I152,―!$E$2:$F$18,2,FALSE)),0)</f>
        <v>0</v>
      </c>
      <c r="J152" s="6">
        <f>IFERROR(VLOOKUP(通常分様式!J152,―!$G$2:$H$2,2,FALSE),0)</f>
        <v>0</v>
      </c>
      <c r="K152" s="6">
        <f>IFERROR(VLOOKUP(通常分様式!K152,―!$AH$2:$AI$12,2,FALSE),0)</f>
        <v>0</v>
      </c>
      <c r="U152" s="6">
        <f>IFERROR(IF(通常分様式!C152="単",VLOOKUP(通常分様式!U152,―!$I$2:$J$3,2,FALSE),VLOOKUP(通常分様式!U152,―!$I$4:$J$5,2,FALSE)),0)</f>
        <v>0</v>
      </c>
      <c r="V152" s="6">
        <f>IFERROR(VLOOKUP(通常分様式!V152,―!$K$2:$L$3,2,FALSE),0)</f>
        <v>0</v>
      </c>
      <c r="W152" s="6">
        <f>IFERROR(VLOOKUP(通常分様式!W152,―!$M$2:$N$3,2,FALSE),0)</f>
        <v>0</v>
      </c>
      <c r="X152" s="6">
        <f>IFERROR(VLOOKUP(通常分様式!X152,―!$O$2:$P$3,2,FALSE),0)</f>
        <v>0</v>
      </c>
      <c r="Y152" s="6">
        <f>IFERROR(VLOOKUP(通常分様式!Y152,―!$X$2:$Y$31,2,FALSE),0)</f>
        <v>0</v>
      </c>
      <c r="Z152" s="6">
        <f>IFERROR(VLOOKUP(通常分様式!Z152,―!$X$2:$Y$31,2,FALSE),0)</f>
        <v>0</v>
      </c>
      <c r="AE152" s="6">
        <f>IFERROR(VLOOKUP(通常分様式!AE152,―!$AA$2:$AB$13,2,FALSE),0)</f>
        <v>0</v>
      </c>
      <c r="AF152" s="6">
        <f t="shared" si="16"/>
        <v>0</v>
      </c>
      <c r="AG152" s="139">
        <f t="shared" si="17"/>
        <v>0</v>
      </c>
      <c r="AH152" s="139">
        <f t="shared" si="18"/>
        <v>0</v>
      </c>
      <c r="AI152" s="139">
        <f t="shared" si="19"/>
        <v>0</v>
      </c>
      <c r="AJ152" s="139">
        <f t="shared" si="20"/>
        <v>0</v>
      </c>
      <c r="AK152" s="139">
        <f t="shared" si="21"/>
        <v>0</v>
      </c>
      <c r="AL152" s="139">
        <f t="shared" si="22"/>
        <v>0</v>
      </c>
      <c r="AM152" s="139">
        <f t="shared" si="23"/>
        <v>0</v>
      </c>
      <c r="AN152" s="6" t="str">
        <f>IF(通常分様式!C152="","",IF(PRODUCT(C152:E152,H152:Z152,AE152)=0,"error",""))</f>
        <v/>
      </c>
    </row>
    <row r="153" spans="1:40" x14ac:dyDescent="0.15">
      <c r="A153" s="6">
        <v>135</v>
      </c>
      <c r="C153" s="6">
        <f>IFERROR(VLOOKUP(通常分様式!C153,―!$A$2:$B$3,2,FALSE),0)</f>
        <v>0</v>
      </c>
      <c r="D153" s="6">
        <f>IFERROR(VLOOKUP(通常分様式!D153,―!$AD$2:$AE$3,2,FALSE),0)</f>
        <v>0</v>
      </c>
      <c r="E153" s="6">
        <f>IFERROR(VLOOKUP(通常分様式!E153,―!$AF$2:$AG$3,2,FALSE),0)</f>
        <v>0</v>
      </c>
      <c r="H153" s="6">
        <f>IFERROR(VLOOKUP(通常分様式!H153,―!$C$2:$D$2,2,FALSE),0)</f>
        <v>0</v>
      </c>
      <c r="I153" s="6">
        <f>IFERROR(IF(通常分様式!D153="○",VLOOKUP(通常分様式!I153,―!$E$20:$F$24,2,FALSE),VLOOKUP(通常分様式!I153,―!$E$2:$F$18,2,FALSE)),0)</f>
        <v>0</v>
      </c>
      <c r="J153" s="6">
        <f>IFERROR(VLOOKUP(通常分様式!J153,―!$G$2:$H$2,2,FALSE),0)</f>
        <v>0</v>
      </c>
      <c r="K153" s="6">
        <f>IFERROR(VLOOKUP(通常分様式!K153,―!$AH$2:$AI$12,2,FALSE),0)</f>
        <v>0</v>
      </c>
      <c r="U153" s="6">
        <f>IFERROR(IF(通常分様式!C153="単",VLOOKUP(通常分様式!U153,―!$I$2:$J$3,2,FALSE),VLOOKUP(通常分様式!U153,―!$I$4:$J$5,2,FALSE)),0)</f>
        <v>0</v>
      </c>
      <c r="V153" s="6">
        <f>IFERROR(VLOOKUP(通常分様式!V153,―!$K$2:$L$3,2,FALSE),0)</f>
        <v>0</v>
      </c>
      <c r="W153" s="6">
        <f>IFERROR(VLOOKUP(通常分様式!W153,―!$M$2:$N$3,2,FALSE),0)</f>
        <v>0</v>
      </c>
      <c r="X153" s="6">
        <f>IFERROR(VLOOKUP(通常分様式!X153,―!$O$2:$P$3,2,FALSE),0)</f>
        <v>0</v>
      </c>
      <c r="Y153" s="6">
        <f>IFERROR(VLOOKUP(通常分様式!Y153,―!$X$2:$Y$31,2,FALSE),0)</f>
        <v>0</v>
      </c>
      <c r="Z153" s="6">
        <f>IFERROR(VLOOKUP(通常分様式!Z153,―!$X$2:$Y$31,2,FALSE),0)</f>
        <v>0</v>
      </c>
      <c r="AE153" s="6">
        <f>IFERROR(VLOOKUP(通常分様式!AE153,―!$AA$2:$AB$13,2,FALSE),0)</f>
        <v>0</v>
      </c>
      <c r="AF153" s="6">
        <f t="shared" si="16"/>
        <v>0</v>
      </c>
      <c r="AG153" s="139">
        <f t="shared" si="17"/>
        <v>0</v>
      </c>
      <c r="AH153" s="139">
        <f t="shared" si="18"/>
        <v>0</v>
      </c>
      <c r="AI153" s="139">
        <f t="shared" si="19"/>
        <v>0</v>
      </c>
      <c r="AJ153" s="139">
        <f t="shared" si="20"/>
        <v>0</v>
      </c>
      <c r="AK153" s="139">
        <f t="shared" si="21"/>
        <v>0</v>
      </c>
      <c r="AL153" s="139">
        <f t="shared" si="22"/>
        <v>0</v>
      </c>
      <c r="AM153" s="139">
        <f t="shared" si="23"/>
        <v>0</v>
      </c>
      <c r="AN153" s="6" t="str">
        <f>IF(通常分様式!C153="","",IF(PRODUCT(C153:E153,H153:Z153,AE153)=0,"error",""))</f>
        <v/>
      </c>
    </row>
    <row r="154" spans="1:40" x14ac:dyDescent="0.15">
      <c r="A154" s="6">
        <v>136</v>
      </c>
      <c r="C154" s="6">
        <f>IFERROR(VLOOKUP(通常分様式!C154,―!$A$2:$B$3,2,FALSE),0)</f>
        <v>0</v>
      </c>
      <c r="D154" s="6">
        <f>IFERROR(VLOOKUP(通常分様式!D154,―!$AD$2:$AE$3,2,FALSE),0)</f>
        <v>0</v>
      </c>
      <c r="E154" s="6">
        <f>IFERROR(VLOOKUP(通常分様式!E154,―!$AF$2:$AG$3,2,FALSE),0)</f>
        <v>0</v>
      </c>
      <c r="H154" s="6">
        <f>IFERROR(VLOOKUP(通常分様式!H154,―!$C$2:$D$2,2,FALSE),0)</f>
        <v>0</v>
      </c>
      <c r="I154" s="6">
        <f>IFERROR(IF(通常分様式!D154="○",VLOOKUP(通常分様式!I154,―!$E$20:$F$24,2,FALSE),VLOOKUP(通常分様式!I154,―!$E$2:$F$18,2,FALSE)),0)</f>
        <v>0</v>
      </c>
      <c r="J154" s="6">
        <f>IFERROR(VLOOKUP(通常分様式!J154,―!$G$2:$H$2,2,FALSE),0)</f>
        <v>0</v>
      </c>
      <c r="K154" s="6">
        <f>IFERROR(VLOOKUP(通常分様式!K154,―!$AH$2:$AI$12,2,FALSE),0)</f>
        <v>0</v>
      </c>
      <c r="U154" s="6">
        <f>IFERROR(IF(通常分様式!C154="単",VLOOKUP(通常分様式!U154,―!$I$2:$J$3,2,FALSE),VLOOKUP(通常分様式!U154,―!$I$4:$J$5,2,FALSE)),0)</f>
        <v>0</v>
      </c>
      <c r="V154" s="6">
        <f>IFERROR(VLOOKUP(通常分様式!V154,―!$K$2:$L$3,2,FALSE),0)</f>
        <v>0</v>
      </c>
      <c r="W154" s="6">
        <f>IFERROR(VLOOKUP(通常分様式!W154,―!$M$2:$N$3,2,FALSE),0)</f>
        <v>0</v>
      </c>
      <c r="X154" s="6">
        <f>IFERROR(VLOOKUP(通常分様式!X154,―!$O$2:$P$3,2,FALSE),0)</f>
        <v>0</v>
      </c>
      <c r="Y154" s="6">
        <f>IFERROR(VLOOKUP(通常分様式!Y154,―!$X$2:$Y$31,2,FALSE),0)</f>
        <v>0</v>
      </c>
      <c r="Z154" s="6">
        <f>IFERROR(VLOOKUP(通常分様式!Z154,―!$X$2:$Y$31,2,FALSE),0)</f>
        <v>0</v>
      </c>
      <c r="AE154" s="6">
        <f>IFERROR(VLOOKUP(通常分様式!AE154,―!$AA$2:$AB$13,2,FALSE),0)</f>
        <v>0</v>
      </c>
      <c r="AF154" s="6">
        <f t="shared" si="16"/>
        <v>0</v>
      </c>
      <c r="AG154" s="139">
        <f t="shared" si="17"/>
        <v>0</v>
      </c>
      <c r="AH154" s="139">
        <f t="shared" si="18"/>
        <v>0</v>
      </c>
      <c r="AI154" s="139">
        <f t="shared" si="19"/>
        <v>0</v>
      </c>
      <c r="AJ154" s="139">
        <f t="shared" si="20"/>
        <v>0</v>
      </c>
      <c r="AK154" s="139">
        <f t="shared" si="21"/>
        <v>0</v>
      </c>
      <c r="AL154" s="139">
        <f t="shared" si="22"/>
        <v>0</v>
      </c>
      <c r="AM154" s="139">
        <f t="shared" si="23"/>
        <v>0</v>
      </c>
      <c r="AN154" s="6" t="str">
        <f>IF(通常分様式!C154="","",IF(PRODUCT(C154:E154,H154:Z154,AE154)=0,"error",""))</f>
        <v/>
      </c>
    </row>
    <row r="155" spans="1:40" x14ac:dyDescent="0.15">
      <c r="A155" s="6">
        <v>137</v>
      </c>
      <c r="C155" s="6">
        <f>IFERROR(VLOOKUP(通常分様式!C155,―!$A$2:$B$3,2,FALSE),0)</f>
        <v>0</v>
      </c>
      <c r="D155" s="6">
        <f>IFERROR(VLOOKUP(通常分様式!D155,―!$AD$2:$AE$3,2,FALSE),0)</f>
        <v>0</v>
      </c>
      <c r="E155" s="6">
        <f>IFERROR(VLOOKUP(通常分様式!E155,―!$AF$2:$AG$3,2,FALSE),0)</f>
        <v>0</v>
      </c>
      <c r="H155" s="6">
        <f>IFERROR(VLOOKUP(通常分様式!H155,―!$C$2:$D$2,2,FALSE),0)</f>
        <v>0</v>
      </c>
      <c r="I155" s="6">
        <f>IFERROR(IF(通常分様式!D155="○",VLOOKUP(通常分様式!I155,―!$E$20:$F$24,2,FALSE),VLOOKUP(通常分様式!I155,―!$E$2:$F$18,2,FALSE)),0)</f>
        <v>0</v>
      </c>
      <c r="J155" s="6">
        <f>IFERROR(VLOOKUP(通常分様式!J155,―!$G$2:$H$2,2,FALSE),0)</f>
        <v>0</v>
      </c>
      <c r="K155" s="6">
        <f>IFERROR(VLOOKUP(通常分様式!K155,―!$AH$2:$AI$12,2,FALSE),0)</f>
        <v>0</v>
      </c>
      <c r="U155" s="6">
        <f>IFERROR(IF(通常分様式!C155="単",VLOOKUP(通常分様式!U155,―!$I$2:$J$3,2,FALSE),VLOOKUP(通常分様式!U155,―!$I$4:$J$5,2,FALSE)),0)</f>
        <v>0</v>
      </c>
      <c r="V155" s="6">
        <f>IFERROR(VLOOKUP(通常分様式!V155,―!$K$2:$L$3,2,FALSE),0)</f>
        <v>0</v>
      </c>
      <c r="W155" s="6">
        <f>IFERROR(VLOOKUP(通常分様式!W155,―!$M$2:$N$3,2,FALSE),0)</f>
        <v>0</v>
      </c>
      <c r="X155" s="6">
        <f>IFERROR(VLOOKUP(通常分様式!X155,―!$O$2:$P$3,2,FALSE),0)</f>
        <v>0</v>
      </c>
      <c r="Y155" s="6">
        <f>IFERROR(VLOOKUP(通常分様式!Y155,―!$X$2:$Y$31,2,FALSE),0)</f>
        <v>0</v>
      </c>
      <c r="Z155" s="6">
        <f>IFERROR(VLOOKUP(通常分様式!Z155,―!$X$2:$Y$31,2,FALSE),0)</f>
        <v>0</v>
      </c>
      <c r="AE155" s="6">
        <f>IFERROR(VLOOKUP(通常分様式!AE155,―!$AA$2:$AB$13,2,FALSE),0)</f>
        <v>0</v>
      </c>
      <c r="AF155" s="6">
        <f t="shared" si="16"/>
        <v>0</v>
      </c>
      <c r="AG155" s="139">
        <f t="shared" si="17"/>
        <v>0</v>
      </c>
      <c r="AH155" s="139">
        <f t="shared" si="18"/>
        <v>0</v>
      </c>
      <c r="AI155" s="139">
        <f t="shared" si="19"/>
        <v>0</v>
      </c>
      <c r="AJ155" s="139">
        <f t="shared" si="20"/>
        <v>0</v>
      </c>
      <c r="AK155" s="139">
        <f t="shared" si="21"/>
        <v>0</v>
      </c>
      <c r="AL155" s="139">
        <f t="shared" si="22"/>
        <v>0</v>
      </c>
      <c r="AM155" s="139">
        <f t="shared" si="23"/>
        <v>0</v>
      </c>
      <c r="AN155" s="6" t="str">
        <f>IF(通常分様式!C155="","",IF(PRODUCT(C155:E155,H155:Z155,AE155)=0,"error",""))</f>
        <v/>
      </c>
    </row>
    <row r="156" spans="1:40" x14ac:dyDescent="0.15">
      <c r="A156" s="6">
        <v>138</v>
      </c>
      <c r="C156" s="6">
        <f>IFERROR(VLOOKUP(通常分様式!C156,―!$A$2:$B$3,2,FALSE),0)</f>
        <v>0</v>
      </c>
      <c r="D156" s="6">
        <f>IFERROR(VLOOKUP(通常分様式!D156,―!$AD$2:$AE$3,2,FALSE),0)</f>
        <v>0</v>
      </c>
      <c r="E156" s="6">
        <f>IFERROR(VLOOKUP(通常分様式!E156,―!$AF$2:$AG$3,2,FALSE),0)</f>
        <v>0</v>
      </c>
      <c r="H156" s="6">
        <f>IFERROR(VLOOKUP(通常分様式!H156,―!$C$2:$D$2,2,FALSE),0)</f>
        <v>0</v>
      </c>
      <c r="I156" s="6">
        <f>IFERROR(IF(通常分様式!D156="○",VLOOKUP(通常分様式!I156,―!$E$20:$F$24,2,FALSE),VLOOKUP(通常分様式!I156,―!$E$2:$F$18,2,FALSE)),0)</f>
        <v>0</v>
      </c>
      <c r="J156" s="6">
        <f>IFERROR(VLOOKUP(通常分様式!J156,―!$G$2:$H$2,2,FALSE),0)</f>
        <v>0</v>
      </c>
      <c r="K156" s="6">
        <f>IFERROR(VLOOKUP(通常分様式!K156,―!$AH$2:$AI$12,2,FALSE),0)</f>
        <v>0</v>
      </c>
      <c r="U156" s="6">
        <f>IFERROR(IF(通常分様式!C156="単",VLOOKUP(通常分様式!U156,―!$I$2:$J$3,2,FALSE),VLOOKUP(通常分様式!U156,―!$I$4:$J$5,2,FALSE)),0)</f>
        <v>0</v>
      </c>
      <c r="V156" s="6">
        <f>IFERROR(VLOOKUP(通常分様式!V156,―!$K$2:$L$3,2,FALSE),0)</f>
        <v>0</v>
      </c>
      <c r="W156" s="6">
        <f>IFERROR(VLOOKUP(通常分様式!W156,―!$M$2:$N$3,2,FALSE),0)</f>
        <v>0</v>
      </c>
      <c r="X156" s="6">
        <f>IFERROR(VLOOKUP(通常分様式!X156,―!$O$2:$P$3,2,FALSE),0)</f>
        <v>0</v>
      </c>
      <c r="Y156" s="6">
        <f>IFERROR(VLOOKUP(通常分様式!Y156,―!$X$2:$Y$31,2,FALSE),0)</f>
        <v>0</v>
      </c>
      <c r="Z156" s="6">
        <f>IFERROR(VLOOKUP(通常分様式!Z156,―!$X$2:$Y$31,2,FALSE),0)</f>
        <v>0</v>
      </c>
      <c r="AE156" s="6">
        <f>IFERROR(VLOOKUP(通常分様式!AE156,―!$AA$2:$AB$13,2,FALSE),0)</f>
        <v>0</v>
      </c>
      <c r="AF156" s="6">
        <f t="shared" si="16"/>
        <v>0</v>
      </c>
      <c r="AG156" s="139">
        <f t="shared" si="17"/>
        <v>0</v>
      </c>
      <c r="AH156" s="139">
        <f t="shared" si="18"/>
        <v>0</v>
      </c>
      <c r="AI156" s="139">
        <f t="shared" si="19"/>
        <v>0</v>
      </c>
      <c r="AJ156" s="139">
        <f t="shared" si="20"/>
        <v>0</v>
      </c>
      <c r="AK156" s="139">
        <f t="shared" si="21"/>
        <v>0</v>
      </c>
      <c r="AL156" s="139">
        <f t="shared" si="22"/>
        <v>0</v>
      </c>
      <c r="AM156" s="139">
        <f t="shared" si="23"/>
        <v>0</v>
      </c>
      <c r="AN156" s="6" t="str">
        <f>IF(通常分様式!C156="","",IF(PRODUCT(C156:E156,H156:Z156,AE156)=0,"error",""))</f>
        <v/>
      </c>
    </row>
    <row r="157" spans="1:40" x14ac:dyDescent="0.15">
      <c r="A157" s="6">
        <v>139</v>
      </c>
      <c r="C157" s="6">
        <f>IFERROR(VLOOKUP(通常分様式!C157,―!$A$2:$B$3,2,FALSE),0)</f>
        <v>0</v>
      </c>
      <c r="D157" s="6">
        <f>IFERROR(VLOOKUP(通常分様式!D157,―!$AD$2:$AE$3,2,FALSE),0)</f>
        <v>0</v>
      </c>
      <c r="E157" s="6">
        <f>IFERROR(VLOOKUP(通常分様式!E157,―!$AF$2:$AG$3,2,FALSE),0)</f>
        <v>0</v>
      </c>
      <c r="H157" s="6">
        <f>IFERROR(VLOOKUP(通常分様式!H157,―!$C$2:$D$2,2,FALSE),0)</f>
        <v>0</v>
      </c>
      <c r="I157" s="6">
        <f>IFERROR(IF(通常分様式!D157="○",VLOOKUP(通常分様式!I157,―!$E$20:$F$24,2,FALSE),VLOOKUP(通常分様式!I157,―!$E$2:$F$18,2,FALSE)),0)</f>
        <v>0</v>
      </c>
      <c r="J157" s="6">
        <f>IFERROR(VLOOKUP(通常分様式!J157,―!$G$2:$H$2,2,FALSE),0)</f>
        <v>0</v>
      </c>
      <c r="K157" s="6">
        <f>IFERROR(VLOOKUP(通常分様式!K157,―!$AH$2:$AI$12,2,FALSE),0)</f>
        <v>0</v>
      </c>
      <c r="U157" s="6">
        <f>IFERROR(IF(通常分様式!C157="単",VLOOKUP(通常分様式!U157,―!$I$2:$J$3,2,FALSE),VLOOKUP(通常分様式!U157,―!$I$4:$J$5,2,FALSE)),0)</f>
        <v>0</v>
      </c>
      <c r="V157" s="6">
        <f>IFERROR(VLOOKUP(通常分様式!V157,―!$K$2:$L$3,2,FALSE),0)</f>
        <v>0</v>
      </c>
      <c r="W157" s="6">
        <f>IFERROR(VLOOKUP(通常分様式!W157,―!$M$2:$N$3,2,FALSE),0)</f>
        <v>0</v>
      </c>
      <c r="X157" s="6">
        <f>IFERROR(VLOOKUP(通常分様式!X157,―!$O$2:$P$3,2,FALSE),0)</f>
        <v>0</v>
      </c>
      <c r="Y157" s="6">
        <f>IFERROR(VLOOKUP(通常分様式!Y157,―!$X$2:$Y$31,2,FALSE),0)</f>
        <v>0</v>
      </c>
      <c r="Z157" s="6">
        <f>IFERROR(VLOOKUP(通常分様式!Z157,―!$X$2:$Y$31,2,FALSE),0)</f>
        <v>0</v>
      </c>
      <c r="AE157" s="6">
        <f>IFERROR(VLOOKUP(通常分様式!AE157,―!$AA$2:$AB$13,2,FALSE),0)</f>
        <v>0</v>
      </c>
      <c r="AF157" s="6">
        <f t="shared" si="16"/>
        <v>0</v>
      </c>
      <c r="AG157" s="139">
        <f t="shared" si="17"/>
        <v>0</v>
      </c>
      <c r="AH157" s="139">
        <f t="shared" si="18"/>
        <v>0</v>
      </c>
      <c r="AI157" s="139">
        <f t="shared" si="19"/>
        <v>0</v>
      </c>
      <c r="AJ157" s="139">
        <f t="shared" si="20"/>
        <v>0</v>
      </c>
      <c r="AK157" s="139">
        <f t="shared" si="21"/>
        <v>0</v>
      </c>
      <c r="AL157" s="139">
        <f t="shared" si="22"/>
        <v>0</v>
      </c>
      <c r="AM157" s="139">
        <f t="shared" si="23"/>
        <v>0</v>
      </c>
      <c r="AN157" s="6" t="str">
        <f>IF(通常分様式!C157="","",IF(PRODUCT(C157:E157,H157:Z157,AE157)=0,"error",""))</f>
        <v/>
      </c>
    </row>
    <row r="158" spans="1:40" x14ac:dyDescent="0.15">
      <c r="A158" s="6">
        <v>140</v>
      </c>
      <c r="C158" s="6">
        <f>IFERROR(VLOOKUP(通常分様式!C158,―!$A$2:$B$3,2,FALSE),0)</f>
        <v>0</v>
      </c>
      <c r="D158" s="6">
        <f>IFERROR(VLOOKUP(通常分様式!D158,―!$AD$2:$AE$3,2,FALSE),0)</f>
        <v>0</v>
      </c>
      <c r="E158" s="6">
        <f>IFERROR(VLOOKUP(通常分様式!E158,―!$AF$2:$AG$3,2,FALSE),0)</f>
        <v>0</v>
      </c>
      <c r="H158" s="6">
        <f>IFERROR(VLOOKUP(通常分様式!H158,―!$C$2:$D$2,2,FALSE),0)</f>
        <v>0</v>
      </c>
      <c r="I158" s="6">
        <f>IFERROR(IF(通常分様式!D158="○",VLOOKUP(通常分様式!I158,―!$E$20:$F$24,2,FALSE),VLOOKUP(通常分様式!I158,―!$E$2:$F$18,2,FALSE)),0)</f>
        <v>0</v>
      </c>
      <c r="J158" s="6">
        <f>IFERROR(VLOOKUP(通常分様式!J158,―!$G$2:$H$2,2,FALSE),0)</f>
        <v>0</v>
      </c>
      <c r="K158" s="6">
        <f>IFERROR(VLOOKUP(通常分様式!K158,―!$AH$2:$AI$12,2,FALSE),0)</f>
        <v>0</v>
      </c>
      <c r="U158" s="6">
        <f>IFERROR(IF(通常分様式!C158="単",VLOOKUP(通常分様式!U158,―!$I$2:$J$3,2,FALSE),VLOOKUP(通常分様式!U158,―!$I$4:$J$5,2,FALSE)),0)</f>
        <v>0</v>
      </c>
      <c r="V158" s="6">
        <f>IFERROR(VLOOKUP(通常分様式!V158,―!$K$2:$L$3,2,FALSE),0)</f>
        <v>0</v>
      </c>
      <c r="W158" s="6">
        <f>IFERROR(VLOOKUP(通常分様式!W158,―!$M$2:$N$3,2,FALSE),0)</f>
        <v>0</v>
      </c>
      <c r="X158" s="6">
        <f>IFERROR(VLOOKUP(通常分様式!X158,―!$O$2:$P$3,2,FALSE),0)</f>
        <v>0</v>
      </c>
      <c r="Y158" s="6">
        <f>IFERROR(VLOOKUP(通常分様式!Y158,―!$X$2:$Y$31,2,FALSE),0)</f>
        <v>0</v>
      </c>
      <c r="Z158" s="6">
        <f>IFERROR(VLOOKUP(通常分様式!Z158,―!$X$2:$Y$31,2,FALSE),0)</f>
        <v>0</v>
      </c>
      <c r="AE158" s="6">
        <f>IFERROR(VLOOKUP(通常分様式!AE158,―!$AA$2:$AB$13,2,FALSE),0)</f>
        <v>0</v>
      </c>
      <c r="AF158" s="6">
        <f t="shared" si="16"/>
        <v>0</v>
      </c>
      <c r="AG158" s="139">
        <f t="shared" si="17"/>
        <v>0</v>
      </c>
      <c r="AH158" s="139">
        <f t="shared" si="18"/>
        <v>0</v>
      </c>
      <c r="AI158" s="139">
        <f t="shared" si="19"/>
        <v>0</v>
      </c>
      <c r="AJ158" s="139">
        <f t="shared" si="20"/>
        <v>0</v>
      </c>
      <c r="AK158" s="139">
        <f t="shared" si="21"/>
        <v>0</v>
      </c>
      <c r="AL158" s="139">
        <f t="shared" si="22"/>
        <v>0</v>
      </c>
      <c r="AM158" s="139">
        <f t="shared" si="23"/>
        <v>0</v>
      </c>
      <c r="AN158" s="6" t="str">
        <f>IF(通常分様式!C158="","",IF(PRODUCT(C158:E158,H158:Z158,AE158)=0,"error",""))</f>
        <v/>
      </c>
    </row>
    <row r="159" spans="1:40" x14ac:dyDescent="0.15">
      <c r="A159" s="6">
        <v>141</v>
      </c>
      <c r="C159" s="6">
        <f>IFERROR(VLOOKUP(通常分様式!C159,―!$A$2:$B$3,2,FALSE),0)</f>
        <v>0</v>
      </c>
      <c r="D159" s="6">
        <f>IFERROR(VLOOKUP(通常分様式!D159,―!$AD$2:$AE$3,2,FALSE),0)</f>
        <v>0</v>
      </c>
      <c r="E159" s="6">
        <f>IFERROR(VLOOKUP(通常分様式!E159,―!$AF$2:$AG$3,2,FALSE),0)</f>
        <v>0</v>
      </c>
      <c r="H159" s="6">
        <f>IFERROR(VLOOKUP(通常分様式!H159,―!$C$2:$D$2,2,FALSE),0)</f>
        <v>0</v>
      </c>
      <c r="I159" s="6">
        <f>IFERROR(IF(通常分様式!D159="○",VLOOKUP(通常分様式!I159,―!$E$20:$F$24,2,FALSE),VLOOKUP(通常分様式!I159,―!$E$2:$F$18,2,FALSE)),0)</f>
        <v>0</v>
      </c>
      <c r="J159" s="6">
        <f>IFERROR(VLOOKUP(通常分様式!J159,―!$G$2:$H$2,2,FALSE),0)</f>
        <v>0</v>
      </c>
      <c r="K159" s="6">
        <f>IFERROR(VLOOKUP(通常分様式!K159,―!$AH$2:$AI$12,2,FALSE),0)</f>
        <v>0</v>
      </c>
      <c r="U159" s="6">
        <f>IFERROR(IF(通常分様式!C159="単",VLOOKUP(通常分様式!U159,―!$I$2:$J$3,2,FALSE),VLOOKUP(通常分様式!U159,―!$I$4:$J$5,2,FALSE)),0)</f>
        <v>0</v>
      </c>
      <c r="V159" s="6">
        <f>IFERROR(VLOOKUP(通常分様式!V159,―!$K$2:$L$3,2,FALSE),0)</f>
        <v>0</v>
      </c>
      <c r="W159" s="6">
        <f>IFERROR(VLOOKUP(通常分様式!W159,―!$M$2:$N$3,2,FALSE),0)</f>
        <v>0</v>
      </c>
      <c r="X159" s="6">
        <f>IFERROR(VLOOKUP(通常分様式!X159,―!$O$2:$P$3,2,FALSE),0)</f>
        <v>0</v>
      </c>
      <c r="Y159" s="6">
        <f>IFERROR(VLOOKUP(通常分様式!Y159,―!$X$2:$Y$31,2,FALSE),0)</f>
        <v>0</v>
      </c>
      <c r="Z159" s="6">
        <f>IFERROR(VLOOKUP(通常分様式!Z159,―!$X$2:$Y$31,2,FALSE),0)</f>
        <v>0</v>
      </c>
      <c r="AE159" s="6">
        <f>IFERROR(VLOOKUP(通常分様式!AE159,―!$AA$2:$AB$13,2,FALSE),0)</f>
        <v>0</v>
      </c>
      <c r="AF159" s="6">
        <f t="shared" si="16"/>
        <v>0</v>
      </c>
      <c r="AG159" s="139">
        <f t="shared" si="17"/>
        <v>0</v>
      </c>
      <c r="AH159" s="139">
        <f t="shared" si="18"/>
        <v>0</v>
      </c>
      <c r="AI159" s="139">
        <f t="shared" si="19"/>
        <v>0</v>
      </c>
      <c r="AJ159" s="139">
        <f t="shared" si="20"/>
        <v>0</v>
      </c>
      <c r="AK159" s="139">
        <f t="shared" si="21"/>
        <v>0</v>
      </c>
      <c r="AL159" s="139">
        <f t="shared" si="22"/>
        <v>0</v>
      </c>
      <c r="AM159" s="139">
        <f t="shared" si="23"/>
        <v>0</v>
      </c>
      <c r="AN159" s="6" t="str">
        <f>IF(通常分様式!C159="","",IF(PRODUCT(C159:E159,H159:Z159,AE159)=0,"error",""))</f>
        <v/>
      </c>
    </row>
    <row r="160" spans="1:40" x14ac:dyDescent="0.15">
      <c r="A160" s="6">
        <v>142</v>
      </c>
      <c r="C160" s="6">
        <f>IFERROR(VLOOKUP(通常分様式!C160,―!$A$2:$B$3,2,FALSE),0)</f>
        <v>0</v>
      </c>
      <c r="D160" s="6">
        <f>IFERROR(VLOOKUP(通常分様式!D160,―!$AD$2:$AE$3,2,FALSE),0)</f>
        <v>0</v>
      </c>
      <c r="E160" s="6">
        <f>IFERROR(VLOOKUP(通常分様式!E160,―!$AF$2:$AG$3,2,FALSE),0)</f>
        <v>0</v>
      </c>
      <c r="H160" s="6">
        <f>IFERROR(VLOOKUP(通常分様式!H160,―!$C$2:$D$2,2,FALSE),0)</f>
        <v>0</v>
      </c>
      <c r="I160" s="6">
        <f>IFERROR(IF(通常分様式!D160="○",VLOOKUP(通常分様式!I160,―!$E$20:$F$24,2,FALSE),VLOOKUP(通常分様式!I160,―!$E$2:$F$18,2,FALSE)),0)</f>
        <v>0</v>
      </c>
      <c r="J160" s="6">
        <f>IFERROR(VLOOKUP(通常分様式!J160,―!$G$2:$H$2,2,FALSE),0)</f>
        <v>0</v>
      </c>
      <c r="K160" s="6">
        <f>IFERROR(VLOOKUP(通常分様式!K160,―!$AH$2:$AI$12,2,FALSE),0)</f>
        <v>0</v>
      </c>
      <c r="U160" s="6">
        <f>IFERROR(IF(通常分様式!C160="単",VLOOKUP(通常分様式!U160,―!$I$2:$J$3,2,FALSE),VLOOKUP(通常分様式!U160,―!$I$4:$J$5,2,FALSE)),0)</f>
        <v>0</v>
      </c>
      <c r="V160" s="6">
        <f>IFERROR(VLOOKUP(通常分様式!V160,―!$K$2:$L$3,2,FALSE),0)</f>
        <v>0</v>
      </c>
      <c r="W160" s="6">
        <f>IFERROR(VLOOKUP(通常分様式!W160,―!$M$2:$N$3,2,FALSE),0)</f>
        <v>0</v>
      </c>
      <c r="X160" s="6">
        <f>IFERROR(VLOOKUP(通常分様式!X160,―!$O$2:$P$3,2,FALSE),0)</f>
        <v>0</v>
      </c>
      <c r="Y160" s="6">
        <f>IFERROR(VLOOKUP(通常分様式!Y160,―!$X$2:$Y$31,2,FALSE),0)</f>
        <v>0</v>
      </c>
      <c r="Z160" s="6">
        <f>IFERROR(VLOOKUP(通常分様式!Z160,―!$X$2:$Y$31,2,FALSE),0)</f>
        <v>0</v>
      </c>
      <c r="AE160" s="6">
        <f>IFERROR(VLOOKUP(通常分様式!AE160,―!$AA$2:$AB$13,2,FALSE),0)</f>
        <v>0</v>
      </c>
      <c r="AF160" s="6">
        <f t="shared" si="16"/>
        <v>0</v>
      </c>
      <c r="AG160" s="139">
        <f t="shared" si="17"/>
        <v>0</v>
      </c>
      <c r="AH160" s="139">
        <f t="shared" si="18"/>
        <v>0</v>
      </c>
      <c r="AI160" s="139">
        <f t="shared" si="19"/>
        <v>0</v>
      </c>
      <c r="AJ160" s="139">
        <f t="shared" si="20"/>
        <v>0</v>
      </c>
      <c r="AK160" s="139">
        <f t="shared" si="21"/>
        <v>0</v>
      </c>
      <c r="AL160" s="139">
        <f t="shared" si="22"/>
        <v>0</v>
      </c>
      <c r="AM160" s="139">
        <f t="shared" si="23"/>
        <v>0</v>
      </c>
      <c r="AN160" s="6" t="str">
        <f>IF(通常分様式!C160="","",IF(PRODUCT(C160:E160,H160:Z160,AE160)=0,"error",""))</f>
        <v/>
      </c>
    </row>
    <row r="161" spans="1:40" x14ac:dyDescent="0.15">
      <c r="A161" s="6">
        <v>143</v>
      </c>
      <c r="C161" s="6">
        <f>IFERROR(VLOOKUP(通常分様式!C161,―!$A$2:$B$3,2,FALSE),0)</f>
        <v>0</v>
      </c>
      <c r="D161" s="6">
        <f>IFERROR(VLOOKUP(通常分様式!D161,―!$AD$2:$AE$3,2,FALSE),0)</f>
        <v>0</v>
      </c>
      <c r="E161" s="6">
        <f>IFERROR(VLOOKUP(通常分様式!E161,―!$AF$2:$AG$3,2,FALSE),0)</f>
        <v>0</v>
      </c>
      <c r="H161" s="6">
        <f>IFERROR(VLOOKUP(通常分様式!H161,―!$C$2:$D$2,2,FALSE),0)</f>
        <v>0</v>
      </c>
      <c r="I161" s="6">
        <f>IFERROR(IF(通常分様式!D161="○",VLOOKUP(通常分様式!I161,―!$E$20:$F$24,2,FALSE),VLOOKUP(通常分様式!I161,―!$E$2:$F$18,2,FALSE)),0)</f>
        <v>0</v>
      </c>
      <c r="J161" s="6">
        <f>IFERROR(VLOOKUP(通常分様式!J161,―!$G$2:$H$2,2,FALSE),0)</f>
        <v>0</v>
      </c>
      <c r="K161" s="6">
        <f>IFERROR(VLOOKUP(通常分様式!K161,―!$AH$2:$AI$12,2,FALSE),0)</f>
        <v>0</v>
      </c>
      <c r="U161" s="6">
        <f>IFERROR(IF(通常分様式!C161="単",VLOOKUP(通常分様式!U161,―!$I$2:$J$3,2,FALSE),VLOOKUP(通常分様式!U161,―!$I$4:$J$5,2,FALSE)),0)</f>
        <v>0</v>
      </c>
      <c r="V161" s="6">
        <f>IFERROR(VLOOKUP(通常分様式!V161,―!$K$2:$L$3,2,FALSE),0)</f>
        <v>0</v>
      </c>
      <c r="W161" s="6">
        <f>IFERROR(VLOOKUP(通常分様式!W161,―!$M$2:$N$3,2,FALSE),0)</f>
        <v>0</v>
      </c>
      <c r="X161" s="6">
        <f>IFERROR(VLOOKUP(通常分様式!X161,―!$O$2:$P$3,2,FALSE),0)</f>
        <v>0</v>
      </c>
      <c r="Y161" s="6">
        <f>IFERROR(VLOOKUP(通常分様式!Y161,―!$X$2:$Y$31,2,FALSE),0)</f>
        <v>0</v>
      </c>
      <c r="Z161" s="6">
        <f>IFERROR(VLOOKUP(通常分様式!Z161,―!$X$2:$Y$31,2,FALSE),0)</f>
        <v>0</v>
      </c>
      <c r="AE161" s="6">
        <f>IFERROR(VLOOKUP(通常分様式!AE161,―!$AA$2:$AB$13,2,FALSE),0)</f>
        <v>0</v>
      </c>
      <c r="AF161" s="6">
        <f t="shared" si="16"/>
        <v>0</v>
      </c>
      <c r="AG161" s="139">
        <f t="shared" si="17"/>
        <v>0</v>
      </c>
      <c r="AH161" s="139">
        <f t="shared" si="18"/>
        <v>0</v>
      </c>
      <c r="AI161" s="139">
        <f t="shared" si="19"/>
        <v>0</v>
      </c>
      <c r="AJ161" s="139">
        <f t="shared" si="20"/>
        <v>0</v>
      </c>
      <c r="AK161" s="139">
        <f t="shared" si="21"/>
        <v>0</v>
      </c>
      <c r="AL161" s="139">
        <f t="shared" si="22"/>
        <v>0</v>
      </c>
      <c r="AM161" s="139">
        <f t="shared" si="23"/>
        <v>0</v>
      </c>
      <c r="AN161" s="6" t="str">
        <f>IF(通常分様式!C161="","",IF(PRODUCT(C161:E161,H161:Z161,AE161)=0,"error",""))</f>
        <v/>
      </c>
    </row>
    <row r="162" spans="1:40" x14ac:dyDescent="0.15">
      <c r="A162" s="6">
        <v>144</v>
      </c>
      <c r="C162" s="6">
        <f>IFERROR(VLOOKUP(通常分様式!C162,―!$A$2:$B$3,2,FALSE),0)</f>
        <v>0</v>
      </c>
      <c r="D162" s="6">
        <f>IFERROR(VLOOKUP(通常分様式!D162,―!$AD$2:$AE$3,2,FALSE),0)</f>
        <v>0</v>
      </c>
      <c r="E162" s="6">
        <f>IFERROR(VLOOKUP(通常分様式!E162,―!$AF$2:$AG$3,2,FALSE),0)</f>
        <v>0</v>
      </c>
      <c r="H162" s="6">
        <f>IFERROR(VLOOKUP(通常分様式!H162,―!$C$2:$D$2,2,FALSE),0)</f>
        <v>0</v>
      </c>
      <c r="I162" s="6">
        <f>IFERROR(IF(通常分様式!D162="○",VLOOKUP(通常分様式!I162,―!$E$20:$F$24,2,FALSE),VLOOKUP(通常分様式!I162,―!$E$2:$F$18,2,FALSE)),0)</f>
        <v>0</v>
      </c>
      <c r="J162" s="6">
        <f>IFERROR(VLOOKUP(通常分様式!J162,―!$G$2:$H$2,2,FALSE),0)</f>
        <v>0</v>
      </c>
      <c r="K162" s="6">
        <f>IFERROR(VLOOKUP(通常分様式!K162,―!$AH$2:$AI$12,2,FALSE),0)</f>
        <v>0</v>
      </c>
      <c r="U162" s="6">
        <f>IFERROR(IF(通常分様式!C162="単",VLOOKUP(通常分様式!U162,―!$I$2:$J$3,2,FALSE),VLOOKUP(通常分様式!U162,―!$I$4:$J$5,2,FALSE)),0)</f>
        <v>0</v>
      </c>
      <c r="V162" s="6">
        <f>IFERROR(VLOOKUP(通常分様式!V162,―!$K$2:$L$3,2,FALSE),0)</f>
        <v>0</v>
      </c>
      <c r="W162" s="6">
        <f>IFERROR(VLOOKUP(通常分様式!W162,―!$M$2:$N$3,2,FALSE),0)</f>
        <v>0</v>
      </c>
      <c r="X162" s="6">
        <f>IFERROR(VLOOKUP(通常分様式!X162,―!$O$2:$P$3,2,FALSE),0)</f>
        <v>0</v>
      </c>
      <c r="Y162" s="6">
        <f>IFERROR(VLOOKUP(通常分様式!Y162,―!$X$2:$Y$31,2,FALSE),0)</f>
        <v>0</v>
      </c>
      <c r="Z162" s="6">
        <f>IFERROR(VLOOKUP(通常分様式!Z162,―!$X$2:$Y$31,2,FALSE),0)</f>
        <v>0</v>
      </c>
      <c r="AE162" s="6">
        <f>IFERROR(VLOOKUP(通常分様式!AE162,―!$AA$2:$AB$13,2,FALSE),0)</f>
        <v>0</v>
      </c>
      <c r="AF162" s="6">
        <f t="shared" si="16"/>
        <v>0</v>
      </c>
      <c r="AG162" s="139">
        <f t="shared" si="17"/>
        <v>0</v>
      </c>
      <c r="AH162" s="139">
        <f t="shared" si="18"/>
        <v>0</v>
      </c>
      <c r="AI162" s="139">
        <f t="shared" si="19"/>
        <v>0</v>
      </c>
      <c r="AJ162" s="139">
        <f t="shared" si="20"/>
        <v>0</v>
      </c>
      <c r="AK162" s="139">
        <f t="shared" si="21"/>
        <v>0</v>
      </c>
      <c r="AL162" s="139">
        <f t="shared" si="22"/>
        <v>0</v>
      </c>
      <c r="AM162" s="139">
        <f t="shared" si="23"/>
        <v>0</v>
      </c>
      <c r="AN162" s="6" t="str">
        <f>IF(通常分様式!C162="","",IF(PRODUCT(C162:E162,H162:Z162,AE162)=0,"error",""))</f>
        <v/>
      </c>
    </row>
    <row r="163" spans="1:40" x14ac:dyDescent="0.15">
      <c r="A163" s="6">
        <v>145</v>
      </c>
      <c r="C163" s="6">
        <f>IFERROR(VLOOKUP(通常分様式!C163,―!$A$2:$B$3,2,FALSE),0)</f>
        <v>0</v>
      </c>
      <c r="D163" s="6">
        <f>IFERROR(VLOOKUP(通常分様式!D163,―!$AD$2:$AE$3,2,FALSE),0)</f>
        <v>0</v>
      </c>
      <c r="E163" s="6">
        <f>IFERROR(VLOOKUP(通常分様式!E163,―!$AF$2:$AG$3,2,FALSE),0)</f>
        <v>0</v>
      </c>
      <c r="H163" s="6">
        <f>IFERROR(VLOOKUP(通常分様式!H163,―!$C$2:$D$2,2,FALSE),0)</f>
        <v>0</v>
      </c>
      <c r="I163" s="6">
        <f>IFERROR(IF(通常分様式!D163="○",VLOOKUP(通常分様式!I163,―!$E$20:$F$24,2,FALSE),VLOOKUP(通常分様式!I163,―!$E$2:$F$18,2,FALSE)),0)</f>
        <v>0</v>
      </c>
      <c r="J163" s="6">
        <f>IFERROR(VLOOKUP(通常分様式!J163,―!$G$2:$H$2,2,FALSE),0)</f>
        <v>0</v>
      </c>
      <c r="K163" s="6">
        <f>IFERROR(VLOOKUP(通常分様式!K163,―!$AH$2:$AI$12,2,FALSE),0)</f>
        <v>0</v>
      </c>
      <c r="U163" s="6">
        <f>IFERROR(IF(通常分様式!C163="単",VLOOKUP(通常分様式!U163,―!$I$2:$J$3,2,FALSE),VLOOKUP(通常分様式!U163,―!$I$4:$J$5,2,FALSE)),0)</f>
        <v>0</v>
      </c>
      <c r="V163" s="6">
        <f>IFERROR(VLOOKUP(通常分様式!V163,―!$K$2:$L$3,2,FALSE),0)</f>
        <v>0</v>
      </c>
      <c r="W163" s="6">
        <f>IFERROR(VLOOKUP(通常分様式!W163,―!$M$2:$N$3,2,FALSE),0)</f>
        <v>0</v>
      </c>
      <c r="X163" s="6">
        <f>IFERROR(VLOOKUP(通常分様式!X163,―!$O$2:$P$3,2,FALSE),0)</f>
        <v>0</v>
      </c>
      <c r="Y163" s="6">
        <f>IFERROR(VLOOKUP(通常分様式!Y163,―!$X$2:$Y$31,2,FALSE),0)</f>
        <v>0</v>
      </c>
      <c r="Z163" s="6">
        <f>IFERROR(VLOOKUP(通常分様式!Z163,―!$X$2:$Y$31,2,FALSE),0)</f>
        <v>0</v>
      </c>
      <c r="AE163" s="6">
        <f>IFERROR(VLOOKUP(通常分様式!AE163,―!$AA$2:$AB$13,2,FALSE),0)</f>
        <v>0</v>
      </c>
      <c r="AF163" s="6">
        <f t="shared" si="16"/>
        <v>0</v>
      </c>
      <c r="AG163" s="139">
        <f t="shared" si="17"/>
        <v>0</v>
      </c>
      <c r="AH163" s="139">
        <f t="shared" si="18"/>
        <v>0</v>
      </c>
      <c r="AI163" s="139">
        <f t="shared" si="19"/>
        <v>0</v>
      </c>
      <c r="AJ163" s="139">
        <f t="shared" si="20"/>
        <v>0</v>
      </c>
      <c r="AK163" s="139">
        <f t="shared" si="21"/>
        <v>0</v>
      </c>
      <c r="AL163" s="139">
        <f t="shared" si="22"/>
        <v>0</v>
      </c>
      <c r="AM163" s="139">
        <f t="shared" si="23"/>
        <v>0</v>
      </c>
      <c r="AN163" s="6" t="str">
        <f>IF(通常分様式!C163="","",IF(PRODUCT(C163:E163,H163:Z163,AE163)=0,"error",""))</f>
        <v/>
      </c>
    </row>
    <row r="164" spans="1:40" x14ac:dyDescent="0.15">
      <c r="A164" s="6">
        <v>146</v>
      </c>
      <c r="C164" s="6">
        <f>IFERROR(VLOOKUP(通常分様式!C164,―!$A$2:$B$3,2,FALSE),0)</f>
        <v>0</v>
      </c>
      <c r="D164" s="6">
        <f>IFERROR(VLOOKUP(通常分様式!D164,―!$AD$2:$AE$3,2,FALSE),0)</f>
        <v>0</v>
      </c>
      <c r="E164" s="6">
        <f>IFERROR(VLOOKUP(通常分様式!E164,―!$AF$2:$AG$3,2,FALSE),0)</f>
        <v>0</v>
      </c>
      <c r="H164" s="6">
        <f>IFERROR(VLOOKUP(通常分様式!H164,―!$C$2:$D$2,2,FALSE),0)</f>
        <v>0</v>
      </c>
      <c r="I164" s="6">
        <f>IFERROR(IF(通常分様式!D164="○",VLOOKUP(通常分様式!I164,―!$E$20:$F$24,2,FALSE),VLOOKUP(通常分様式!I164,―!$E$2:$F$18,2,FALSE)),0)</f>
        <v>0</v>
      </c>
      <c r="J164" s="6">
        <f>IFERROR(VLOOKUP(通常分様式!J164,―!$G$2:$H$2,2,FALSE),0)</f>
        <v>0</v>
      </c>
      <c r="K164" s="6">
        <f>IFERROR(VLOOKUP(通常分様式!K164,―!$AH$2:$AI$12,2,FALSE),0)</f>
        <v>0</v>
      </c>
      <c r="U164" s="6">
        <f>IFERROR(IF(通常分様式!C164="単",VLOOKUP(通常分様式!U164,―!$I$2:$J$3,2,FALSE),VLOOKUP(通常分様式!U164,―!$I$4:$J$5,2,FALSE)),0)</f>
        <v>0</v>
      </c>
      <c r="V164" s="6">
        <f>IFERROR(VLOOKUP(通常分様式!V164,―!$K$2:$L$3,2,FALSE),0)</f>
        <v>0</v>
      </c>
      <c r="W164" s="6">
        <f>IFERROR(VLOOKUP(通常分様式!W164,―!$M$2:$N$3,2,FALSE),0)</f>
        <v>0</v>
      </c>
      <c r="X164" s="6">
        <f>IFERROR(VLOOKUP(通常分様式!X164,―!$O$2:$P$3,2,FALSE),0)</f>
        <v>0</v>
      </c>
      <c r="Y164" s="6">
        <f>IFERROR(VLOOKUP(通常分様式!Y164,―!$X$2:$Y$31,2,FALSE),0)</f>
        <v>0</v>
      </c>
      <c r="Z164" s="6">
        <f>IFERROR(VLOOKUP(通常分様式!Z164,―!$X$2:$Y$31,2,FALSE),0)</f>
        <v>0</v>
      </c>
      <c r="AE164" s="6">
        <f>IFERROR(VLOOKUP(通常分様式!AE164,―!$AA$2:$AB$13,2,FALSE),0)</f>
        <v>0</v>
      </c>
      <c r="AF164" s="6">
        <f t="shared" si="16"/>
        <v>0</v>
      </c>
      <c r="AG164" s="139">
        <f t="shared" si="17"/>
        <v>0</v>
      </c>
      <c r="AH164" s="139">
        <f t="shared" si="18"/>
        <v>0</v>
      </c>
      <c r="AI164" s="139">
        <f t="shared" si="19"/>
        <v>0</v>
      </c>
      <c r="AJ164" s="139">
        <f t="shared" si="20"/>
        <v>0</v>
      </c>
      <c r="AK164" s="139">
        <f t="shared" si="21"/>
        <v>0</v>
      </c>
      <c r="AL164" s="139">
        <f t="shared" si="22"/>
        <v>0</v>
      </c>
      <c r="AM164" s="139">
        <f t="shared" si="23"/>
        <v>0</v>
      </c>
      <c r="AN164" s="6" t="str">
        <f>IF(通常分様式!C164="","",IF(PRODUCT(C164:E164,H164:Z164,AE164)=0,"error",""))</f>
        <v/>
      </c>
    </row>
    <row r="165" spans="1:40" x14ac:dyDescent="0.15">
      <c r="A165" s="6">
        <v>147</v>
      </c>
      <c r="C165" s="6">
        <f>IFERROR(VLOOKUP(通常分様式!C165,―!$A$2:$B$3,2,FALSE),0)</f>
        <v>0</v>
      </c>
      <c r="D165" s="6">
        <f>IFERROR(VLOOKUP(通常分様式!D165,―!$AD$2:$AE$3,2,FALSE),0)</f>
        <v>0</v>
      </c>
      <c r="E165" s="6">
        <f>IFERROR(VLOOKUP(通常分様式!E165,―!$AF$2:$AG$3,2,FALSE),0)</f>
        <v>0</v>
      </c>
      <c r="H165" s="6">
        <f>IFERROR(VLOOKUP(通常分様式!H165,―!$C$2:$D$2,2,FALSE),0)</f>
        <v>0</v>
      </c>
      <c r="I165" s="6">
        <f>IFERROR(IF(通常分様式!D165="○",VLOOKUP(通常分様式!I165,―!$E$20:$F$24,2,FALSE),VLOOKUP(通常分様式!I165,―!$E$2:$F$18,2,FALSE)),0)</f>
        <v>0</v>
      </c>
      <c r="J165" s="6">
        <f>IFERROR(VLOOKUP(通常分様式!J165,―!$G$2:$H$2,2,FALSE),0)</f>
        <v>0</v>
      </c>
      <c r="K165" s="6">
        <f>IFERROR(VLOOKUP(通常分様式!K165,―!$AH$2:$AI$12,2,FALSE),0)</f>
        <v>0</v>
      </c>
      <c r="U165" s="6">
        <f>IFERROR(IF(通常分様式!C165="単",VLOOKUP(通常分様式!U165,―!$I$2:$J$3,2,FALSE),VLOOKUP(通常分様式!U165,―!$I$4:$J$5,2,FALSE)),0)</f>
        <v>0</v>
      </c>
      <c r="V165" s="6">
        <f>IFERROR(VLOOKUP(通常分様式!V165,―!$K$2:$L$3,2,FALSE),0)</f>
        <v>0</v>
      </c>
      <c r="W165" s="6">
        <f>IFERROR(VLOOKUP(通常分様式!W165,―!$M$2:$N$3,2,FALSE),0)</f>
        <v>0</v>
      </c>
      <c r="X165" s="6">
        <f>IFERROR(VLOOKUP(通常分様式!X165,―!$O$2:$P$3,2,FALSE),0)</f>
        <v>0</v>
      </c>
      <c r="Y165" s="6">
        <f>IFERROR(VLOOKUP(通常分様式!Y165,―!$X$2:$Y$31,2,FALSE),0)</f>
        <v>0</v>
      </c>
      <c r="Z165" s="6">
        <f>IFERROR(VLOOKUP(通常分様式!Z165,―!$X$2:$Y$31,2,FALSE),0)</f>
        <v>0</v>
      </c>
      <c r="AE165" s="6">
        <f>IFERROR(VLOOKUP(通常分様式!AE165,―!$AA$2:$AB$13,2,FALSE),0)</f>
        <v>0</v>
      </c>
      <c r="AF165" s="6">
        <f t="shared" si="16"/>
        <v>0</v>
      </c>
      <c r="AG165" s="139">
        <f t="shared" si="17"/>
        <v>0</v>
      </c>
      <c r="AH165" s="139">
        <f t="shared" si="18"/>
        <v>0</v>
      </c>
      <c r="AI165" s="139">
        <f t="shared" si="19"/>
        <v>0</v>
      </c>
      <c r="AJ165" s="139">
        <f t="shared" si="20"/>
        <v>0</v>
      </c>
      <c r="AK165" s="139">
        <f t="shared" si="21"/>
        <v>0</v>
      </c>
      <c r="AL165" s="139">
        <f t="shared" si="22"/>
        <v>0</v>
      </c>
      <c r="AM165" s="139">
        <f t="shared" si="23"/>
        <v>0</v>
      </c>
      <c r="AN165" s="6" t="str">
        <f>IF(通常分様式!C165="","",IF(PRODUCT(C165:E165,H165:Z165,AE165)=0,"error",""))</f>
        <v/>
      </c>
    </row>
    <row r="166" spans="1:40" x14ac:dyDescent="0.15">
      <c r="A166" s="6">
        <v>148</v>
      </c>
      <c r="C166" s="6">
        <f>IFERROR(VLOOKUP(通常分様式!C166,―!$A$2:$B$3,2,FALSE),0)</f>
        <v>0</v>
      </c>
      <c r="D166" s="6">
        <f>IFERROR(VLOOKUP(通常分様式!D166,―!$AD$2:$AE$3,2,FALSE),0)</f>
        <v>0</v>
      </c>
      <c r="E166" s="6">
        <f>IFERROR(VLOOKUP(通常分様式!E166,―!$AF$2:$AG$3,2,FALSE),0)</f>
        <v>0</v>
      </c>
      <c r="H166" s="6">
        <f>IFERROR(VLOOKUP(通常分様式!H166,―!$C$2:$D$2,2,FALSE),0)</f>
        <v>0</v>
      </c>
      <c r="I166" s="6">
        <f>IFERROR(IF(通常分様式!D166="○",VLOOKUP(通常分様式!I166,―!$E$20:$F$24,2,FALSE),VLOOKUP(通常分様式!I166,―!$E$2:$F$18,2,FALSE)),0)</f>
        <v>0</v>
      </c>
      <c r="J166" s="6">
        <f>IFERROR(VLOOKUP(通常分様式!J166,―!$G$2:$H$2,2,FALSE),0)</f>
        <v>0</v>
      </c>
      <c r="K166" s="6">
        <f>IFERROR(VLOOKUP(通常分様式!K166,―!$AH$2:$AI$12,2,FALSE),0)</f>
        <v>0</v>
      </c>
      <c r="U166" s="6">
        <f>IFERROR(IF(通常分様式!C166="単",VLOOKUP(通常分様式!U166,―!$I$2:$J$3,2,FALSE),VLOOKUP(通常分様式!U166,―!$I$4:$J$5,2,FALSE)),0)</f>
        <v>0</v>
      </c>
      <c r="V166" s="6">
        <f>IFERROR(VLOOKUP(通常分様式!V166,―!$K$2:$L$3,2,FALSE),0)</f>
        <v>0</v>
      </c>
      <c r="W166" s="6">
        <f>IFERROR(VLOOKUP(通常分様式!W166,―!$M$2:$N$3,2,FALSE),0)</f>
        <v>0</v>
      </c>
      <c r="X166" s="6">
        <f>IFERROR(VLOOKUP(通常分様式!X166,―!$O$2:$P$3,2,FALSE),0)</f>
        <v>0</v>
      </c>
      <c r="Y166" s="6">
        <f>IFERROR(VLOOKUP(通常分様式!Y166,―!$X$2:$Y$31,2,FALSE),0)</f>
        <v>0</v>
      </c>
      <c r="Z166" s="6">
        <f>IFERROR(VLOOKUP(通常分様式!Z166,―!$X$2:$Y$31,2,FALSE),0)</f>
        <v>0</v>
      </c>
      <c r="AE166" s="6">
        <f>IFERROR(VLOOKUP(通常分様式!AE166,―!$AA$2:$AB$13,2,FALSE),0)</f>
        <v>0</v>
      </c>
      <c r="AF166" s="6">
        <f t="shared" si="16"/>
        <v>0</v>
      </c>
      <c r="AG166" s="139">
        <f t="shared" si="17"/>
        <v>0</v>
      </c>
      <c r="AH166" s="139">
        <f t="shared" si="18"/>
        <v>0</v>
      </c>
      <c r="AI166" s="139">
        <f t="shared" si="19"/>
        <v>0</v>
      </c>
      <c r="AJ166" s="139">
        <f t="shared" si="20"/>
        <v>0</v>
      </c>
      <c r="AK166" s="139">
        <f t="shared" si="21"/>
        <v>0</v>
      </c>
      <c r="AL166" s="139">
        <f t="shared" si="22"/>
        <v>0</v>
      </c>
      <c r="AM166" s="139">
        <f t="shared" si="23"/>
        <v>0</v>
      </c>
      <c r="AN166" s="6" t="str">
        <f>IF(通常分様式!C166="","",IF(PRODUCT(C166:E166,H166:Z166,AE166)=0,"error",""))</f>
        <v/>
      </c>
    </row>
    <row r="167" spans="1:40" x14ac:dyDescent="0.15">
      <c r="A167" s="6">
        <v>149</v>
      </c>
      <c r="C167" s="6">
        <f>IFERROR(VLOOKUP(通常分様式!C167,―!$A$2:$B$3,2,FALSE),0)</f>
        <v>0</v>
      </c>
      <c r="D167" s="6">
        <f>IFERROR(VLOOKUP(通常分様式!D167,―!$AD$2:$AE$3,2,FALSE),0)</f>
        <v>0</v>
      </c>
      <c r="E167" s="6">
        <f>IFERROR(VLOOKUP(通常分様式!E167,―!$AF$2:$AG$3,2,FALSE),0)</f>
        <v>0</v>
      </c>
      <c r="H167" s="6">
        <f>IFERROR(VLOOKUP(通常分様式!H167,―!$C$2:$D$2,2,FALSE),0)</f>
        <v>0</v>
      </c>
      <c r="I167" s="6">
        <f>IFERROR(IF(通常分様式!D167="○",VLOOKUP(通常分様式!I167,―!$E$20:$F$24,2,FALSE),VLOOKUP(通常分様式!I167,―!$E$2:$F$18,2,FALSE)),0)</f>
        <v>0</v>
      </c>
      <c r="J167" s="6">
        <f>IFERROR(VLOOKUP(通常分様式!J167,―!$G$2:$H$2,2,FALSE),0)</f>
        <v>0</v>
      </c>
      <c r="K167" s="6">
        <f>IFERROR(VLOOKUP(通常分様式!K167,―!$AH$2:$AI$12,2,FALSE),0)</f>
        <v>0</v>
      </c>
      <c r="U167" s="6">
        <f>IFERROR(IF(通常分様式!C167="単",VLOOKUP(通常分様式!U167,―!$I$2:$J$3,2,FALSE),VLOOKUP(通常分様式!U167,―!$I$4:$J$5,2,FALSE)),0)</f>
        <v>0</v>
      </c>
      <c r="V167" s="6">
        <f>IFERROR(VLOOKUP(通常分様式!V167,―!$K$2:$L$3,2,FALSE),0)</f>
        <v>0</v>
      </c>
      <c r="W167" s="6">
        <f>IFERROR(VLOOKUP(通常分様式!W167,―!$M$2:$N$3,2,FALSE),0)</f>
        <v>0</v>
      </c>
      <c r="X167" s="6">
        <f>IFERROR(VLOOKUP(通常分様式!X167,―!$O$2:$P$3,2,FALSE),0)</f>
        <v>0</v>
      </c>
      <c r="Y167" s="6">
        <f>IFERROR(VLOOKUP(通常分様式!Y167,―!$X$2:$Y$31,2,FALSE),0)</f>
        <v>0</v>
      </c>
      <c r="Z167" s="6">
        <f>IFERROR(VLOOKUP(通常分様式!Z167,―!$X$2:$Y$31,2,FALSE),0)</f>
        <v>0</v>
      </c>
      <c r="AE167" s="6">
        <f>IFERROR(VLOOKUP(通常分様式!AE167,―!$AA$2:$AB$13,2,FALSE),0)</f>
        <v>0</v>
      </c>
      <c r="AF167" s="6">
        <f t="shared" si="16"/>
        <v>0</v>
      </c>
      <c r="AG167" s="139">
        <f t="shared" si="17"/>
        <v>0</v>
      </c>
      <c r="AH167" s="139">
        <f t="shared" si="18"/>
        <v>0</v>
      </c>
      <c r="AI167" s="139">
        <f t="shared" si="19"/>
        <v>0</v>
      </c>
      <c r="AJ167" s="139">
        <f t="shared" si="20"/>
        <v>0</v>
      </c>
      <c r="AK167" s="139">
        <f t="shared" si="21"/>
        <v>0</v>
      </c>
      <c r="AL167" s="139">
        <f t="shared" si="22"/>
        <v>0</v>
      </c>
      <c r="AM167" s="139">
        <f t="shared" si="23"/>
        <v>0</v>
      </c>
      <c r="AN167" s="6" t="str">
        <f>IF(通常分様式!C167="","",IF(PRODUCT(C167:E167,H167:Z167,AE167)=0,"error",""))</f>
        <v/>
      </c>
    </row>
    <row r="168" spans="1:40" x14ac:dyDescent="0.15">
      <c r="A168" s="6">
        <v>150</v>
      </c>
      <c r="C168" s="6">
        <f>IFERROR(VLOOKUP(通常分様式!C168,―!$A$2:$B$3,2,FALSE),0)</f>
        <v>0</v>
      </c>
      <c r="D168" s="6">
        <f>IFERROR(VLOOKUP(通常分様式!D168,―!$AD$2:$AE$3,2,FALSE),0)</f>
        <v>0</v>
      </c>
      <c r="E168" s="6">
        <f>IFERROR(VLOOKUP(通常分様式!E168,―!$AF$2:$AG$3,2,FALSE),0)</f>
        <v>0</v>
      </c>
      <c r="H168" s="6">
        <f>IFERROR(VLOOKUP(通常分様式!H168,―!$C$2:$D$2,2,FALSE),0)</f>
        <v>0</v>
      </c>
      <c r="I168" s="6">
        <f>IFERROR(IF(通常分様式!D168="○",VLOOKUP(通常分様式!I168,―!$E$20:$F$24,2,FALSE),VLOOKUP(通常分様式!I168,―!$E$2:$F$18,2,FALSE)),0)</f>
        <v>0</v>
      </c>
      <c r="J168" s="6">
        <f>IFERROR(VLOOKUP(通常分様式!J168,―!$G$2:$H$2,2,FALSE),0)</f>
        <v>0</v>
      </c>
      <c r="K168" s="6">
        <f>IFERROR(VLOOKUP(通常分様式!K168,―!$AH$2:$AI$12,2,FALSE),0)</f>
        <v>0</v>
      </c>
      <c r="U168" s="6">
        <f>IFERROR(IF(通常分様式!C168="単",VLOOKUP(通常分様式!U168,―!$I$2:$J$3,2,FALSE),VLOOKUP(通常分様式!U168,―!$I$4:$J$5,2,FALSE)),0)</f>
        <v>0</v>
      </c>
      <c r="V168" s="6">
        <f>IFERROR(VLOOKUP(通常分様式!V168,―!$K$2:$L$3,2,FALSE),0)</f>
        <v>0</v>
      </c>
      <c r="W168" s="6">
        <f>IFERROR(VLOOKUP(通常分様式!W168,―!$M$2:$N$3,2,FALSE),0)</f>
        <v>0</v>
      </c>
      <c r="X168" s="6">
        <f>IFERROR(VLOOKUP(通常分様式!X168,―!$O$2:$P$3,2,FALSE),0)</f>
        <v>0</v>
      </c>
      <c r="Y168" s="6">
        <f>IFERROR(VLOOKUP(通常分様式!Y168,―!$X$2:$Y$31,2,FALSE),0)</f>
        <v>0</v>
      </c>
      <c r="Z168" s="6">
        <f>IFERROR(VLOOKUP(通常分様式!Z168,―!$X$2:$Y$31,2,FALSE),0)</f>
        <v>0</v>
      </c>
      <c r="AE168" s="6">
        <f>IFERROR(VLOOKUP(通常分様式!AE168,―!$AA$2:$AB$13,2,FALSE),0)</f>
        <v>0</v>
      </c>
      <c r="AF168" s="6">
        <f t="shared" si="16"/>
        <v>0</v>
      </c>
      <c r="AG168" s="139">
        <f t="shared" si="17"/>
        <v>0</v>
      </c>
      <c r="AH168" s="139">
        <f t="shared" si="18"/>
        <v>0</v>
      </c>
      <c r="AI168" s="139">
        <f t="shared" si="19"/>
        <v>0</v>
      </c>
      <c r="AJ168" s="139">
        <f t="shared" si="20"/>
        <v>0</v>
      </c>
      <c r="AK168" s="139">
        <f t="shared" si="21"/>
        <v>0</v>
      </c>
      <c r="AL168" s="139">
        <f t="shared" si="22"/>
        <v>0</v>
      </c>
      <c r="AM168" s="139">
        <f t="shared" si="23"/>
        <v>0</v>
      </c>
      <c r="AN168" s="6" t="str">
        <f>IF(通常分様式!C168="","",IF(PRODUCT(C168:E168,H168:Z168,AE168)=0,"error",""))</f>
        <v/>
      </c>
    </row>
    <row r="169" spans="1:40" x14ac:dyDescent="0.15">
      <c r="A169" s="6">
        <v>151</v>
      </c>
      <c r="C169" s="6">
        <f>IFERROR(VLOOKUP(通常分様式!C169,―!$A$2:$B$3,2,FALSE),0)</f>
        <v>0</v>
      </c>
      <c r="D169" s="6">
        <f>IFERROR(VLOOKUP(通常分様式!D169,―!$AD$2:$AE$3,2,FALSE),0)</f>
        <v>0</v>
      </c>
      <c r="E169" s="6">
        <f>IFERROR(VLOOKUP(通常分様式!E169,―!$AF$2:$AG$3,2,FALSE),0)</f>
        <v>0</v>
      </c>
      <c r="H169" s="6">
        <f>IFERROR(VLOOKUP(通常分様式!H169,―!$C$2:$D$2,2,FALSE),0)</f>
        <v>0</v>
      </c>
      <c r="I169" s="6">
        <f>IFERROR(IF(通常分様式!D169="○",VLOOKUP(通常分様式!I169,―!$E$20:$F$24,2,FALSE),VLOOKUP(通常分様式!I169,―!$E$2:$F$18,2,FALSE)),0)</f>
        <v>0</v>
      </c>
      <c r="J169" s="6">
        <f>IFERROR(VLOOKUP(通常分様式!J169,―!$G$2:$H$2,2,FALSE),0)</f>
        <v>0</v>
      </c>
      <c r="K169" s="6">
        <f>IFERROR(VLOOKUP(通常分様式!K169,―!$AH$2:$AI$12,2,FALSE),0)</f>
        <v>0</v>
      </c>
      <c r="U169" s="6">
        <f>IFERROR(IF(通常分様式!C169="単",VLOOKUP(通常分様式!U169,―!$I$2:$J$3,2,FALSE),VLOOKUP(通常分様式!U169,―!$I$4:$J$5,2,FALSE)),0)</f>
        <v>0</v>
      </c>
      <c r="V169" s="6">
        <f>IFERROR(VLOOKUP(通常分様式!V169,―!$K$2:$L$3,2,FALSE),0)</f>
        <v>0</v>
      </c>
      <c r="W169" s="6">
        <f>IFERROR(VLOOKUP(通常分様式!W169,―!$M$2:$N$3,2,FALSE),0)</f>
        <v>0</v>
      </c>
      <c r="X169" s="6">
        <f>IFERROR(VLOOKUP(通常分様式!X169,―!$O$2:$P$3,2,FALSE),0)</f>
        <v>0</v>
      </c>
      <c r="Y169" s="6">
        <f>IFERROR(VLOOKUP(通常分様式!Y169,―!$X$2:$Y$31,2,FALSE),0)</f>
        <v>0</v>
      </c>
      <c r="Z169" s="6">
        <f>IFERROR(VLOOKUP(通常分様式!Z169,―!$X$2:$Y$31,2,FALSE),0)</f>
        <v>0</v>
      </c>
      <c r="AE169" s="6">
        <f>IFERROR(VLOOKUP(通常分様式!AE169,―!$AA$2:$AB$13,2,FALSE),0)</f>
        <v>0</v>
      </c>
      <c r="AF169" s="6">
        <f t="shared" si="16"/>
        <v>0</v>
      </c>
      <c r="AG169" s="139">
        <f t="shared" si="17"/>
        <v>0</v>
      </c>
      <c r="AH169" s="139">
        <f t="shared" si="18"/>
        <v>0</v>
      </c>
      <c r="AI169" s="139">
        <f t="shared" si="19"/>
        <v>0</v>
      </c>
      <c r="AJ169" s="139">
        <f t="shared" si="20"/>
        <v>0</v>
      </c>
      <c r="AK169" s="139">
        <f t="shared" si="21"/>
        <v>0</v>
      </c>
      <c r="AL169" s="139">
        <f t="shared" si="22"/>
        <v>0</v>
      </c>
      <c r="AM169" s="139">
        <f t="shared" si="23"/>
        <v>0</v>
      </c>
      <c r="AN169" s="6" t="str">
        <f>IF(通常分様式!C169="","",IF(PRODUCT(C169:E169,H169:Z169,AE169)=0,"error",""))</f>
        <v/>
      </c>
    </row>
    <row r="170" spans="1:40" x14ac:dyDescent="0.15">
      <c r="A170" s="6">
        <v>152</v>
      </c>
      <c r="C170" s="6">
        <f>IFERROR(VLOOKUP(通常分様式!C170,―!$A$2:$B$3,2,FALSE),0)</f>
        <v>0</v>
      </c>
      <c r="D170" s="6">
        <f>IFERROR(VLOOKUP(通常分様式!D170,―!$AD$2:$AE$3,2,FALSE),0)</f>
        <v>0</v>
      </c>
      <c r="E170" s="6">
        <f>IFERROR(VLOOKUP(通常分様式!E170,―!$AF$2:$AG$3,2,FALSE),0)</f>
        <v>0</v>
      </c>
      <c r="H170" s="6">
        <f>IFERROR(VLOOKUP(通常分様式!H170,―!$C$2:$D$2,2,FALSE),0)</f>
        <v>0</v>
      </c>
      <c r="I170" s="6">
        <f>IFERROR(IF(通常分様式!D170="○",VLOOKUP(通常分様式!I170,―!$E$20:$F$24,2,FALSE),VLOOKUP(通常分様式!I170,―!$E$2:$F$18,2,FALSE)),0)</f>
        <v>0</v>
      </c>
      <c r="J170" s="6">
        <f>IFERROR(VLOOKUP(通常分様式!J170,―!$G$2:$H$2,2,FALSE),0)</f>
        <v>0</v>
      </c>
      <c r="K170" s="6">
        <f>IFERROR(VLOOKUP(通常分様式!K170,―!$AH$2:$AI$12,2,FALSE),0)</f>
        <v>0</v>
      </c>
      <c r="U170" s="6">
        <f>IFERROR(IF(通常分様式!C170="単",VLOOKUP(通常分様式!U170,―!$I$2:$J$3,2,FALSE),VLOOKUP(通常分様式!U170,―!$I$4:$J$5,2,FALSE)),0)</f>
        <v>0</v>
      </c>
      <c r="V170" s="6">
        <f>IFERROR(VLOOKUP(通常分様式!V170,―!$K$2:$L$3,2,FALSE),0)</f>
        <v>0</v>
      </c>
      <c r="W170" s="6">
        <f>IFERROR(VLOOKUP(通常分様式!W170,―!$M$2:$N$3,2,FALSE),0)</f>
        <v>0</v>
      </c>
      <c r="X170" s="6">
        <f>IFERROR(VLOOKUP(通常分様式!X170,―!$O$2:$P$3,2,FALSE),0)</f>
        <v>0</v>
      </c>
      <c r="Y170" s="6">
        <f>IFERROR(VLOOKUP(通常分様式!Y170,―!$X$2:$Y$31,2,FALSE),0)</f>
        <v>0</v>
      </c>
      <c r="Z170" s="6">
        <f>IFERROR(VLOOKUP(通常分様式!Z170,―!$X$2:$Y$31,2,FALSE),0)</f>
        <v>0</v>
      </c>
      <c r="AE170" s="6">
        <f>IFERROR(VLOOKUP(通常分様式!AE170,―!$AA$2:$AB$13,2,FALSE),0)</f>
        <v>0</v>
      </c>
      <c r="AF170" s="6">
        <f t="shared" si="16"/>
        <v>0</v>
      </c>
      <c r="AG170" s="139">
        <f t="shared" si="17"/>
        <v>0</v>
      </c>
      <c r="AH170" s="139">
        <f t="shared" si="18"/>
        <v>0</v>
      </c>
      <c r="AI170" s="139">
        <f t="shared" si="19"/>
        <v>0</v>
      </c>
      <c r="AJ170" s="139">
        <f t="shared" si="20"/>
        <v>0</v>
      </c>
      <c r="AK170" s="139">
        <f t="shared" si="21"/>
        <v>0</v>
      </c>
      <c r="AL170" s="139">
        <f t="shared" si="22"/>
        <v>0</v>
      </c>
      <c r="AM170" s="139">
        <f t="shared" si="23"/>
        <v>0</v>
      </c>
      <c r="AN170" s="6" t="str">
        <f>IF(通常分様式!C170="","",IF(PRODUCT(C170:E170,H170:Z170,AE170)=0,"error",""))</f>
        <v/>
      </c>
    </row>
    <row r="171" spans="1:40" x14ac:dyDescent="0.15">
      <c r="A171" s="6">
        <v>153</v>
      </c>
      <c r="C171" s="6">
        <f>IFERROR(VLOOKUP(通常分様式!C171,―!$A$2:$B$3,2,FALSE),0)</f>
        <v>0</v>
      </c>
      <c r="D171" s="6">
        <f>IFERROR(VLOOKUP(通常分様式!D171,―!$AD$2:$AE$3,2,FALSE),0)</f>
        <v>0</v>
      </c>
      <c r="E171" s="6">
        <f>IFERROR(VLOOKUP(通常分様式!E171,―!$AF$2:$AG$3,2,FALSE),0)</f>
        <v>0</v>
      </c>
      <c r="H171" s="6">
        <f>IFERROR(VLOOKUP(通常分様式!H171,―!$C$2:$D$2,2,FALSE),0)</f>
        <v>0</v>
      </c>
      <c r="I171" s="6">
        <f>IFERROR(IF(通常分様式!D171="○",VLOOKUP(通常分様式!I171,―!$E$20:$F$24,2,FALSE),VLOOKUP(通常分様式!I171,―!$E$2:$F$18,2,FALSE)),0)</f>
        <v>0</v>
      </c>
      <c r="J171" s="6">
        <f>IFERROR(VLOOKUP(通常分様式!J171,―!$G$2:$H$2,2,FALSE),0)</f>
        <v>0</v>
      </c>
      <c r="K171" s="6">
        <f>IFERROR(VLOOKUP(通常分様式!K171,―!$AH$2:$AI$12,2,FALSE),0)</f>
        <v>0</v>
      </c>
      <c r="U171" s="6">
        <f>IFERROR(IF(通常分様式!C171="単",VLOOKUP(通常分様式!U171,―!$I$2:$J$3,2,FALSE),VLOOKUP(通常分様式!U171,―!$I$4:$J$5,2,FALSE)),0)</f>
        <v>0</v>
      </c>
      <c r="V171" s="6">
        <f>IFERROR(VLOOKUP(通常分様式!V171,―!$K$2:$L$3,2,FALSE),0)</f>
        <v>0</v>
      </c>
      <c r="W171" s="6">
        <f>IFERROR(VLOOKUP(通常分様式!W171,―!$M$2:$N$3,2,FALSE),0)</f>
        <v>0</v>
      </c>
      <c r="X171" s="6">
        <f>IFERROR(VLOOKUP(通常分様式!X171,―!$O$2:$P$3,2,FALSE),0)</f>
        <v>0</v>
      </c>
      <c r="Y171" s="6">
        <f>IFERROR(VLOOKUP(通常分様式!Y171,―!$X$2:$Y$31,2,FALSE),0)</f>
        <v>0</v>
      </c>
      <c r="Z171" s="6">
        <f>IFERROR(VLOOKUP(通常分様式!Z171,―!$X$2:$Y$31,2,FALSE),0)</f>
        <v>0</v>
      </c>
      <c r="AE171" s="6">
        <f>IFERROR(VLOOKUP(通常分様式!AE171,―!$AA$2:$AB$13,2,FALSE),0)</f>
        <v>0</v>
      </c>
      <c r="AF171" s="6">
        <f t="shared" si="16"/>
        <v>0</v>
      </c>
      <c r="AG171" s="139">
        <f t="shared" si="17"/>
        <v>0</v>
      </c>
      <c r="AH171" s="139">
        <f t="shared" si="18"/>
        <v>0</v>
      </c>
      <c r="AI171" s="139">
        <f t="shared" si="19"/>
        <v>0</v>
      </c>
      <c r="AJ171" s="139">
        <f t="shared" si="20"/>
        <v>0</v>
      </c>
      <c r="AK171" s="139">
        <f t="shared" si="21"/>
        <v>0</v>
      </c>
      <c r="AL171" s="139">
        <f t="shared" si="22"/>
        <v>0</v>
      </c>
      <c r="AM171" s="139">
        <f t="shared" si="23"/>
        <v>0</v>
      </c>
      <c r="AN171" s="6" t="str">
        <f>IF(通常分様式!C171="","",IF(PRODUCT(C171:E171,H171:Z171,AE171)=0,"error",""))</f>
        <v/>
      </c>
    </row>
    <row r="172" spans="1:40" x14ac:dyDescent="0.15">
      <c r="A172" s="6">
        <v>154</v>
      </c>
      <c r="C172" s="6">
        <f>IFERROR(VLOOKUP(通常分様式!C172,―!$A$2:$B$3,2,FALSE),0)</f>
        <v>0</v>
      </c>
      <c r="D172" s="6">
        <f>IFERROR(VLOOKUP(通常分様式!D172,―!$AD$2:$AE$3,2,FALSE),0)</f>
        <v>0</v>
      </c>
      <c r="E172" s="6">
        <f>IFERROR(VLOOKUP(通常分様式!E172,―!$AF$2:$AG$3,2,FALSE),0)</f>
        <v>0</v>
      </c>
      <c r="H172" s="6">
        <f>IFERROR(VLOOKUP(通常分様式!H172,―!$C$2:$D$2,2,FALSE),0)</f>
        <v>0</v>
      </c>
      <c r="I172" s="6">
        <f>IFERROR(IF(通常分様式!D172="○",VLOOKUP(通常分様式!I172,―!$E$20:$F$24,2,FALSE),VLOOKUP(通常分様式!I172,―!$E$2:$F$18,2,FALSE)),0)</f>
        <v>0</v>
      </c>
      <c r="J172" s="6">
        <f>IFERROR(VLOOKUP(通常分様式!J172,―!$G$2:$H$2,2,FALSE),0)</f>
        <v>0</v>
      </c>
      <c r="K172" s="6">
        <f>IFERROR(VLOOKUP(通常分様式!K172,―!$AH$2:$AI$12,2,FALSE),0)</f>
        <v>0</v>
      </c>
      <c r="U172" s="6">
        <f>IFERROR(IF(通常分様式!C172="単",VLOOKUP(通常分様式!U172,―!$I$2:$J$3,2,FALSE),VLOOKUP(通常分様式!U172,―!$I$4:$J$5,2,FALSE)),0)</f>
        <v>0</v>
      </c>
      <c r="V172" s="6">
        <f>IFERROR(VLOOKUP(通常分様式!V172,―!$K$2:$L$3,2,FALSE),0)</f>
        <v>0</v>
      </c>
      <c r="W172" s="6">
        <f>IFERROR(VLOOKUP(通常分様式!W172,―!$M$2:$N$3,2,FALSE),0)</f>
        <v>0</v>
      </c>
      <c r="X172" s="6">
        <f>IFERROR(VLOOKUP(通常分様式!X172,―!$O$2:$P$3,2,FALSE),0)</f>
        <v>0</v>
      </c>
      <c r="Y172" s="6">
        <f>IFERROR(VLOOKUP(通常分様式!Y172,―!$X$2:$Y$31,2,FALSE),0)</f>
        <v>0</v>
      </c>
      <c r="Z172" s="6">
        <f>IFERROR(VLOOKUP(通常分様式!Z172,―!$X$2:$Y$31,2,FALSE),0)</f>
        <v>0</v>
      </c>
      <c r="AE172" s="6">
        <f>IFERROR(VLOOKUP(通常分様式!AE172,―!$AA$2:$AB$13,2,FALSE),0)</f>
        <v>0</v>
      </c>
      <c r="AF172" s="6">
        <f t="shared" si="16"/>
        <v>0</v>
      </c>
      <c r="AG172" s="139">
        <f t="shared" si="17"/>
        <v>0</v>
      </c>
      <c r="AH172" s="139">
        <f t="shared" si="18"/>
        <v>0</v>
      </c>
      <c r="AI172" s="139">
        <f t="shared" si="19"/>
        <v>0</v>
      </c>
      <c r="AJ172" s="139">
        <f t="shared" si="20"/>
        <v>0</v>
      </c>
      <c r="AK172" s="139">
        <f t="shared" si="21"/>
        <v>0</v>
      </c>
      <c r="AL172" s="139">
        <f t="shared" si="22"/>
        <v>0</v>
      </c>
      <c r="AM172" s="139">
        <f t="shared" si="23"/>
        <v>0</v>
      </c>
      <c r="AN172" s="6" t="str">
        <f>IF(通常分様式!C172="","",IF(PRODUCT(C172:E172,H172:Z172,AE172)=0,"error",""))</f>
        <v/>
      </c>
    </row>
    <row r="173" spans="1:40" x14ac:dyDescent="0.15">
      <c r="A173" s="6">
        <v>155</v>
      </c>
      <c r="C173" s="6">
        <f>IFERROR(VLOOKUP(通常分様式!C173,―!$A$2:$B$3,2,FALSE),0)</f>
        <v>0</v>
      </c>
      <c r="D173" s="6">
        <f>IFERROR(VLOOKUP(通常分様式!D173,―!$AD$2:$AE$3,2,FALSE),0)</f>
        <v>0</v>
      </c>
      <c r="E173" s="6">
        <f>IFERROR(VLOOKUP(通常分様式!E173,―!$AF$2:$AG$3,2,FALSE),0)</f>
        <v>0</v>
      </c>
      <c r="H173" s="6">
        <f>IFERROR(VLOOKUP(通常分様式!H173,―!$C$2:$D$2,2,FALSE),0)</f>
        <v>0</v>
      </c>
      <c r="I173" s="6">
        <f>IFERROR(IF(通常分様式!D173="○",VLOOKUP(通常分様式!I173,―!$E$20:$F$24,2,FALSE),VLOOKUP(通常分様式!I173,―!$E$2:$F$18,2,FALSE)),0)</f>
        <v>0</v>
      </c>
      <c r="J173" s="6">
        <f>IFERROR(VLOOKUP(通常分様式!J173,―!$G$2:$H$2,2,FALSE),0)</f>
        <v>0</v>
      </c>
      <c r="K173" s="6">
        <f>IFERROR(VLOOKUP(通常分様式!K173,―!$AH$2:$AI$12,2,FALSE),0)</f>
        <v>0</v>
      </c>
      <c r="U173" s="6">
        <f>IFERROR(IF(通常分様式!C173="単",VLOOKUP(通常分様式!U173,―!$I$2:$J$3,2,FALSE),VLOOKUP(通常分様式!U173,―!$I$4:$J$5,2,FALSE)),0)</f>
        <v>0</v>
      </c>
      <c r="V173" s="6">
        <f>IFERROR(VLOOKUP(通常分様式!V173,―!$K$2:$L$3,2,FALSE),0)</f>
        <v>0</v>
      </c>
      <c r="W173" s="6">
        <f>IFERROR(VLOOKUP(通常分様式!W173,―!$M$2:$N$3,2,FALSE),0)</f>
        <v>0</v>
      </c>
      <c r="X173" s="6">
        <f>IFERROR(VLOOKUP(通常分様式!X173,―!$O$2:$P$3,2,FALSE),0)</f>
        <v>0</v>
      </c>
      <c r="Y173" s="6">
        <f>IFERROR(VLOOKUP(通常分様式!Y173,―!$X$2:$Y$31,2,FALSE),0)</f>
        <v>0</v>
      </c>
      <c r="Z173" s="6">
        <f>IFERROR(VLOOKUP(通常分様式!Z173,―!$X$2:$Y$31,2,FALSE),0)</f>
        <v>0</v>
      </c>
      <c r="AE173" s="6">
        <f>IFERROR(VLOOKUP(通常分様式!AE173,―!$AA$2:$AB$13,2,FALSE),0)</f>
        <v>0</v>
      </c>
      <c r="AF173" s="6">
        <f t="shared" si="16"/>
        <v>0</v>
      </c>
      <c r="AG173" s="139">
        <f t="shared" si="17"/>
        <v>0</v>
      </c>
      <c r="AH173" s="139">
        <f t="shared" si="18"/>
        <v>0</v>
      </c>
      <c r="AI173" s="139">
        <f t="shared" si="19"/>
        <v>0</v>
      </c>
      <c r="AJ173" s="139">
        <f t="shared" si="20"/>
        <v>0</v>
      </c>
      <c r="AK173" s="139">
        <f t="shared" si="21"/>
        <v>0</v>
      </c>
      <c r="AL173" s="139">
        <f t="shared" si="22"/>
        <v>0</v>
      </c>
      <c r="AM173" s="139">
        <f t="shared" si="23"/>
        <v>0</v>
      </c>
      <c r="AN173" s="6" t="str">
        <f>IF(通常分様式!C173="","",IF(PRODUCT(C173:E173,H173:Z173,AE173)=0,"error",""))</f>
        <v/>
      </c>
    </row>
    <row r="174" spans="1:40" x14ac:dyDescent="0.15">
      <c r="A174" s="6">
        <v>156</v>
      </c>
      <c r="C174" s="6">
        <f>IFERROR(VLOOKUP(通常分様式!C174,―!$A$2:$B$3,2,FALSE),0)</f>
        <v>0</v>
      </c>
      <c r="D174" s="6">
        <f>IFERROR(VLOOKUP(通常分様式!D174,―!$AD$2:$AE$3,2,FALSE),0)</f>
        <v>0</v>
      </c>
      <c r="E174" s="6">
        <f>IFERROR(VLOOKUP(通常分様式!E174,―!$AF$2:$AG$3,2,FALSE),0)</f>
        <v>0</v>
      </c>
      <c r="H174" s="6">
        <f>IFERROR(VLOOKUP(通常分様式!H174,―!$C$2:$D$2,2,FALSE),0)</f>
        <v>0</v>
      </c>
      <c r="I174" s="6">
        <f>IFERROR(IF(通常分様式!D174="○",VLOOKUP(通常分様式!I174,―!$E$20:$F$24,2,FALSE),VLOOKUP(通常分様式!I174,―!$E$2:$F$18,2,FALSE)),0)</f>
        <v>0</v>
      </c>
      <c r="J174" s="6">
        <f>IFERROR(VLOOKUP(通常分様式!J174,―!$G$2:$H$2,2,FALSE),0)</f>
        <v>0</v>
      </c>
      <c r="K174" s="6">
        <f>IFERROR(VLOOKUP(通常分様式!K174,―!$AH$2:$AI$12,2,FALSE),0)</f>
        <v>0</v>
      </c>
      <c r="U174" s="6">
        <f>IFERROR(IF(通常分様式!C174="単",VLOOKUP(通常分様式!U174,―!$I$2:$J$3,2,FALSE),VLOOKUP(通常分様式!U174,―!$I$4:$J$5,2,FALSE)),0)</f>
        <v>0</v>
      </c>
      <c r="V174" s="6">
        <f>IFERROR(VLOOKUP(通常分様式!V174,―!$K$2:$L$3,2,FALSE),0)</f>
        <v>0</v>
      </c>
      <c r="W174" s="6">
        <f>IFERROR(VLOOKUP(通常分様式!W174,―!$M$2:$N$3,2,FALSE),0)</f>
        <v>0</v>
      </c>
      <c r="X174" s="6">
        <f>IFERROR(VLOOKUP(通常分様式!X174,―!$O$2:$P$3,2,FALSE),0)</f>
        <v>0</v>
      </c>
      <c r="Y174" s="6">
        <f>IFERROR(VLOOKUP(通常分様式!Y174,―!$X$2:$Y$31,2,FALSE),0)</f>
        <v>0</v>
      </c>
      <c r="Z174" s="6">
        <f>IFERROR(VLOOKUP(通常分様式!Z174,―!$X$2:$Y$31,2,FALSE),0)</f>
        <v>0</v>
      </c>
      <c r="AE174" s="6">
        <f>IFERROR(VLOOKUP(通常分様式!AE174,―!$AA$2:$AB$13,2,FALSE),0)</f>
        <v>0</v>
      </c>
      <c r="AF174" s="6">
        <f t="shared" si="16"/>
        <v>0</v>
      </c>
      <c r="AG174" s="139">
        <f t="shared" si="17"/>
        <v>0</v>
      </c>
      <c r="AH174" s="139">
        <f t="shared" si="18"/>
        <v>0</v>
      </c>
      <c r="AI174" s="139">
        <f t="shared" si="19"/>
        <v>0</v>
      </c>
      <c r="AJ174" s="139">
        <f t="shared" si="20"/>
        <v>0</v>
      </c>
      <c r="AK174" s="139">
        <f t="shared" si="21"/>
        <v>0</v>
      </c>
      <c r="AL174" s="139">
        <f t="shared" si="22"/>
        <v>0</v>
      </c>
      <c r="AM174" s="139">
        <f t="shared" si="23"/>
        <v>0</v>
      </c>
      <c r="AN174" s="6" t="str">
        <f>IF(通常分様式!C174="","",IF(PRODUCT(C174:E174,H174:Z174,AE174)=0,"error",""))</f>
        <v/>
      </c>
    </row>
    <row r="175" spans="1:40" x14ac:dyDescent="0.15">
      <c r="A175" s="6">
        <v>157</v>
      </c>
      <c r="C175" s="6">
        <f>IFERROR(VLOOKUP(通常分様式!C175,―!$A$2:$B$3,2,FALSE),0)</f>
        <v>0</v>
      </c>
      <c r="D175" s="6">
        <f>IFERROR(VLOOKUP(通常分様式!D175,―!$AD$2:$AE$3,2,FALSE),0)</f>
        <v>0</v>
      </c>
      <c r="E175" s="6">
        <f>IFERROR(VLOOKUP(通常分様式!E175,―!$AF$2:$AG$3,2,FALSE),0)</f>
        <v>0</v>
      </c>
      <c r="H175" s="6">
        <f>IFERROR(VLOOKUP(通常分様式!H175,―!$C$2:$D$2,2,FALSE),0)</f>
        <v>0</v>
      </c>
      <c r="I175" s="6">
        <f>IFERROR(IF(通常分様式!D175="○",VLOOKUP(通常分様式!I175,―!$E$20:$F$24,2,FALSE),VLOOKUP(通常分様式!I175,―!$E$2:$F$18,2,FALSE)),0)</f>
        <v>0</v>
      </c>
      <c r="J175" s="6">
        <f>IFERROR(VLOOKUP(通常分様式!J175,―!$G$2:$H$2,2,FALSE),0)</f>
        <v>0</v>
      </c>
      <c r="K175" s="6">
        <f>IFERROR(VLOOKUP(通常分様式!K175,―!$AH$2:$AI$12,2,FALSE),0)</f>
        <v>0</v>
      </c>
      <c r="U175" s="6">
        <f>IFERROR(IF(通常分様式!C175="単",VLOOKUP(通常分様式!U175,―!$I$2:$J$3,2,FALSE),VLOOKUP(通常分様式!U175,―!$I$4:$J$5,2,FALSE)),0)</f>
        <v>0</v>
      </c>
      <c r="V175" s="6">
        <f>IFERROR(VLOOKUP(通常分様式!V175,―!$K$2:$L$3,2,FALSE),0)</f>
        <v>0</v>
      </c>
      <c r="W175" s="6">
        <f>IFERROR(VLOOKUP(通常分様式!W175,―!$M$2:$N$3,2,FALSE),0)</f>
        <v>0</v>
      </c>
      <c r="X175" s="6">
        <f>IFERROR(VLOOKUP(通常分様式!X175,―!$O$2:$P$3,2,FALSE),0)</f>
        <v>0</v>
      </c>
      <c r="Y175" s="6">
        <f>IFERROR(VLOOKUP(通常分様式!Y175,―!$X$2:$Y$31,2,FALSE),0)</f>
        <v>0</v>
      </c>
      <c r="Z175" s="6">
        <f>IFERROR(VLOOKUP(通常分様式!Z175,―!$X$2:$Y$31,2,FALSE),0)</f>
        <v>0</v>
      </c>
      <c r="AE175" s="6">
        <f>IFERROR(VLOOKUP(通常分様式!AE175,―!$AA$2:$AB$13,2,FALSE),0)</f>
        <v>0</v>
      </c>
      <c r="AF175" s="6">
        <f t="shared" si="16"/>
        <v>0</v>
      </c>
      <c r="AG175" s="139">
        <f t="shared" si="17"/>
        <v>0</v>
      </c>
      <c r="AH175" s="139">
        <f t="shared" si="18"/>
        <v>0</v>
      </c>
      <c r="AI175" s="139">
        <f t="shared" si="19"/>
        <v>0</v>
      </c>
      <c r="AJ175" s="139">
        <f t="shared" si="20"/>
        <v>0</v>
      </c>
      <c r="AK175" s="139">
        <f t="shared" si="21"/>
        <v>0</v>
      </c>
      <c r="AL175" s="139">
        <f t="shared" si="22"/>
        <v>0</v>
      </c>
      <c r="AM175" s="139">
        <f t="shared" si="23"/>
        <v>0</v>
      </c>
      <c r="AN175" s="6" t="str">
        <f>IF(通常分様式!C175="","",IF(PRODUCT(C175:E175,H175:Z175,AE175)=0,"error",""))</f>
        <v/>
      </c>
    </row>
    <row r="176" spans="1:40" x14ac:dyDescent="0.15">
      <c r="A176" s="6">
        <v>158</v>
      </c>
      <c r="C176" s="6">
        <f>IFERROR(VLOOKUP(通常分様式!C176,―!$A$2:$B$3,2,FALSE),0)</f>
        <v>0</v>
      </c>
      <c r="D176" s="6">
        <f>IFERROR(VLOOKUP(通常分様式!D176,―!$AD$2:$AE$3,2,FALSE),0)</f>
        <v>0</v>
      </c>
      <c r="E176" s="6">
        <f>IFERROR(VLOOKUP(通常分様式!E176,―!$AF$2:$AG$3,2,FALSE),0)</f>
        <v>0</v>
      </c>
      <c r="H176" s="6">
        <f>IFERROR(VLOOKUP(通常分様式!H176,―!$C$2:$D$2,2,FALSE),0)</f>
        <v>0</v>
      </c>
      <c r="I176" s="6">
        <f>IFERROR(IF(通常分様式!D176="○",VLOOKUP(通常分様式!I176,―!$E$20:$F$24,2,FALSE),VLOOKUP(通常分様式!I176,―!$E$2:$F$18,2,FALSE)),0)</f>
        <v>0</v>
      </c>
      <c r="J176" s="6">
        <f>IFERROR(VLOOKUP(通常分様式!J176,―!$G$2:$H$2,2,FALSE),0)</f>
        <v>0</v>
      </c>
      <c r="K176" s="6">
        <f>IFERROR(VLOOKUP(通常分様式!K176,―!$AH$2:$AI$12,2,FALSE),0)</f>
        <v>0</v>
      </c>
      <c r="U176" s="6">
        <f>IFERROR(IF(通常分様式!C176="単",VLOOKUP(通常分様式!U176,―!$I$2:$J$3,2,FALSE),VLOOKUP(通常分様式!U176,―!$I$4:$J$5,2,FALSE)),0)</f>
        <v>0</v>
      </c>
      <c r="V176" s="6">
        <f>IFERROR(VLOOKUP(通常分様式!V176,―!$K$2:$L$3,2,FALSE),0)</f>
        <v>0</v>
      </c>
      <c r="W176" s="6">
        <f>IFERROR(VLOOKUP(通常分様式!W176,―!$M$2:$N$3,2,FALSE),0)</f>
        <v>0</v>
      </c>
      <c r="X176" s="6">
        <f>IFERROR(VLOOKUP(通常分様式!X176,―!$O$2:$P$3,2,FALSE),0)</f>
        <v>0</v>
      </c>
      <c r="Y176" s="6">
        <f>IFERROR(VLOOKUP(通常分様式!Y176,―!$X$2:$Y$31,2,FALSE),0)</f>
        <v>0</v>
      </c>
      <c r="Z176" s="6">
        <f>IFERROR(VLOOKUP(通常分様式!Z176,―!$X$2:$Y$31,2,FALSE),0)</f>
        <v>0</v>
      </c>
      <c r="AE176" s="6">
        <f>IFERROR(VLOOKUP(通常分様式!AE176,―!$AA$2:$AB$13,2,FALSE),0)</f>
        <v>0</v>
      </c>
      <c r="AF176" s="6">
        <f t="shared" si="16"/>
        <v>0</v>
      </c>
      <c r="AG176" s="139">
        <f t="shared" si="17"/>
        <v>0</v>
      </c>
      <c r="AH176" s="139">
        <f t="shared" si="18"/>
        <v>0</v>
      </c>
      <c r="AI176" s="139">
        <f t="shared" si="19"/>
        <v>0</v>
      </c>
      <c r="AJ176" s="139">
        <f t="shared" si="20"/>
        <v>0</v>
      </c>
      <c r="AK176" s="139">
        <f t="shared" si="21"/>
        <v>0</v>
      </c>
      <c r="AL176" s="139">
        <f t="shared" si="22"/>
        <v>0</v>
      </c>
      <c r="AM176" s="139">
        <f t="shared" si="23"/>
        <v>0</v>
      </c>
      <c r="AN176" s="6" t="str">
        <f>IF(通常分様式!C176="","",IF(PRODUCT(C176:E176,H176:Z176,AE176)=0,"error",""))</f>
        <v/>
      </c>
    </row>
    <row r="177" spans="1:40" x14ac:dyDescent="0.15">
      <c r="A177" s="6">
        <v>159</v>
      </c>
      <c r="C177" s="6">
        <f>IFERROR(VLOOKUP(通常分様式!C177,―!$A$2:$B$3,2,FALSE),0)</f>
        <v>0</v>
      </c>
      <c r="D177" s="6">
        <f>IFERROR(VLOOKUP(通常分様式!D177,―!$AD$2:$AE$3,2,FALSE),0)</f>
        <v>0</v>
      </c>
      <c r="E177" s="6">
        <f>IFERROR(VLOOKUP(通常分様式!E177,―!$AF$2:$AG$3,2,FALSE),0)</f>
        <v>0</v>
      </c>
      <c r="H177" s="6">
        <f>IFERROR(VLOOKUP(通常分様式!H177,―!$C$2:$D$2,2,FALSE),0)</f>
        <v>0</v>
      </c>
      <c r="I177" s="6">
        <f>IFERROR(IF(通常分様式!D177="○",VLOOKUP(通常分様式!I177,―!$E$20:$F$24,2,FALSE),VLOOKUP(通常分様式!I177,―!$E$2:$F$18,2,FALSE)),0)</f>
        <v>0</v>
      </c>
      <c r="J177" s="6">
        <f>IFERROR(VLOOKUP(通常分様式!J177,―!$G$2:$H$2,2,FALSE),0)</f>
        <v>0</v>
      </c>
      <c r="K177" s="6">
        <f>IFERROR(VLOOKUP(通常分様式!K177,―!$AH$2:$AI$12,2,FALSE),0)</f>
        <v>0</v>
      </c>
      <c r="U177" s="6">
        <f>IFERROR(IF(通常分様式!C177="単",VLOOKUP(通常分様式!U177,―!$I$2:$J$3,2,FALSE),VLOOKUP(通常分様式!U177,―!$I$4:$J$5,2,FALSE)),0)</f>
        <v>0</v>
      </c>
      <c r="V177" s="6">
        <f>IFERROR(VLOOKUP(通常分様式!V177,―!$K$2:$L$3,2,FALSE),0)</f>
        <v>0</v>
      </c>
      <c r="W177" s="6">
        <f>IFERROR(VLOOKUP(通常分様式!W177,―!$M$2:$N$3,2,FALSE),0)</f>
        <v>0</v>
      </c>
      <c r="X177" s="6">
        <f>IFERROR(VLOOKUP(通常分様式!X177,―!$O$2:$P$3,2,FALSE),0)</f>
        <v>0</v>
      </c>
      <c r="Y177" s="6">
        <f>IFERROR(VLOOKUP(通常分様式!Y177,―!$X$2:$Y$31,2,FALSE),0)</f>
        <v>0</v>
      </c>
      <c r="Z177" s="6">
        <f>IFERROR(VLOOKUP(通常分様式!Z177,―!$X$2:$Y$31,2,FALSE),0)</f>
        <v>0</v>
      </c>
      <c r="AE177" s="6">
        <f>IFERROR(VLOOKUP(通常分様式!AE177,―!$AA$2:$AB$13,2,FALSE),0)</f>
        <v>0</v>
      </c>
      <c r="AF177" s="6">
        <f t="shared" si="16"/>
        <v>0</v>
      </c>
      <c r="AG177" s="139">
        <f t="shared" si="17"/>
        <v>0</v>
      </c>
      <c r="AH177" s="139">
        <f t="shared" si="18"/>
        <v>0</v>
      </c>
      <c r="AI177" s="139">
        <f t="shared" si="19"/>
        <v>0</v>
      </c>
      <c r="AJ177" s="139">
        <f t="shared" si="20"/>
        <v>0</v>
      </c>
      <c r="AK177" s="139">
        <f t="shared" si="21"/>
        <v>0</v>
      </c>
      <c r="AL177" s="139">
        <f t="shared" si="22"/>
        <v>0</v>
      </c>
      <c r="AM177" s="139">
        <f t="shared" si="23"/>
        <v>0</v>
      </c>
      <c r="AN177" s="6" t="str">
        <f>IF(通常分様式!C177="","",IF(PRODUCT(C177:E177,H177:Z177,AE177)=0,"error",""))</f>
        <v/>
      </c>
    </row>
    <row r="178" spans="1:40" x14ac:dyDescent="0.15">
      <c r="A178" s="6">
        <v>160</v>
      </c>
      <c r="C178" s="6">
        <f>IFERROR(VLOOKUP(通常分様式!C178,―!$A$2:$B$3,2,FALSE),0)</f>
        <v>0</v>
      </c>
      <c r="D178" s="6">
        <f>IFERROR(VLOOKUP(通常分様式!D178,―!$AD$2:$AE$3,2,FALSE),0)</f>
        <v>0</v>
      </c>
      <c r="E178" s="6">
        <f>IFERROR(VLOOKUP(通常分様式!E178,―!$AF$2:$AG$3,2,FALSE),0)</f>
        <v>0</v>
      </c>
      <c r="H178" s="6">
        <f>IFERROR(VLOOKUP(通常分様式!H178,―!$C$2:$D$2,2,FALSE),0)</f>
        <v>0</v>
      </c>
      <c r="I178" s="6">
        <f>IFERROR(IF(通常分様式!D178="○",VLOOKUP(通常分様式!I178,―!$E$20:$F$24,2,FALSE),VLOOKUP(通常分様式!I178,―!$E$2:$F$18,2,FALSE)),0)</f>
        <v>0</v>
      </c>
      <c r="J178" s="6">
        <f>IFERROR(VLOOKUP(通常分様式!J178,―!$G$2:$H$2,2,FALSE),0)</f>
        <v>0</v>
      </c>
      <c r="K178" s="6">
        <f>IFERROR(VLOOKUP(通常分様式!K178,―!$AH$2:$AI$12,2,FALSE),0)</f>
        <v>0</v>
      </c>
      <c r="U178" s="6">
        <f>IFERROR(IF(通常分様式!C178="単",VLOOKUP(通常分様式!U178,―!$I$2:$J$3,2,FALSE),VLOOKUP(通常分様式!U178,―!$I$4:$J$5,2,FALSE)),0)</f>
        <v>0</v>
      </c>
      <c r="V178" s="6">
        <f>IFERROR(VLOOKUP(通常分様式!V178,―!$K$2:$L$3,2,FALSE),0)</f>
        <v>0</v>
      </c>
      <c r="W178" s="6">
        <f>IFERROR(VLOOKUP(通常分様式!W178,―!$M$2:$N$3,2,FALSE),0)</f>
        <v>0</v>
      </c>
      <c r="X178" s="6">
        <f>IFERROR(VLOOKUP(通常分様式!X178,―!$O$2:$P$3,2,FALSE),0)</f>
        <v>0</v>
      </c>
      <c r="Y178" s="6">
        <f>IFERROR(VLOOKUP(通常分様式!Y178,―!$X$2:$Y$31,2,FALSE),0)</f>
        <v>0</v>
      </c>
      <c r="Z178" s="6">
        <f>IFERROR(VLOOKUP(通常分様式!Z178,―!$X$2:$Y$31,2,FALSE),0)</f>
        <v>0</v>
      </c>
      <c r="AE178" s="6">
        <f>IFERROR(VLOOKUP(通常分様式!AE178,―!$AA$2:$AB$13,2,FALSE),0)</f>
        <v>0</v>
      </c>
      <c r="AF178" s="6">
        <f t="shared" si="16"/>
        <v>0</v>
      </c>
      <c r="AG178" s="139">
        <f t="shared" si="17"/>
        <v>0</v>
      </c>
      <c r="AH178" s="139">
        <f t="shared" si="18"/>
        <v>0</v>
      </c>
      <c r="AI178" s="139">
        <f t="shared" si="19"/>
        <v>0</v>
      </c>
      <c r="AJ178" s="139">
        <f t="shared" si="20"/>
        <v>0</v>
      </c>
      <c r="AK178" s="139">
        <f t="shared" si="21"/>
        <v>0</v>
      </c>
      <c r="AL178" s="139">
        <f t="shared" si="22"/>
        <v>0</v>
      </c>
      <c r="AM178" s="139">
        <f t="shared" si="23"/>
        <v>0</v>
      </c>
      <c r="AN178" s="6" t="str">
        <f>IF(通常分様式!C178="","",IF(PRODUCT(C178:E178,H178:Z178,AE178)=0,"error",""))</f>
        <v/>
      </c>
    </row>
    <row r="179" spans="1:40" x14ac:dyDescent="0.15">
      <c r="A179" s="6">
        <v>161</v>
      </c>
      <c r="C179" s="6">
        <f>IFERROR(VLOOKUP(通常分様式!C179,―!$A$2:$B$3,2,FALSE),0)</f>
        <v>0</v>
      </c>
      <c r="D179" s="6">
        <f>IFERROR(VLOOKUP(通常分様式!D179,―!$AD$2:$AE$3,2,FALSE),0)</f>
        <v>0</v>
      </c>
      <c r="E179" s="6">
        <f>IFERROR(VLOOKUP(通常分様式!E179,―!$AF$2:$AG$3,2,FALSE),0)</f>
        <v>0</v>
      </c>
      <c r="H179" s="6">
        <f>IFERROR(VLOOKUP(通常分様式!H179,―!$C$2:$D$2,2,FALSE),0)</f>
        <v>0</v>
      </c>
      <c r="I179" s="6">
        <f>IFERROR(IF(通常分様式!D179="○",VLOOKUP(通常分様式!I179,―!$E$20:$F$24,2,FALSE),VLOOKUP(通常分様式!I179,―!$E$2:$F$18,2,FALSE)),0)</f>
        <v>0</v>
      </c>
      <c r="J179" s="6">
        <f>IFERROR(VLOOKUP(通常分様式!J179,―!$G$2:$H$2,2,FALSE),0)</f>
        <v>0</v>
      </c>
      <c r="K179" s="6">
        <f>IFERROR(VLOOKUP(通常分様式!K179,―!$AH$2:$AI$12,2,FALSE),0)</f>
        <v>0</v>
      </c>
      <c r="U179" s="6">
        <f>IFERROR(IF(通常分様式!C179="単",VLOOKUP(通常分様式!U179,―!$I$2:$J$3,2,FALSE),VLOOKUP(通常分様式!U179,―!$I$4:$J$5,2,FALSE)),0)</f>
        <v>0</v>
      </c>
      <c r="V179" s="6">
        <f>IFERROR(VLOOKUP(通常分様式!V179,―!$K$2:$L$3,2,FALSE),0)</f>
        <v>0</v>
      </c>
      <c r="W179" s="6">
        <f>IFERROR(VLOOKUP(通常分様式!W179,―!$M$2:$N$3,2,FALSE),0)</f>
        <v>0</v>
      </c>
      <c r="X179" s="6">
        <f>IFERROR(VLOOKUP(通常分様式!X179,―!$O$2:$P$3,2,FALSE),0)</f>
        <v>0</v>
      </c>
      <c r="Y179" s="6">
        <f>IFERROR(VLOOKUP(通常分様式!Y179,―!$X$2:$Y$31,2,FALSE),0)</f>
        <v>0</v>
      </c>
      <c r="Z179" s="6">
        <f>IFERROR(VLOOKUP(通常分様式!Z179,―!$X$2:$Y$31,2,FALSE),0)</f>
        <v>0</v>
      </c>
      <c r="AE179" s="6">
        <f>IFERROR(VLOOKUP(通常分様式!AE179,―!$AA$2:$AB$13,2,FALSE),0)</f>
        <v>0</v>
      </c>
      <c r="AF179" s="6">
        <f t="shared" si="16"/>
        <v>0</v>
      </c>
      <c r="AG179" s="139">
        <f t="shared" si="17"/>
        <v>0</v>
      </c>
      <c r="AH179" s="139">
        <f t="shared" si="18"/>
        <v>0</v>
      </c>
      <c r="AI179" s="139">
        <f t="shared" si="19"/>
        <v>0</v>
      </c>
      <c r="AJ179" s="139">
        <f t="shared" si="20"/>
        <v>0</v>
      </c>
      <c r="AK179" s="139">
        <f t="shared" si="21"/>
        <v>0</v>
      </c>
      <c r="AL179" s="139">
        <f t="shared" si="22"/>
        <v>0</v>
      </c>
      <c r="AM179" s="139">
        <f t="shared" si="23"/>
        <v>0</v>
      </c>
      <c r="AN179" s="6" t="str">
        <f>IF(通常分様式!C179="","",IF(PRODUCT(C179:E179,H179:Z179,AE179)=0,"error",""))</f>
        <v/>
      </c>
    </row>
    <row r="180" spans="1:40" x14ac:dyDescent="0.15">
      <c r="A180" s="6">
        <v>162</v>
      </c>
      <c r="C180" s="6">
        <f>IFERROR(VLOOKUP(通常分様式!C180,―!$A$2:$B$3,2,FALSE),0)</f>
        <v>0</v>
      </c>
      <c r="D180" s="6">
        <f>IFERROR(VLOOKUP(通常分様式!D180,―!$AD$2:$AE$3,2,FALSE),0)</f>
        <v>0</v>
      </c>
      <c r="E180" s="6">
        <f>IFERROR(VLOOKUP(通常分様式!E180,―!$AF$2:$AG$3,2,FALSE),0)</f>
        <v>0</v>
      </c>
      <c r="H180" s="6">
        <f>IFERROR(VLOOKUP(通常分様式!H180,―!$C$2:$D$2,2,FALSE),0)</f>
        <v>0</v>
      </c>
      <c r="I180" s="6">
        <f>IFERROR(IF(通常分様式!D180="○",VLOOKUP(通常分様式!I180,―!$E$20:$F$24,2,FALSE),VLOOKUP(通常分様式!I180,―!$E$2:$F$18,2,FALSE)),0)</f>
        <v>0</v>
      </c>
      <c r="J180" s="6">
        <f>IFERROR(VLOOKUP(通常分様式!J180,―!$G$2:$H$2,2,FALSE),0)</f>
        <v>0</v>
      </c>
      <c r="K180" s="6">
        <f>IFERROR(VLOOKUP(通常分様式!K180,―!$AH$2:$AI$12,2,FALSE),0)</f>
        <v>0</v>
      </c>
      <c r="U180" s="6">
        <f>IFERROR(IF(通常分様式!C180="単",VLOOKUP(通常分様式!U180,―!$I$2:$J$3,2,FALSE),VLOOKUP(通常分様式!U180,―!$I$4:$J$5,2,FALSE)),0)</f>
        <v>0</v>
      </c>
      <c r="V180" s="6">
        <f>IFERROR(VLOOKUP(通常分様式!V180,―!$K$2:$L$3,2,FALSE),0)</f>
        <v>0</v>
      </c>
      <c r="W180" s="6">
        <f>IFERROR(VLOOKUP(通常分様式!W180,―!$M$2:$N$3,2,FALSE),0)</f>
        <v>0</v>
      </c>
      <c r="X180" s="6">
        <f>IFERROR(VLOOKUP(通常分様式!X180,―!$O$2:$P$3,2,FALSE),0)</f>
        <v>0</v>
      </c>
      <c r="Y180" s="6">
        <f>IFERROR(VLOOKUP(通常分様式!Y180,―!$X$2:$Y$31,2,FALSE),0)</f>
        <v>0</v>
      </c>
      <c r="Z180" s="6">
        <f>IFERROR(VLOOKUP(通常分様式!Z180,―!$X$2:$Y$31,2,FALSE),0)</f>
        <v>0</v>
      </c>
      <c r="AE180" s="6">
        <f>IFERROR(VLOOKUP(通常分様式!AE180,―!$AA$2:$AB$13,2,FALSE),0)</f>
        <v>0</v>
      </c>
      <c r="AF180" s="6">
        <f t="shared" si="16"/>
        <v>0</v>
      </c>
      <c r="AG180" s="139">
        <f t="shared" si="17"/>
        <v>0</v>
      </c>
      <c r="AH180" s="139">
        <f t="shared" si="18"/>
        <v>0</v>
      </c>
      <c r="AI180" s="139">
        <f t="shared" si="19"/>
        <v>0</v>
      </c>
      <c r="AJ180" s="139">
        <f t="shared" si="20"/>
        <v>0</v>
      </c>
      <c r="AK180" s="139">
        <f t="shared" si="21"/>
        <v>0</v>
      </c>
      <c r="AL180" s="139">
        <f t="shared" si="22"/>
        <v>0</v>
      </c>
      <c r="AM180" s="139">
        <f t="shared" si="23"/>
        <v>0</v>
      </c>
      <c r="AN180" s="6" t="str">
        <f>IF(通常分様式!C180="","",IF(PRODUCT(C180:E180,H180:Z180,AE180)=0,"error",""))</f>
        <v/>
      </c>
    </row>
    <row r="181" spans="1:40" x14ac:dyDescent="0.15">
      <c r="A181" s="6">
        <v>163</v>
      </c>
      <c r="C181" s="6">
        <f>IFERROR(VLOOKUP(通常分様式!C181,―!$A$2:$B$3,2,FALSE),0)</f>
        <v>0</v>
      </c>
      <c r="D181" s="6">
        <f>IFERROR(VLOOKUP(通常分様式!D181,―!$AD$2:$AE$3,2,FALSE),0)</f>
        <v>0</v>
      </c>
      <c r="E181" s="6">
        <f>IFERROR(VLOOKUP(通常分様式!E181,―!$AF$2:$AG$3,2,FALSE),0)</f>
        <v>0</v>
      </c>
      <c r="H181" s="6">
        <f>IFERROR(VLOOKUP(通常分様式!H181,―!$C$2:$D$2,2,FALSE),0)</f>
        <v>0</v>
      </c>
      <c r="I181" s="6">
        <f>IFERROR(IF(通常分様式!D181="○",VLOOKUP(通常分様式!I181,―!$E$20:$F$24,2,FALSE),VLOOKUP(通常分様式!I181,―!$E$2:$F$18,2,FALSE)),0)</f>
        <v>0</v>
      </c>
      <c r="J181" s="6">
        <f>IFERROR(VLOOKUP(通常分様式!J181,―!$G$2:$H$2,2,FALSE),0)</f>
        <v>0</v>
      </c>
      <c r="K181" s="6">
        <f>IFERROR(VLOOKUP(通常分様式!K181,―!$AH$2:$AI$12,2,FALSE),0)</f>
        <v>0</v>
      </c>
      <c r="U181" s="6">
        <f>IFERROR(IF(通常分様式!C181="単",VLOOKUP(通常分様式!U181,―!$I$2:$J$3,2,FALSE),VLOOKUP(通常分様式!U181,―!$I$4:$J$5,2,FALSE)),0)</f>
        <v>0</v>
      </c>
      <c r="V181" s="6">
        <f>IFERROR(VLOOKUP(通常分様式!V181,―!$K$2:$L$3,2,FALSE),0)</f>
        <v>0</v>
      </c>
      <c r="W181" s="6">
        <f>IFERROR(VLOOKUP(通常分様式!W181,―!$M$2:$N$3,2,FALSE),0)</f>
        <v>0</v>
      </c>
      <c r="X181" s="6">
        <f>IFERROR(VLOOKUP(通常分様式!X181,―!$O$2:$P$3,2,FALSE),0)</f>
        <v>0</v>
      </c>
      <c r="Y181" s="6">
        <f>IFERROR(VLOOKUP(通常分様式!Y181,―!$X$2:$Y$31,2,FALSE),0)</f>
        <v>0</v>
      </c>
      <c r="Z181" s="6">
        <f>IFERROR(VLOOKUP(通常分様式!Z181,―!$X$2:$Y$31,2,FALSE),0)</f>
        <v>0</v>
      </c>
      <c r="AE181" s="6">
        <f>IFERROR(VLOOKUP(通常分様式!AE181,―!$AA$2:$AB$13,2,FALSE),0)</f>
        <v>0</v>
      </c>
      <c r="AF181" s="6">
        <f t="shared" si="16"/>
        <v>0</v>
      </c>
      <c r="AG181" s="139">
        <f t="shared" si="17"/>
        <v>0</v>
      </c>
      <c r="AH181" s="139">
        <f t="shared" si="18"/>
        <v>0</v>
      </c>
      <c r="AI181" s="139">
        <f t="shared" si="19"/>
        <v>0</v>
      </c>
      <c r="AJ181" s="139">
        <f t="shared" si="20"/>
        <v>0</v>
      </c>
      <c r="AK181" s="139">
        <f t="shared" si="21"/>
        <v>0</v>
      </c>
      <c r="AL181" s="139">
        <f t="shared" si="22"/>
        <v>0</v>
      </c>
      <c r="AM181" s="139">
        <f t="shared" si="23"/>
        <v>0</v>
      </c>
      <c r="AN181" s="6" t="str">
        <f>IF(通常分様式!C181="","",IF(PRODUCT(C181:E181,H181:Z181,AE181)=0,"error",""))</f>
        <v/>
      </c>
    </row>
    <row r="182" spans="1:40" x14ac:dyDescent="0.15">
      <c r="A182" s="6">
        <v>164</v>
      </c>
      <c r="C182" s="6">
        <f>IFERROR(VLOOKUP(通常分様式!C182,―!$A$2:$B$3,2,FALSE),0)</f>
        <v>0</v>
      </c>
      <c r="D182" s="6">
        <f>IFERROR(VLOOKUP(通常分様式!D182,―!$AD$2:$AE$3,2,FALSE),0)</f>
        <v>0</v>
      </c>
      <c r="E182" s="6">
        <f>IFERROR(VLOOKUP(通常分様式!E182,―!$AF$2:$AG$3,2,FALSE),0)</f>
        <v>0</v>
      </c>
      <c r="H182" s="6">
        <f>IFERROR(VLOOKUP(通常分様式!H182,―!$C$2:$D$2,2,FALSE),0)</f>
        <v>0</v>
      </c>
      <c r="I182" s="6">
        <f>IFERROR(IF(通常分様式!D182="○",VLOOKUP(通常分様式!I182,―!$E$20:$F$24,2,FALSE),VLOOKUP(通常分様式!I182,―!$E$2:$F$18,2,FALSE)),0)</f>
        <v>0</v>
      </c>
      <c r="J182" s="6">
        <f>IFERROR(VLOOKUP(通常分様式!J182,―!$G$2:$H$2,2,FALSE),0)</f>
        <v>0</v>
      </c>
      <c r="K182" s="6">
        <f>IFERROR(VLOOKUP(通常分様式!K182,―!$AH$2:$AI$12,2,FALSE),0)</f>
        <v>0</v>
      </c>
      <c r="U182" s="6">
        <f>IFERROR(IF(通常分様式!C182="単",VLOOKUP(通常分様式!U182,―!$I$2:$J$3,2,FALSE),VLOOKUP(通常分様式!U182,―!$I$4:$J$5,2,FALSE)),0)</f>
        <v>0</v>
      </c>
      <c r="V182" s="6">
        <f>IFERROR(VLOOKUP(通常分様式!V182,―!$K$2:$L$3,2,FALSE),0)</f>
        <v>0</v>
      </c>
      <c r="W182" s="6">
        <f>IFERROR(VLOOKUP(通常分様式!W182,―!$M$2:$N$3,2,FALSE),0)</f>
        <v>0</v>
      </c>
      <c r="X182" s="6">
        <f>IFERROR(VLOOKUP(通常分様式!X182,―!$O$2:$P$3,2,FALSE),0)</f>
        <v>0</v>
      </c>
      <c r="Y182" s="6">
        <f>IFERROR(VLOOKUP(通常分様式!Y182,―!$X$2:$Y$31,2,FALSE),0)</f>
        <v>0</v>
      </c>
      <c r="Z182" s="6">
        <f>IFERROR(VLOOKUP(通常分様式!Z182,―!$X$2:$Y$31,2,FALSE),0)</f>
        <v>0</v>
      </c>
      <c r="AE182" s="6">
        <f>IFERROR(VLOOKUP(通常分様式!AE182,―!$AA$2:$AB$13,2,FALSE),0)</f>
        <v>0</v>
      </c>
      <c r="AF182" s="6">
        <f t="shared" si="16"/>
        <v>0</v>
      </c>
      <c r="AG182" s="139">
        <f t="shared" si="17"/>
        <v>0</v>
      </c>
      <c r="AH182" s="139">
        <f t="shared" si="18"/>
        <v>0</v>
      </c>
      <c r="AI182" s="139">
        <f t="shared" si="19"/>
        <v>0</v>
      </c>
      <c r="AJ182" s="139">
        <f t="shared" si="20"/>
        <v>0</v>
      </c>
      <c r="AK182" s="139">
        <f t="shared" si="21"/>
        <v>0</v>
      </c>
      <c r="AL182" s="139">
        <f t="shared" si="22"/>
        <v>0</v>
      </c>
      <c r="AM182" s="139">
        <f t="shared" si="23"/>
        <v>0</v>
      </c>
      <c r="AN182" s="6" t="str">
        <f>IF(通常分様式!C182="","",IF(PRODUCT(C182:E182,H182:Z182,AE182)=0,"error",""))</f>
        <v/>
      </c>
    </row>
    <row r="183" spans="1:40" x14ac:dyDescent="0.15">
      <c r="A183" s="6">
        <v>165</v>
      </c>
      <c r="C183" s="6">
        <f>IFERROR(VLOOKUP(通常分様式!C183,―!$A$2:$B$3,2,FALSE),0)</f>
        <v>0</v>
      </c>
      <c r="D183" s="6">
        <f>IFERROR(VLOOKUP(通常分様式!D183,―!$AD$2:$AE$3,2,FALSE),0)</f>
        <v>0</v>
      </c>
      <c r="E183" s="6">
        <f>IFERROR(VLOOKUP(通常分様式!E183,―!$AF$2:$AG$3,2,FALSE),0)</f>
        <v>0</v>
      </c>
      <c r="H183" s="6">
        <f>IFERROR(VLOOKUP(通常分様式!H183,―!$C$2:$D$2,2,FALSE),0)</f>
        <v>0</v>
      </c>
      <c r="I183" s="6">
        <f>IFERROR(IF(通常分様式!D183="○",VLOOKUP(通常分様式!I183,―!$E$20:$F$24,2,FALSE),VLOOKUP(通常分様式!I183,―!$E$2:$F$18,2,FALSE)),0)</f>
        <v>0</v>
      </c>
      <c r="J183" s="6">
        <f>IFERROR(VLOOKUP(通常分様式!J183,―!$G$2:$H$2,2,FALSE),0)</f>
        <v>0</v>
      </c>
      <c r="K183" s="6">
        <f>IFERROR(VLOOKUP(通常分様式!K183,―!$AH$2:$AI$12,2,FALSE),0)</f>
        <v>0</v>
      </c>
      <c r="U183" s="6">
        <f>IFERROR(IF(通常分様式!C183="単",VLOOKUP(通常分様式!U183,―!$I$2:$J$3,2,FALSE),VLOOKUP(通常分様式!U183,―!$I$4:$J$5,2,FALSE)),0)</f>
        <v>0</v>
      </c>
      <c r="V183" s="6">
        <f>IFERROR(VLOOKUP(通常分様式!V183,―!$K$2:$L$3,2,FALSE),0)</f>
        <v>0</v>
      </c>
      <c r="W183" s="6">
        <f>IFERROR(VLOOKUP(通常分様式!W183,―!$M$2:$N$3,2,FALSE),0)</f>
        <v>0</v>
      </c>
      <c r="X183" s="6">
        <f>IFERROR(VLOOKUP(通常分様式!X183,―!$O$2:$P$3,2,FALSE),0)</f>
        <v>0</v>
      </c>
      <c r="Y183" s="6">
        <f>IFERROR(VLOOKUP(通常分様式!Y183,―!$X$2:$Y$31,2,FALSE),0)</f>
        <v>0</v>
      </c>
      <c r="Z183" s="6">
        <f>IFERROR(VLOOKUP(通常分様式!Z183,―!$X$2:$Y$31,2,FALSE),0)</f>
        <v>0</v>
      </c>
      <c r="AE183" s="6">
        <f>IFERROR(VLOOKUP(通常分様式!AE183,―!$AA$2:$AB$13,2,FALSE),0)</f>
        <v>0</v>
      </c>
      <c r="AF183" s="6">
        <f t="shared" si="16"/>
        <v>0</v>
      </c>
      <c r="AG183" s="139">
        <f t="shared" si="17"/>
        <v>0</v>
      </c>
      <c r="AH183" s="139">
        <f t="shared" si="18"/>
        <v>0</v>
      </c>
      <c r="AI183" s="139">
        <f t="shared" si="19"/>
        <v>0</v>
      </c>
      <c r="AJ183" s="139">
        <f t="shared" si="20"/>
        <v>0</v>
      </c>
      <c r="AK183" s="139">
        <f t="shared" si="21"/>
        <v>0</v>
      </c>
      <c r="AL183" s="139">
        <f t="shared" si="22"/>
        <v>0</v>
      </c>
      <c r="AM183" s="139">
        <f t="shared" si="23"/>
        <v>0</v>
      </c>
      <c r="AN183" s="6" t="str">
        <f>IF(通常分様式!C183="","",IF(PRODUCT(C183:E183,H183:Z183,AE183)=0,"error",""))</f>
        <v/>
      </c>
    </row>
    <row r="184" spans="1:40" x14ac:dyDescent="0.15">
      <c r="A184" s="6">
        <v>166</v>
      </c>
      <c r="C184" s="6">
        <f>IFERROR(VLOOKUP(通常分様式!C184,―!$A$2:$B$3,2,FALSE),0)</f>
        <v>0</v>
      </c>
      <c r="D184" s="6">
        <f>IFERROR(VLOOKUP(通常分様式!D184,―!$AD$2:$AE$3,2,FALSE),0)</f>
        <v>0</v>
      </c>
      <c r="E184" s="6">
        <f>IFERROR(VLOOKUP(通常分様式!E184,―!$AF$2:$AG$3,2,FALSE),0)</f>
        <v>0</v>
      </c>
      <c r="H184" s="6">
        <f>IFERROR(VLOOKUP(通常分様式!H184,―!$C$2:$D$2,2,FALSE),0)</f>
        <v>0</v>
      </c>
      <c r="I184" s="6">
        <f>IFERROR(IF(通常分様式!D184="○",VLOOKUP(通常分様式!I184,―!$E$20:$F$24,2,FALSE),VLOOKUP(通常分様式!I184,―!$E$2:$F$18,2,FALSE)),0)</f>
        <v>0</v>
      </c>
      <c r="J184" s="6">
        <f>IFERROR(VLOOKUP(通常分様式!J184,―!$G$2:$H$2,2,FALSE),0)</f>
        <v>0</v>
      </c>
      <c r="K184" s="6">
        <f>IFERROR(VLOOKUP(通常分様式!K184,―!$AH$2:$AI$12,2,FALSE),0)</f>
        <v>0</v>
      </c>
      <c r="U184" s="6">
        <f>IFERROR(IF(通常分様式!C184="単",VLOOKUP(通常分様式!U184,―!$I$2:$J$3,2,FALSE),VLOOKUP(通常分様式!U184,―!$I$4:$J$5,2,FALSE)),0)</f>
        <v>0</v>
      </c>
      <c r="V184" s="6">
        <f>IFERROR(VLOOKUP(通常分様式!V184,―!$K$2:$L$3,2,FALSE),0)</f>
        <v>0</v>
      </c>
      <c r="W184" s="6">
        <f>IFERROR(VLOOKUP(通常分様式!W184,―!$M$2:$N$3,2,FALSE),0)</f>
        <v>0</v>
      </c>
      <c r="X184" s="6">
        <f>IFERROR(VLOOKUP(通常分様式!X184,―!$O$2:$P$3,2,FALSE),0)</f>
        <v>0</v>
      </c>
      <c r="Y184" s="6">
        <f>IFERROR(VLOOKUP(通常分様式!Y184,―!$X$2:$Y$31,2,FALSE),0)</f>
        <v>0</v>
      </c>
      <c r="Z184" s="6">
        <f>IFERROR(VLOOKUP(通常分様式!Z184,―!$X$2:$Y$31,2,FALSE),0)</f>
        <v>0</v>
      </c>
      <c r="AE184" s="6">
        <f>IFERROR(VLOOKUP(通常分様式!AE184,―!$AA$2:$AB$13,2,FALSE),0)</f>
        <v>0</v>
      </c>
      <c r="AF184" s="6">
        <f t="shared" si="16"/>
        <v>0</v>
      </c>
      <c r="AG184" s="139">
        <f t="shared" si="17"/>
        <v>0</v>
      </c>
      <c r="AH184" s="139">
        <f t="shared" si="18"/>
        <v>0</v>
      </c>
      <c r="AI184" s="139">
        <f t="shared" si="19"/>
        <v>0</v>
      </c>
      <c r="AJ184" s="139">
        <f t="shared" si="20"/>
        <v>0</v>
      </c>
      <c r="AK184" s="139">
        <f t="shared" si="21"/>
        <v>0</v>
      </c>
      <c r="AL184" s="139">
        <f t="shared" si="22"/>
        <v>0</v>
      </c>
      <c r="AM184" s="139">
        <f t="shared" si="23"/>
        <v>0</v>
      </c>
      <c r="AN184" s="6" t="str">
        <f>IF(通常分様式!C184="","",IF(PRODUCT(C184:E184,H184:Z184,AE184)=0,"error",""))</f>
        <v/>
      </c>
    </row>
    <row r="185" spans="1:40" x14ac:dyDescent="0.15">
      <c r="A185" s="6">
        <v>167</v>
      </c>
      <c r="C185" s="6">
        <f>IFERROR(VLOOKUP(通常分様式!C185,―!$A$2:$B$3,2,FALSE),0)</f>
        <v>0</v>
      </c>
      <c r="D185" s="6">
        <f>IFERROR(VLOOKUP(通常分様式!D185,―!$AD$2:$AE$3,2,FALSE),0)</f>
        <v>0</v>
      </c>
      <c r="E185" s="6">
        <f>IFERROR(VLOOKUP(通常分様式!E185,―!$AF$2:$AG$3,2,FALSE),0)</f>
        <v>0</v>
      </c>
      <c r="H185" s="6">
        <f>IFERROR(VLOOKUP(通常分様式!H185,―!$C$2:$D$2,2,FALSE),0)</f>
        <v>0</v>
      </c>
      <c r="I185" s="6">
        <f>IFERROR(IF(通常分様式!D185="○",VLOOKUP(通常分様式!I185,―!$E$20:$F$24,2,FALSE),VLOOKUP(通常分様式!I185,―!$E$2:$F$18,2,FALSE)),0)</f>
        <v>0</v>
      </c>
      <c r="J185" s="6">
        <f>IFERROR(VLOOKUP(通常分様式!J185,―!$G$2:$H$2,2,FALSE),0)</f>
        <v>0</v>
      </c>
      <c r="K185" s="6">
        <f>IFERROR(VLOOKUP(通常分様式!K185,―!$AH$2:$AI$12,2,FALSE),0)</f>
        <v>0</v>
      </c>
      <c r="U185" s="6">
        <f>IFERROR(IF(通常分様式!C185="単",VLOOKUP(通常分様式!U185,―!$I$2:$J$3,2,FALSE),VLOOKUP(通常分様式!U185,―!$I$4:$J$5,2,FALSE)),0)</f>
        <v>0</v>
      </c>
      <c r="V185" s="6">
        <f>IFERROR(VLOOKUP(通常分様式!V185,―!$K$2:$L$3,2,FALSE),0)</f>
        <v>0</v>
      </c>
      <c r="W185" s="6">
        <f>IFERROR(VLOOKUP(通常分様式!W185,―!$M$2:$N$3,2,FALSE),0)</f>
        <v>0</v>
      </c>
      <c r="X185" s="6">
        <f>IFERROR(VLOOKUP(通常分様式!X185,―!$O$2:$P$3,2,FALSE),0)</f>
        <v>0</v>
      </c>
      <c r="Y185" s="6">
        <f>IFERROR(VLOOKUP(通常分様式!Y185,―!$X$2:$Y$31,2,FALSE),0)</f>
        <v>0</v>
      </c>
      <c r="Z185" s="6">
        <f>IFERROR(VLOOKUP(通常分様式!Z185,―!$X$2:$Y$31,2,FALSE),0)</f>
        <v>0</v>
      </c>
      <c r="AE185" s="6">
        <f>IFERROR(VLOOKUP(通常分様式!AE185,―!$AA$2:$AB$13,2,FALSE),0)</f>
        <v>0</v>
      </c>
      <c r="AF185" s="6">
        <f t="shared" si="16"/>
        <v>0</v>
      </c>
      <c r="AG185" s="139">
        <f t="shared" si="17"/>
        <v>0</v>
      </c>
      <c r="AH185" s="139">
        <f t="shared" si="18"/>
        <v>0</v>
      </c>
      <c r="AI185" s="139">
        <f t="shared" si="19"/>
        <v>0</v>
      </c>
      <c r="AJ185" s="139">
        <f t="shared" si="20"/>
        <v>0</v>
      </c>
      <c r="AK185" s="139">
        <f t="shared" si="21"/>
        <v>0</v>
      </c>
      <c r="AL185" s="139">
        <f t="shared" si="22"/>
        <v>0</v>
      </c>
      <c r="AM185" s="139">
        <f t="shared" si="23"/>
        <v>0</v>
      </c>
      <c r="AN185" s="6" t="str">
        <f>IF(通常分様式!C185="","",IF(PRODUCT(C185:E185,H185:Z185,AE185)=0,"error",""))</f>
        <v/>
      </c>
    </row>
    <row r="186" spans="1:40" x14ac:dyDescent="0.15">
      <c r="A186" s="6">
        <v>168</v>
      </c>
      <c r="C186" s="6">
        <f>IFERROR(VLOOKUP(通常分様式!C186,―!$A$2:$B$3,2,FALSE),0)</f>
        <v>0</v>
      </c>
      <c r="D186" s="6">
        <f>IFERROR(VLOOKUP(通常分様式!D186,―!$AD$2:$AE$3,2,FALSE),0)</f>
        <v>0</v>
      </c>
      <c r="E186" s="6">
        <f>IFERROR(VLOOKUP(通常分様式!E186,―!$AF$2:$AG$3,2,FALSE),0)</f>
        <v>0</v>
      </c>
      <c r="H186" s="6">
        <f>IFERROR(VLOOKUP(通常分様式!H186,―!$C$2:$D$2,2,FALSE),0)</f>
        <v>0</v>
      </c>
      <c r="I186" s="6">
        <f>IFERROR(IF(通常分様式!D186="○",VLOOKUP(通常分様式!I186,―!$E$20:$F$24,2,FALSE),VLOOKUP(通常分様式!I186,―!$E$2:$F$18,2,FALSE)),0)</f>
        <v>0</v>
      </c>
      <c r="J186" s="6">
        <f>IFERROR(VLOOKUP(通常分様式!J186,―!$G$2:$H$2,2,FALSE),0)</f>
        <v>0</v>
      </c>
      <c r="K186" s="6">
        <f>IFERROR(VLOOKUP(通常分様式!K186,―!$AH$2:$AI$12,2,FALSE),0)</f>
        <v>0</v>
      </c>
      <c r="U186" s="6">
        <f>IFERROR(IF(通常分様式!C186="単",VLOOKUP(通常分様式!U186,―!$I$2:$J$3,2,FALSE),VLOOKUP(通常分様式!U186,―!$I$4:$J$5,2,FALSE)),0)</f>
        <v>0</v>
      </c>
      <c r="V186" s="6">
        <f>IFERROR(VLOOKUP(通常分様式!V186,―!$K$2:$L$3,2,FALSE),0)</f>
        <v>0</v>
      </c>
      <c r="W186" s="6">
        <f>IFERROR(VLOOKUP(通常分様式!W186,―!$M$2:$N$3,2,FALSE),0)</f>
        <v>0</v>
      </c>
      <c r="X186" s="6">
        <f>IFERROR(VLOOKUP(通常分様式!X186,―!$O$2:$P$3,2,FALSE),0)</f>
        <v>0</v>
      </c>
      <c r="Y186" s="6">
        <f>IFERROR(VLOOKUP(通常分様式!Y186,―!$X$2:$Y$31,2,FALSE),0)</f>
        <v>0</v>
      </c>
      <c r="Z186" s="6">
        <f>IFERROR(VLOOKUP(通常分様式!Z186,―!$X$2:$Y$31,2,FALSE),0)</f>
        <v>0</v>
      </c>
      <c r="AE186" s="6">
        <f>IFERROR(VLOOKUP(通常分様式!AE186,―!$AA$2:$AB$13,2,FALSE),0)</f>
        <v>0</v>
      </c>
      <c r="AF186" s="6">
        <f t="shared" si="16"/>
        <v>0</v>
      </c>
      <c r="AG186" s="139">
        <f t="shared" si="17"/>
        <v>0</v>
      </c>
      <c r="AH186" s="139">
        <f t="shared" si="18"/>
        <v>0</v>
      </c>
      <c r="AI186" s="139">
        <f t="shared" si="19"/>
        <v>0</v>
      </c>
      <c r="AJ186" s="139">
        <f t="shared" si="20"/>
        <v>0</v>
      </c>
      <c r="AK186" s="139">
        <f t="shared" si="21"/>
        <v>0</v>
      </c>
      <c r="AL186" s="139">
        <f t="shared" si="22"/>
        <v>0</v>
      </c>
      <c r="AM186" s="139">
        <f t="shared" si="23"/>
        <v>0</v>
      </c>
      <c r="AN186" s="6" t="str">
        <f>IF(通常分様式!C186="","",IF(PRODUCT(C186:E186,H186:Z186,AE186)=0,"error",""))</f>
        <v/>
      </c>
    </row>
    <row r="187" spans="1:40" x14ac:dyDescent="0.15">
      <c r="A187" s="6">
        <v>169</v>
      </c>
      <c r="C187" s="6">
        <f>IFERROR(VLOOKUP(通常分様式!C187,―!$A$2:$B$3,2,FALSE),0)</f>
        <v>0</v>
      </c>
      <c r="D187" s="6">
        <f>IFERROR(VLOOKUP(通常分様式!D187,―!$AD$2:$AE$3,2,FALSE),0)</f>
        <v>0</v>
      </c>
      <c r="E187" s="6">
        <f>IFERROR(VLOOKUP(通常分様式!E187,―!$AF$2:$AG$3,2,FALSE),0)</f>
        <v>0</v>
      </c>
      <c r="H187" s="6">
        <f>IFERROR(VLOOKUP(通常分様式!H187,―!$C$2:$D$2,2,FALSE),0)</f>
        <v>0</v>
      </c>
      <c r="I187" s="6">
        <f>IFERROR(IF(通常分様式!D187="○",VLOOKUP(通常分様式!I187,―!$E$20:$F$24,2,FALSE),VLOOKUP(通常分様式!I187,―!$E$2:$F$18,2,FALSE)),0)</f>
        <v>0</v>
      </c>
      <c r="J187" s="6">
        <f>IFERROR(VLOOKUP(通常分様式!J187,―!$G$2:$H$2,2,FALSE),0)</f>
        <v>0</v>
      </c>
      <c r="K187" s="6">
        <f>IFERROR(VLOOKUP(通常分様式!K187,―!$AH$2:$AI$12,2,FALSE),0)</f>
        <v>0</v>
      </c>
      <c r="U187" s="6">
        <f>IFERROR(IF(通常分様式!C187="単",VLOOKUP(通常分様式!U187,―!$I$2:$J$3,2,FALSE),VLOOKUP(通常分様式!U187,―!$I$4:$J$5,2,FALSE)),0)</f>
        <v>0</v>
      </c>
      <c r="V187" s="6">
        <f>IFERROR(VLOOKUP(通常分様式!V187,―!$K$2:$L$3,2,FALSE),0)</f>
        <v>0</v>
      </c>
      <c r="W187" s="6">
        <f>IFERROR(VLOOKUP(通常分様式!W187,―!$M$2:$N$3,2,FALSE),0)</f>
        <v>0</v>
      </c>
      <c r="X187" s="6">
        <f>IFERROR(VLOOKUP(通常分様式!X187,―!$O$2:$P$3,2,FALSE),0)</f>
        <v>0</v>
      </c>
      <c r="Y187" s="6">
        <f>IFERROR(VLOOKUP(通常分様式!Y187,―!$X$2:$Y$31,2,FALSE),0)</f>
        <v>0</v>
      </c>
      <c r="Z187" s="6">
        <f>IFERROR(VLOOKUP(通常分様式!Z187,―!$X$2:$Y$31,2,FALSE),0)</f>
        <v>0</v>
      </c>
      <c r="AE187" s="6">
        <f>IFERROR(VLOOKUP(通常分様式!AE187,―!$AA$2:$AB$13,2,FALSE),0)</f>
        <v>0</v>
      </c>
      <c r="AF187" s="6">
        <f t="shared" si="16"/>
        <v>0</v>
      </c>
      <c r="AG187" s="139">
        <f t="shared" si="17"/>
        <v>0</v>
      </c>
      <c r="AH187" s="139">
        <f t="shared" si="18"/>
        <v>0</v>
      </c>
      <c r="AI187" s="139">
        <f t="shared" si="19"/>
        <v>0</v>
      </c>
      <c r="AJ187" s="139">
        <f t="shared" si="20"/>
        <v>0</v>
      </c>
      <c r="AK187" s="139">
        <f t="shared" si="21"/>
        <v>0</v>
      </c>
      <c r="AL187" s="139">
        <f t="shared" si="22"/>
        <v>0</v>
      </c>
      <c r="AM187" s="139">
        <f t="shared" si="23"/>
        <v>0</v>
      </c>
      <c r="AN187" s="6" t="str">
        <f>IF(通常分様式!C187="","",IF(PRODUCT(C187:E187,H187:Z187,AE187)=0,"error",""))</f>
        <v/>
      </c>
    </row>
    <row r="188" spans="1:40" x14ac:dyDescent="0.15">
      <c r="A188" s="6">
        <v>170</v>
      </c>
      <c r="C188" s="6">
        <f>IFERROR(VLOOKUP(通常分様式!C188,―!$A$2:$B$3,2,FALSE),0)</f>
        <v>0</v>
      </c>
      <c r="D188" s="6">
        <f>IFERROR(VLOOKUP(通常分様式!D188,―!$AD$2:$AE$3,2,FALSE),0)</f>
        <v>0</v>
      </c>
      <c r="E188" s="6">
        <f>IFERROR(VLOOKUP(通常分様式!E188,―!$AF$2:$AG$3,2,FALSE),0)</f>
        <v>0</v>
      </c>
      <c r="H188" s="6">
        <f>IFERROR(VLOOKUP(通常分様式!H188,―!$C$2:$D$2,2,FALSE),0)</f>
        <v>0</v>
      </c>
      <c r="I188" s="6">
        <f>IFERROR(IF(通常分様式!D188="○",VLOOKUP(通常分様式!I188,―!$E$20:$F$24,2,FALSE),VLOOKUP(通常分様式!I188,―!$E$2:$F$18,2,FALSE)),0)</f>
        <v>0</v>
      </c>
      <c r="J188" s="6">
        <f>IFERROR(VLOOKUP(通常分様式!J188,―!$G$2:$H$2,2,FALSE),0)</f>
        <v>0</v>
      </c>
      <c r="K188" s="6">
        <f>IFERROR(VLOOKUP(通常分様式!K188,―!$AH$2:$AI$12,2,FALSE),0)</f>
        <v>0</v>
      </c>
      <c r="U188" s="6">
        <f>IFERROR(IF(通常分様式!C188="単",VLOOKUP(通常分様式!U188,―!$I$2:$J$3,2,FALSE),VLOOKUP(通常分様式!U188,―!$I$4:$J$5,2,FALSE)),0)</f>
        <v>0</v>
      </c>
      <c r="V188" s="6">
        <f>IFERROR(VLOOKUP(通常分様式!V188,―!$K$2:$L$3,2,FALSE),0)</f>
        <v>0</v>
      </c>
      <c r="W188" s="6">
        <f>IFERROR(VLOOKUP(通常分様式!W188,―!$M$2:$N$3,2,FALSE),0)</f>
        <v>0</v>
      </c>
      <c r="X188" s="6">
        <f>IFERROR(VLOOKUP(通常分様式!X188,―!$O$2:$P$3,2,FALSE),0)</f>
        <v>0</v>
      </c>
      <c r="Y188" s="6">
        <f>IFERROR(VLOOKUP(通常分様式!Y188,―!$X$2:$Y$31,2,FALSE),0)</f>
        <v>0</v>
      </c>
      <c r="Z188" s="6">
        <f>IFERROR(VLOOKUP(通常分様式!Z188,―!$X$2:$Y$31,2,FALSE),0)</f>
        <v>0</v>
      </c>
      <c r="AE188" s="6">
        <f>IFERROR(VLOOKUP(通常分様式!AE188,―!$AA$2:$AB$13,2,FALSE),0)</f>
        <v>0</v>
      </c>
      <c r="AF188" s="6">
        <f t="shared" si="16"/>
        <v>0</v>
      </c>
      <c r="AG188" s="139">
        <f t="shared" si="17"/>
        <v>0</v>
      </c>
      <c r="AH188" s="139">
        <f t="shared" si="18"/>
        <v>0</v>
      </c>
      <c r="AI188" s="139">
        <f t="shared" si="19"/>
        <v>0</v>
      </c>
      <c r="AJ188" s="139">
        <f t="shared" si="20"/>
        <v>0</v>
      </c>
      <c r="AK188" s="139">
        <f t="shared" si="21"/>
        <v>0</v>
      </c>
      <c r="AL188" s="139">
        <f t="shared" si="22"/>
        <v>0</v>
      </c>
      <c r="AM188" s="139">
        <f t="shared" si="23"/>
        <v>0</v>
      </c>
      <c r="AN188" s="6" t="str">
        <f>IF(通常分様式!C188="","",IF(PRODUCT(C188:E188,H188:Z188,AE188)=0,"error",""))</f>
        <v/>
      </c>
    </row>
    <row r="189" spans="1:40" x14ac:dyDescent="0.15">
      <c r="A189" s="6">
        <v>171</v>
      </c>
      <c r="C189" s="6">
        <f>IFERROR(VLOOKUP(通常分様式!C189,―!$A$2:$B$3,2,FALSE),0)</f>
        <v>0</v>
      </c>
      <c r="D189" s="6">
        <f>IFERROR(VLOOKUP(通常分様式!D189,―!$AD$2:$AE$3,2,FALSE),0)</f>
        <v>0</v>
      </c>
      <c r="E189" s="6">
        <f>IFERROR(VLOOKUP(通常分様式!E189,―!$AF$2:$AG$3,2,FALSE),0)</f>
        <v>0</v>
      </c>
      <c r="H189" s="6">
        <f>IFERROR(VLOOKUP(通常分様式!H189,―!$C$2:$D$2,2,FALSE),0)</f>
        <v>0</v>
      </c>
      <c r="I189" s="6">
        <f>IFERROR(IF(通常分様式!D189="○",VLOOKUP(通常分様式!I189,―!$E$20:$F$24,2,FALSE),VLOOKUP(通常分様式!I189,―!$E$2:$F$18,2,FALSE)),0)</f>
        <v>0</v>
      </c>
      <c r="J189" s="6">
        <f>IFERROR(VLOOKUP(通常分様式!J189,―!$G$2:$H$2,2,FALSE),0)</f>
        <v>0</v>
      </c>
      <c r="K189" s="6">
        <f>IFERROR(VLOOKUP(通常分様式!K189,―!$AH$2:$AI$12,2,FALSE),0)</f>
        <v>0</v>
      </c>
      <c r="U189" s="6">
        <f>IFERROR(IF(通常分様式!C189="単",VLOOKUP(通常分様式!U189,―!$I$2:$J$3,2,FALSE),VLOOKUP(通常分様式!U189,―!$I$4:$J$5,2,FALSE)),0)</f>
        <v>0</v>
      </c>
      <c r="V189" s="6">
        <f>IFERROR(VLOOKUP(通常分様式!V189,―!$K$2:$L$3,2,FALSE),0)</f>
        <v>0</v>
      </c>
      <c r="W189" s="6">
        <f>IFERROR(VLOOKUP(通常分様式!W189,―!$M$2:$N$3,2,FALSE),0)</f>
        <v>0</v>
      </c>
      <c r="X189" s="6">
        <f>IFERROR(VLOOKUP(通常分様式!X189,―!$O$2:$P$3,2,FALSE),0)</f>
        <v>0</v>
      </c>
      <c r="Y189" s="6">
        <f>IFERROR(VLOOKUP(通常分様式!Y189,―!$X$2:$Y$31,2,FALSE),0)</f>
        <v>0</v>
      </c>
      <c r="Z189" s="6">
        <f>IFERROR(VLOOKUP(通常分様式!Z189,―!$X$2:$Y$31,2,FALSE),0)</f>
        <v>0</v>
      </c>
      <c r="AE189" s="6">
        <f>IFERROR(VLOOKUP(通常分様式!AE189,―!$AA$2:$AB$13,2,FALSE),0)</f>
        <v>0</v>
      </c>
      <c r="AF189" s="6">
        <f t="shared" si="16"/>
        <v>0</v>
      </c>
      <c r="AG189" s="139">
        <f t="shared" si="17"/>
        <v>0</v>
      </c>
      <c r="AH189" s="139">
        <f t="shared" si="18"/>
        <v>0</v>
      </c>
      <c r="AI189" s="139">
        <f t="shared" si="19"/>
        <v>0</v>
      </c>
      <c r="AJ189" s="139">
        <f t="shared" si="20"/>
        <v>0</v>
      </c>
      <c r="AK189" s="139">
        <f t="shared" si="21"/>
        <v>0</v>
      </c>
      <c r="AL189" s="139">
        <f t="shared" si="22"/>
        <v>0</v>
      </c>
      <c r="AM189" s="139">
        <f t="shared" si="23"/>
        <v>0</v>
      </c>
      <c r="AN189" s="6" t="str">
        <f>IF(通常分様式!C189="","",IF(PRODUCT(C189:E189,H189:Z189,AE189)=0,"error",""))</f>
        <v/>
      </c>
    </row>
    <row r="190" spans="1:40" x14ac:dyDescent="0.15">
      <c r="A190" s="6">
        <v>172</v>
      </c>
      <c r="C190" s="6">
        <f>IFERROR(VLOOKUP(通常分様式!C190,―!$A$2:$B$3,2,FALSE),0)</f>
        <v>0</v>
      </c>
      <c r="D190" s="6">
        <f>IFERROR(VLOOKUP(通常分様式!D190,―!$AD$2:$AE$3,2,FALSE),0)</f>
        <v>0</v>
      </c>
      <c r="E190" s="6">
        <f>IFERROR(VLOOKUP(通常分様式!E190,―!$AF$2:$AG$3,2,FALSE),0)</f>
        <v>0</v>
      </c>
      <c r="H190" s="6">
        <f>IFERROR(VLOOKUP(通常分様式!H190,―!$C$2:$D$2,2,FALSE),0)</f>
        <v>0</v>
      </c>
      <c r="I190" s="6">
        <f>IFERROR(IF(通常分様式!D190="○",VLOOKUP(通常分様式!I190,―!$E$20:$F$24,2,FALSE),VLOOKUP(通常分様式!I190,―!$E$2:$F$18,2,FALSE)),0)</f>
        <v>0</v>
      </c>
      <c r="J190" s="6">
        <f>IFERROR(VLOOKUP(通常分様式!J190,―!$G$2:$H$2,2,FALSE),0)</f>
        <v>0</v>
      </c>
      <c r="K190" s="6">
        <f>IFERROR(VLOOKUP(通常分様式!K190,―!$AH$2:$AI$12,2,FALSE),0)</f>
        <v>0</v>
      </c>
      <c r="U190" s="6">
        <f>IFERROR(IF(通常分様式!C190="単",VLOOKUP(通常分様式!U190,―!$I$2:$J$3,2,FALSE),VLOOKUP(通常分様式!U190,―!$I$4:$J$5,2,FALSE)),0)</f>
        <v>0</v>
      </c>
      <c r="V190" s="6">
        <f>IFERROR(VLOOKUP(通常分様式!V190,―!$K$2:$L$3,2,FALSE),0)</f>
        <v>0</v>
      </c>
      <c r="W190" s="6">
        <f>IFERROR(VLOOKUP(通常分様式!W190,―!$M$2:$N$3,2,FALSE),0)</f>
        <v>0</v>
      </c>
      <c r="X190" s="6">
        <f>IFERROR(VLOOKUP(通常分様式!X190,―!$O$2:$P$3,2,FALSE),0)</f>
        <v>0</v>
      </c>
      <c r="Y190" s="6">
        <f>IFERROR(VLOOKUP(通常分様式!Y190,―!$X$2:$Y$31,2,FALSE),0)</f>
        <v>0</v>
      </c>
      <c r="Z190" s="6">
        <f>IFERROR(VLOOKUP(通常分様式!Z190,―!$X$2:$Y$31,2,FALSE),0)</f>
        <v>0</v>
      </c>
      <c r="AE190" s="6">
        <f>IFERROR(VLOOKUP(通常分様式!AE190,―!$AA$2:$AB$13,2,FALSE),0)</f>
        <v>0</v>
      </c>
      <c r="AF190" s="6">
        <f t="shared" si="16"/>
        <v>0</v>
      </c>
      <c r="AG190" s="139">
        <f t="shared" si="17"/>
        <v>0</v>
      </c>
      <c r="AH190" s="139">
        <f t="shared" si="18"/>
        <v>0</v>
      </c>
      <c r="AI190" s="139">
        <f t="shared" si="19"/>
        <v>0</v>
      </c>
      <c r="AJ190" s="139">
        <f t="shared" si="20"/>
        <v>0</v>
      </c>
      <c r="AK190" s="139">
        <f t="shared" si="21"/>
        <v>0</v>
      </c>
      <c r="AL190" s="139">
        <f t="shared" si="22"/>
        <v>0</v>
      </c>
      <c r="AM190" s="139">
        <f t="shared" si="23"/>
        <v>0</v>
      </c>
      <c r="AN190" s="6" t="str">
        <f>IF(通常分様式!C190="","",IF(PRODUCT(C190:E190,H190:Z190,AE190)=0,"error",""))</f>
        <v/>
      </c>
    </row>
    <row r="191" spans="1:40" x14ac:dyDescent="0.15">
      <c r="A191" s="6">
        <v>173</v>
      </c>
      <c r="C191" s="6">
        <f>IFERROR(VLOOKUP(通常分様式!C191,―!$A$2:$B$3,2,FALSE),0)</f>
        <v>0</v>
      </c>
      <c r="D191" s="6">
        <f>IFERROR(VLOOKUP(通常分様式!D191,―!$AD$2:$AE$3,2,FALSE),0)</f>
        <v>0</v>
      </c>
      <c r="E191" s="6">
        <f>IFERROR(VLOOKUP(通常分様式!E191,―!$AF$2:$AG$3,2,FALSE),0)</f>
        <v>0</v>
      </c>
      <c r="H191" s="6">
        <f>IFERROR(VLOOKUP(通常分様式!H191,―!$C$2:$D$2,2,FALSE),0)</f>
        <v>0</v>
      </c>
      <c r="I191" s="6">
        <f>IFERROR(IF(通常分様式!D191="○",VLOOKUP(通常分様式!I191,―!$E$20:$F$24,2,FALSE),VLOOKUP(通常分様式!I191,―!$E$2:$F$18,2,FALSE)),0)</f>
        <v>0</v>
      </c>
      <c r="J191" s="6">
        <f>IFERROR(VLOOKUP(通常分様式!J191,―!$G$2:$H$2,2,FALSE),0)</f>
        <v>0</v>
      </c>
      <c r="K191" s="6">
        <f>IFERROR(VLOOKUP(通常分様式!K191,―!$AH$2:$AI$12,2,FALSE),0)</f>
        <v>0</v>
      </c>
      <c r="U191" s="6">
        <f>IFERROR(IF(通常分様式!C191="単",VLOOKUP(通常分様式!U191,―!$I$2:$J$3,2,FALSE),VLOOKUP(通常分様式!U191,―!$I$4:$J$5,2,FALSE)),0)</f>
        <v>0</v>
      </c>
      <c r="V191" s="6">
        <f>IFERROR(VLOOKUP(通常分様式!V191,―!$K$2:$L$3,2,FALSE),0)</f>
        <v>0</v>
      </c>
      <c r="W191" s="6">
        <f>IFERROR(VLOOKUP(通常分様式!W191,―!$M$2:$N$3,2,FALSE),0)</f>
        <v>0</v>
      </c>
      <c r="X191" s="6">
        <f>IFERROR(VLOOKUP(通常分様式!X191,―!$O$2:$P$3,2,FALSE),0)</f>
        <v>0</v>
      </c>
      <c r="Y191" s="6">
        <f>IFERROR(VLOOKUP(通常分様式!Y191,―!$X$2:$Y$31,2,FALSE),0)</f>
        <v>0</v>
      </c>
      <c r="Z191" s="6">
        <f>IFERROR(VLOOKUP(通常分様式!Z191,―!$X$2:$Y$31,2,FALSE),0)</f>
        <v>0</v>
      </c>
      <c r="AE191" s="6">
        <f>IFERROR(VLOOKUP(通常分様式!AE191,―!$AA$2:$AB$13,2,FALSE),0)</f>
        <v>0</v>
      </c>
      <c r="AF191" s="6">
        <f t="shared" si="16"/>
        <v>0</v>
      </c>
      <c r="AG191" s="139">
        <f t="shared" si="17"/>
        <v>0</v>
      </c>
      <c r="AH191" s="139">
        <f t="shared" si="18"/>
        <v>0</v>
      </c>
      <c r="AI191" s="139">
        <f t="shared" si="19"/>
        <v>0</v>
      </c>
      <c r="AJ191" s="139">
        <f t="shared" si="20"/>
        <v>0</v>
      </c>
      <c r="AK191" s="139">
        <f t="shared" si="21"/>
        <v>0</v>
      </c>
      <c r="AL191" s="139">
        <f t="shared" si="22"/>
        <v>0</v>
      </c>
      <c r="AM191" s="139">
        <f t="shared" si="23"/>
        <v>0</v>
      </c>
      <c r="AN191" s="6" t="str">
        <f>IF(通常分様式!C191="","",IF(PRODUCT(C191:E191,H191:Z191,AE191)=0,"error",""))</f>
        <v/>
      </c>
    </row>
    <row r="192" spans="1:40" x14ac:dyDescent="0.15">
      <c r="A192" s="6">
        <v>174</v>
      </c>
      <c r="C192" s="6">
        <f>IFERROR(VLOOKUP(通常分様式!C192,―!$A$2:$B$3,2,FALSE),0)</f>
        <v>0</v>
      </c>
      <c r="D192" s="6">
        <f>IFERROR(VLOOKUP(通常分様式!D192,―!$AD$2:$AE$3,2,FALSE),0)</f>
        <v>0</v>
      </c>
      <c r="E192" s="6">
        <f>IFERROR(VLOOKUP(通常分様式!E192,―!$AF$2:$AG$3,2,FALSE),0)</f>
        <v>0</v>
      </c>
      <c r="H192" s="6">
        <f>IFERROR(VLOOKUP(通常分様式!H192,―!$C$2:$D$2,2,FALSE),0)</f>
        <v>0</v>
      </c>
      <c r="I192" s="6">
        <f>IFERROR(IF(通常分様式!D192="○",VLOOKUP(通常分様式!I192,―!$E$20:$F$24,2,FALSE),VLOOKUP(通常分様式!I192,―!$E$2:$F$18,2,FALSE)),0)</f>
        <v>0</v>
      </c>
      <c r="J192" s="6">
        <f>IFERROR(VLOOKUP(通常分様式!J192,―!$G$2:$H$2,2,FALSE),0)</f>
        <v>0</v>
      </c>
      <c r="K192" s="6">
        <f>IFERROR(VLOOKUP(通常分様式!K192,―!$AH$2:$AI$12,2,FALSE),0)</f>
        <v>0</v>
      </c>
      <c r="U192" s="6">
        <f>IFERROR(IF(通常分様式!C192="単",VLOOKUP(通常分様式!U192,―!$I$2:$J$3,2,FALSE),VLOOKUP(通常分様式!U192,―!$I$4:$J$5,2,FALSE)),0)</f>
        <v>0</v>
      </c>
      <c r="V192" s="6">
        <f>IFERROR(VLOOKUP(通常分様式!V192,―!$K$2:$L$3,2,FALSE),0)</f>
        <v>0</v>
      </c>
      <c r="W192" s="6">
        <f>IFERROR(VLOOKUP(通常分様式!W192,―!$M$2:$N$3,2,FALSE),0)</f>
        <v>0</v>
      </c>
      <c r="X192" s="6">
        <f>IFERROR(VLOOKUP(通常分様式!X192,―!$O$2:$P$3,2,FALSE),0)</f>
        <v>0</v>
      </c>
      <c r="Y192" s="6">
        <f>IFERROR(VLOOKUP(通常分様式!Y192,―!$X$2:$Y$31,2,FALSE),0)</f>
        <v>0</v>
      </c>
      <c r="Z192" s="6">
        <f>IFERROR(VLOOKUP(通常分様式!Z192,―!$X$2:$Y$31,2,FALSE),0)</f>
        <v>0</v>
      </c>
      <c r="AE192" s="6">
        <f>IFERROR(VLOOKUP(通常分様式!AE192,―!$AA$2:$AB$13,2,FALSE),0)</f>
        <v>0</v>
      </c>
      <c r="AF192" s="6">
        <f t="shared" si="16"/>
        <v>0</v>
      </c>
      <c r="AG192" s="139">
        <f t="shared" si="17"/>
        <v>0</v>
      </c>
      <c r="AH192" s="139">
        <f t="shared" si="18"/>
        <v>0</v>
      </c>
      <c r="AI192" s="139">
        <f t="shared" si="19"/>
        <v>0</v>
      </c>
      <c r="AJ192" s="139">
        <f t="shared" si="20"/>
        <v>0</v>
      </c>
      <c r="AK192" s="139">
        <f t="shared" si="21"/>
        <v>0</v>
      </c>
      <c r="AL192" s="139">
        <f t="shared" si="22"/>
        <v>0</v>
      </c>
      <c r="AM192" s="139">
        <f t="shared" si="23"/>
        <v>0</v>
      </c>
      <c r="AN192" s="6" t="str">
        <f>IF(通常分様式!C192="","",IF(PRODUCT(C192:E192,H192:Z192,AE192)=0,"error",""))</f>
        <v/>
      </c>
    </row>
    <row r="193" spans="1:40" x14ac:dyDescent="0.15">
      <c r="A193" s="6">
        <v>175</v>
      </c>
      <c r="C193" s="6">
        <f>IFERROR(VLOOKUP(通常分様式!C193,―!$A$2:$B$3,2,FALSE),0)</f>
        <v>0</v>
      </c>
      <c r="D193" s="6">
        <f>IFERROR(VLOOKUP(通常分様式!D193,―!$AD$2:$AE$3,2,FALSE),0)</f>
        <v>0</v>
      </c>
      <c r="E193" s="6">
        <f>IFERROR(VLOOKUP(通常分様式!E193,―!$AF$2:$AG$3,2,FALSE),0)</f>
        <v>0</v>
      </c>
      <c r="H193" s="6">
        <f>IFERROR(VLOOKUP(通常分様式!H193,―!$C$2:$D$2,2,FALSE),0)</f>
        <v>0</v>
      </c>
      <c r="I193" s="6">
        <f>IFERROR(IF(通常分様式!D193="○",VLOOKUP(通常分様式!I193,―!$E$20:$F$24,2,FALSE),VLOOKUP(通常分様式!I193,―!$E$2:$F$18,2,FALSE)),0)</f>
        <v>0</v>
      </c>
      <c r="J193" s="6">
        <f>IFERROR(VLOOKUP(通常分様式!J193,―!$G$2:$H$2,2,FALSE),0)</f>
        <v>0</v>
      </c>
      <c r="K193" s="6">
        <f>IFERROR(VLOOKUP(通常分様式!K193,―!$AH$2:$AI$12,2,FALSE),0)</f>
        <v>0</v>
      </c>
      <c r="U193" s="6">
        <f>IFERROR(IF(通常分様式!C193="単",VLOOKUP(通常分様式!U193,―!$I$2:$J$3,2,FALSE),VLOOKUP(通常分様式!U193,―!$I$4:$J$5,2,FALSE)),0)</f>
        <v>0</v>
      </c>
      <c r="V193" s="6">
        <f>IFERROR(VLOOKUP(通常分様式!V193,―!$K$2:$L$3,2,FALSE),0)</f>
        <v>0</v>
      </c>
      <c r="W193" s="6">
        <f>IFERROR(VLOOKUP(通常分様式!W193,―!$M$2:$N$3,2,FALSE),0)</f>
        <v>0</v>
      </c>
      <c r="X193" s="6">
        <f>IFERROR(VLOOKUP(通常分様式!X193,―!$O$2:$P$3,2,FALSE),0)</f>
        <v>0</v>
      </c>
      <c r="Y193" s="6">
        <f>IFERROR(VLOOKUP(通常分様式!Y193,―!$X$2:$Y$31,2,FALSE),0)</f>
        <v>0</v>
      </c>
      <c r="Z193" s="6">
        <f>IFERROR(VLOOKUP(通常分様式!Z193,―!$X$2:$Y$31,2,FALSE),0)</f>
        <v>0</v>
      </c>
      <c r="AE193" s="6">
        <f>IFERROR(VLOOKUP(通常分様式!AE193,―!$AA$2:$AB$13,2,FALSE),0)</f>
        <v>0</v>
      </c>
      <c r="AF193" s="6">
        <f t="shared" si="16"/>
        <v>0</v>
      </c>
      <c r="AG193" s="139">
        <f t="shared" si="17"/>
        <v>0</v>
      </c>
      <c r="AH193" s="139">
        <f t="shared" si="18"/>
        <v>0</v>
      </c>
      <c r="AI193" s="139">
        <f t="shared" si="19"/>
        <v>0</v>
      </c>
      <c r="AJ193" s="139">
        <f t="shared" si="20"/>
        <v>0</v>
      </c>
      <c r="AK193" s="139">
        <f t="shared" si="21"/>
        <v>0</v>
      </c>
      <c r="AL193" s="139">
        <f t="shared" si="22"/>
        <v>0</v>
      </c>
      <c r="AM193" s="139">
        <f t="shared" si="23"/>
        <v>0</v>
      </c>
      <c r="AN193" s="6" t="str">
        <f>IF(通常分様式!C193="","",IF(PRODUCT(C193:E193,H193:Z193,AE193)=0,"error",""))</f>
        <v/>
      </c>
    </row>
    <row r="194" spans="1:40" x14ac:dyDescent="0.15">
      <c r="A194" s="6">
        <v>176</v>
      </c>
      <c r="C194" s="6">
        <f>IFERROR(VLOOKUP(通常分様式!C194,―!$A$2:$B$3,2,FALSE),0)</f>
        <v>0</v>
      </c>
      <c r="D194" s="6">
        <f>IFERROR(VLOOKUP(通常分様式!D194,―!$AD$2:$AE$3,2,FALSE),0)</f>
        <v>0</v>
      </c>
      <c r="E194" s="6">
        <f>IFERROR(VLOOKUP(通常分様式!E194,―!$AF$2:$AG$3,2,FALSE),0)</f>
        <v>0</v>
      </c>
      <c r="H194" s="6">
        <f>IFERROR(VLOOKUP(通常分様式!H194,―!$C$2:$D$2,2,FALSE),0)</f>
        <v>0</v>
      </c>
      <c r="I194" s="6">
        <f>IFERROR(IF(通常分様式!D194="○",VLOOKUP(通常分様式!I194,―!$E$20:$F$24,2,FALSE),VLOOKUP(通常分様式!I194,―!$E$2:$F$18,2,FALSE)),0)</f>
        <v>0</v>
      </c>
      <c r="J194" s="6">
        <f>IFERROR(VLOOKUP(通常分様式!J194,―!$G$2:$H$2,2,FALSE),0)</f>
        <v>0</v>
      </c>
      <c r="K194" s="6">
        <f>IFERROR(VLOOKUP(通常分様式!K194,―!$AH$2:$AI$12,2,FALSE),0)</f>
        <v>0</v>
      </c>
      <c r="U194" s="6">
        <f>IFERROR(IF(通常分様式!C194="単",VLOOKUP(通常分様式!U194,―!$I$2:$J$3,2,FALSE),VLOOKUP(通常分様式!U194,―!$I$4:$J$5,2,FALSE)),0)</f>
        <v>0</v>
      </c>
      <c r="V194" s="6">
        <f>IFERROR(VLOOKUP(通常分様式!V194,―!$K$2:$L$3,2,FALSE),0)</f>
        <v>0</v>
      </c>
      <c r="W194" s="6">
        <f>IFERROR(VLOOKUP(通常分様式!W194,―!$M$2:$N$3,2,FALSE),0)</f>
        <v>0</v>
      </c>
      <c r="X194" s="6">
        <f>IFERROR(VLOOKUP(通常分様式!X194,―!$O$2:$P$3,2,FALSE),0)</f>
        <v>0</v>
      </c>
      <c r="Y194" s="6">
        <f>IFERROR(VLOOKUP(通常分様式!Y194,―!$X$2:$Y$31,2,FALSE),0)</f>
        <v>0</v>
      </c>
      <c r="Z194" s="6">
        <f>IFERROR(VLOOKUP(通常分様式!Z194,―!$X$2:$Y$31,2,FALSE),0)</f>
        <v>0</v>
      </c>
      <c r="AE194" s="6">
        <f>IFERROR(VLOOKUP(通常分様式!AE194,―!$AA$2:$AB$13,2,FALSE),0)</f>
        <v>0</v>
      </c>
      <c r="AF194" s="6">
        <f t="shared" si="16"/>
        <v>0</v>
      </c>
      <c r="AG194" s="139">
        <f t="shared" si="17"/>
        <v>0</v>
      </c>
      <c r="AH194" s="139">
        <f t="shared" si="18"/>
        <v>0</v>
      </c>
      <c r="AI194" s="139">
        <f t="shared" si="19"/>
        <v>0</v>
      </c>
      <c r="AJ194" s="139">
        <f t="shared" si="20"/>
        <v>0</v>
      </c>
      <c r="AK194" s="139">
        <f t="shared" si="21"/>
        <v>0</v>
      </c>
      <c r="AL194" s="139">
        <f t="shared" si="22"/>
        <v>0</v>
      </c>
      <c r="AM194" s="139">
        <f t="shared" si="23"/>
        <v>0</v>
      </c>
      <c r="AN194" s="6" t="str">
        <f>IF(通常分様式!C194="","",IF(PRODUCT(C194:E194,H194:Z194,AE194)=0,"error",""))</f>
        <v/>
      </c>
    </row>
    <row r="195" spans="1:40" x14ac:dyDescent="0.15">
      <c r="A195" s="6">
        <v>177</v>
      </c>
      <c r="C195" s="6">
        <f>IFERROR(VLOOKUP(通常分様式!C195,―!$A$2:$B$3,2,FALSE),0)</f>
        <v>0</v>
      </c>
      <c r="D195" s="6">
        <f>IFERROR(VLOOKUP(通常分様式!D195,―!$AD$2:$AE$3,2,FALSE),0)</f>
        <v>0</v>
      </c>
      <c r="E195" s="6">
        <f>IFERROR(VLOOKUP(通常分様式!E195,―!$AF$2:$AG$3,2,FALSE),0)</f>
        <v>0</v>
      </c>
      <c r="H195" s="6">
        <f>IFERROR(VLOOKUP(通常分様式!H195,―!$C$2:$D$2,2,FALSE),0)</f>
        <v>0</v>
      </c>
      <c r="I195" s="6">
        <f>IFERROR(IF(通常分様式!D195="○",VLOOKUP(通常分様式!I195,―!$E$20:$F$24,2,FALSE),VLOOKUP(通常分様式!I195,―!$E$2:$F$18,2,FALSE)),0)</f>
        <v>0</v>
      </c>
      <c r="J195" s="6">
        <f>IFERROR(VLOOKUP(通常分様式!J195,―!$G$2:$H$2,2,FALSE),0)</f>
        <v>0</v>
      </c>
      <c r="K195" s="6">
        <f>IFERROR(VLOOKUP(通常分様式!K195,―!$AH$2:$AI$12,2,FALSE),0)</f>
        <v>0</v>
      </c>
      <c r="U195" s="6">
        <f>IFERROR(IF(通常分様式!C195="単",VLOOKUP(通常分様式!U195,―!$I$2:$J$3,2,FALSE),VLOOKUP(通常分様式!U195,―!$I$4:$J$5,2,FALSE)),0)</f>
        <v>0</v>
      </c>
      <c r="V195" s="6">
        <f>IFERROR(VLOOKUP(通常分様式!V195,―!$K$2:$L$3,2,FALSE),0)</f>
        <v>0</v>
      </c>
      <c r="W195" s="6">
        <f>IFERROR(VLOOKUP(通常分様式!W195,―!$M$2:$N$3,2,FALSE),0)</f>
        <v>0</v>
      </c>
      <c r="X195" s="6">
        <f>IFERROR(VLOOKUP(通常分様式!X195,―!$O$2:$P$3,2,FALSE),0)</f>
        <v>0</v>
      </c>
      <c r="Y195" s="6">
        <f>IFERROR(VLOOKUP(通常分様式!Y195,―!$X$2:$Y$31,2,FALSE),0)</f>
        <v>0</v>
      </c>
      <c r="Z195" s="6">
        <f>IFERROR(VLOOKUP(通常分様式!Z195,―!$X$2:$Y$31,2,FALSE),0)</f>
        <v>0</v>
      </c>
      <c r="AE195" s="6">
        <f>IFERROR(VLOOKUP(通常分様式!AE195,―!$AA$2:$AB$13,2,FALSE),0)</f>
        <v>0</v>
      </c>
      <c r="AF195" s="6">
        <f t="shared" si="16"/>
        <v>0</v>
      </c>
      <c r="AG195" s="139">
        <f t="shared" si="17"/>
        <v>0</v>
      </c>
      <c r="AH195" s="139">
        <f t="shared" si="18"/>
        <v>0</v>
      </c>
      <c r="AI195" s="139">
        <f t="shared" si="19"/>
        <v>0</v>
      </c>
      <c r="AJ195" s="139">
        <f t="shared" si="20"/>
        <v>0</v>
      </c>
      <c r="AK195" s="139">
        <f t="shared" si="21"/>
        <v>0</v>
      </c>
      <c r="AL195" s="139">
        <f t="shared" si="22"/>
        <v>0</v>
      </c>
      <c r="AM195" s="139">
        <f t="shared" si="23"/>
        <v>0</v>
      </c>
      <c r="AN195" s="6" t="str">
        <f>IF(通常分様式!C195="","",IF(PRODUCT(C195:E195,H195:Z195,AE195)=0,"error",""))</f>
        <v/>
      </c>
    </row>
    <row r="196" spans="1:40" x14ac:dyDescent="0.15">
      <c r="A196" s="6">
        <v>178</v>
      </c>
      <c r="C196" s="6">
        <f>IFERROR(VLOOKUP(通常分様式!C196,―!$A$2:$B$3,2,FALSE),0)</f>
        <v>0</v>
      </c>
      <c r="D196" s="6">
        <f>IFERROR(VLOOKUP(通常分様式!D196,―!$AD$2:$AE$3,2,FALSE),0)</f>
        <v>0</v>
      </c>
      <c r="E196" s="6">
        <f>IFERROR(VLOOKUP(通常分様式!E196,―!$AF$2:$AG$3,2,FALSE),0)</f>
        <v>0</v>
      </c>
      <c r="H196" s="6">
        <f>IFERROR(VLOOKUP(通常分様式!H196,―!$C$2:$D$2,2,FALSE),0)</f>
        <v>0</v>
      </c>
      <c r="I196" s="6">
        <f>IFERROR(IF(通常分様式!D196="○",VLOOKUP(通常分様式!I196,―!$E$20:$F$24,2,FALSE),VLOOKUP(通常分様式!I196,―!$E$2:$F$18,2,FALSE)),0)</f>
        <v>0</v>
      </c>
      <c r="J196" s="6">
        <f>IFERROR(VLOOKUP(通常分様式!J196,―!$G$2:$H$2,2,FALSE),0)</f>
        <v>0</v>
      </c>
      <c r="K196" s="6">
        <f>IFERROR(VLOOKUP(通常分様式!K196,―!$AH$2:$AI$12,2,FALSE),0)</f>
        <v>0</v>
      </c>
      <c r="U196" s="6">
        <f>IFERROR(IF(通常分様式!C196="単",VLOOKUP(通常分様式!U196,―!$I$2:$J$3,2,FALSE),VLOOKUP(通常分様式!U196,―!$I$4:$J$5,2,FALSE)),0)</f>
        <v>0</v>
      </c>
      <c r="V196" s="6">
        <f>IFERROR(VLOOKUP(通常分様式!V196,―!$K$2:$L$3,2,FALSE),0)</f>
        <v>0</v>
      </c>
      <c r="W196" s="6">
        <f>IFERROR(VLOOKUP(通常分様式!W196,―!$M$2:$N$3,2,FALSE),0)</f>
        <v>0</v>
      </c>
      <c r="X196" s="6">
        <f>IFERROR(VLOOKUP(通常分様式!X196,―!$O$2:$P$3,2,FALSE),0)</f>
        <v>0</v>
      </c>
      <c r="Y196" s="6">
        <f>IFERROR(VLOOKUP(通常分様式!Y196,―!$X$2:$Y$31,2,FALSE),0)</f>
        <v>0</v>
      </c>
      <c r="Z196" s="6">
        <f>IFERROR(VLOOKUP(通常分様式!Z196,―!$X$2:$Y$31,2,FALSE),0)</f>
        <v>0</v>
      </c>
      <c r="AE196" s="6">
        <f>IFERROR(VLOOKUP(通常分様式!AE196,―!$AA$2:$AB$13,2,FALSE),0)</f>
        <v>0</v>
      </c>
      <c r="AF196" s="6">
        <f t="shared" si="16"/>
        <v>0</v>
      </c>
      <c r="AG196" s="139">
        <f t="shared" si="17"/>
        <v>0</v>
      </c>
      <c r="AH196" s="139">
        <f t="shared" si="18"/>
        <v>0</v>
      </c>
      <c r="AI196" s="139">
        <f t="shared" si="19"/>
        <v>0</v>
      </c>
      <c r="AJ196" s="139">
        <f t="shared" si="20"/>
        <v>0</v>
      </c>
      <c r="AK196" s="139">
        <f t="shared" si="21"/>
        <v>0</v>
      </c>
      <c r="AL196" s="139">
        <f t="shared" si="22"/>
        <v>0</v>
      </c>
      <c r="AM196" s="139">
        <f t="shared" si="23"/>
        <v>0</v>
      </c>
      <c r="AN196" s="6" t="str">
        <f>IF(通常分様式!C196="","",IF(PRODUCT(C196:E196,H196:Z196,AE196)=0,"error",""))</f>
        <v/>
      </c>
    </row>
    <row r="197" spans="1:40" x14ac:dyDescent="0.15">
      <c r="A197" s="6">
        <v>179</v>
      </c>
      <c r="C197" s="6">
        <f>IFERROR(VLOOKUP(通常分様式!C197,―!$A$2:$B$3,2,FALSE),0)</f>
        <v>0</v>
      </c>
      <c r="D197" s="6">
        <f>IFERROR(VLOOKUP(通常分様式!D197,―!$AD$2:$AE$3,2,FALSE),0)</f>
        <v>0</v>
      </c>
      <c r="E197" s="6">
        <f>IFERROR(VLOOKUP(通常分様式!E197,―!$AF$2:$AG$3,2,FALSE),0)</f>
        <v>0</v>
      </c>
      <c r="H197" s="6">
        <f>IFERROR(VLOOKUP(通常分様式!H197,―!$C$2:$D$2,2,FALSE),0)</f>
        <v>0</v>
      </c>
      <c r="I197" s="6">
        <f>IFERROR(IF(通常分様式!D197="○",VLOOKUP(通常分様式!I197,―!$E$20:$F$24,2,FALSE),VLOOKUP(通常分様式!I197,―!$E$2:$F$18,2,FALSE)),0)</f>
        <v>0</v>
      </c>
      <c r="J197" s="6">
        <f>IFERROR(VLOOKUP(通常分様式!J197,―!$G$2:$H$2,2,FALSE),0)</f>
        <v>0</v>
      </c>
      <c r="K197" s="6">
        <f>IFERROR(VLOOKUP(通常分様式!K197,―!$AH$2:$AI$12,2,FALSE),0)</f>
        <v>0</v>
      </c>
      <c r="U197" s="6">
        <f>IFERROR(IF(通常分様式!C197="単",VLOOKUP(通常分様式!U197,―!$I$2:$J$3,2,FALSE),VLOOKUP(通常分様式!U197,―!$I$4:$J$5,2,FALSE)),0)</f>
        <v>0</v>
      </c>
      <c r="V197" s="6">
        <f>IFERROR(VLOOKUP(通常分様式!V197,―!$K$2:$L$3,2,FALSE),0)</f>
        <v>0</v>
      </c>
      <c r="W197" s="6">
        <f>IFERROR(VLOOKUP(通常分様式!W197,―!$M$2:$N$3,2,FALSE),0)</f>
        <v>0</v>
      </c>
      <c r="X197" s="6">
        <f>IFERROR(VLOOKUP(通常分様式!X197,―!$O$2:$P$3,2,FALSE),0)</f>
        <v>0</v>
      </c>
      <c r="Y197" s="6">
        <f>IFERROR(VLOOKUP(通常分様式!Y197,―!$X$2:$Y$31,2,FALSE),0)</f>
        <v>0</v>
      </c>
      <c r="Z197" s="6">
        <f>IFERROR(VLOOKUP(通常分様式!Z197,―!$X$2:$Y$31,2,FALSE),0)</f>
        <v>0</v>
      </c>
      <c r="AE197" s="6">
        <f>IFERROR(VLOOKUP(通常分様式!AE197,―!$AA$2:$AB$13,2,FALSE),0)</f>
        <v>0</v>
      </c>
      <c r="AF197" s="6">
        <f t="shared" si="16"/>
        <v>0</v>
      </c>
      <c r="AG197" s="139">
        <f t="shared" si="17"/>
        <v>0</v>
      </c>
      <c r="AH197" s="139">
        <f t="shared" si="18"/>
        <v>0</v>
      </c>
      <c r="AI197" s="139">
        <f t="shared" si="19"/>
        <v>0</v>
      </c>
      <c r="AJ197" s="139">
        <f t="shared" si="20"/>
        <v>0</v>
      </c>
      <c r="AK197" s="139">
        <f t="shared" si="21"/>
        <v>0</v>
      </c>
      <c r="AL197" s="139">
        <f t="shared" si="22"/>
        <v>0</v>
      </c>
      <c r="AM197" s="139">
        <f t="shared" si="23"/>
        <v>0</v>
      </c>
      <c r="AN197" s="6" t="str">
        <f>IF(通常分様式!C197="","",IF(PRODUCT(C197:E197,H197:Z197,AE197)=0,"error",""))</f>
        <v/>
      </c>
    </row>
    <row r="198" spans="1:40" x14ac:dyDescent="0.15">
      <c r="A198" s="6">
        <v>180</v>
      </c>
      <c r="C198" s="6">
        <f>IFERROR(VLOOKUP(通常分様式!C198,―!$A$2:$B$3,2,FALSE),0)</f>
        <v>0</v>
      </c>
      <c r="D198" s="6">
        <f>IFERROR(VLOOKUP(通常分様式!D198,―!$AD$2:$AE$3,2,FALSE),0)</f>
        <v>0</v>
      </c>
      <c r="E198" s="6">
        <f>IFERROR(VLOOKUP(通常分様式!E198,―!$AF$2:$AG$3,2,FALSE),0)</f>
        <v>0</v>
      </c>
      <c r="H198" s="6">
        <f>IFERROR(VLOOKUP(通常分様式!H198,―!$C$2:$D$2,2,FALSE),0)</f>
        <v>0</v>
      </c>
      <c r="I198" s="6">
        <f>IFERROR(IF(通常分様式!D198="○",VLOOKUP(通常分様式!I198,―!$E$20:$F$24,2,FALSE),VLOOKUP(通常分様式!I198,―!$E$2:$F$18,2,FALSE)),0)</f>
        <v>0</v>
      </c>
      <c r="J198" s="6">
        <f>IFERROR(VLOOKUP(通常分様式!J198,―!$G$2:$H$2,2,FALSE),0)</f>
        <v>0</v>
      </c>
      <c r="K198" s="6">
        <f>IFERROR(VLOOKUP(通常分様式!K198,―!$AH$2:$AI$12,2,FALSE),0)</f>
        <v>0</v>
      </c>
      <c r="U198" s="6">
        <f>IFERROR(IF(通常分様式!C198="単",VLOOKUP(通常分様式!U198,―!$I$2:$J$3,2,FALSE),VLOOKUP(通常分様式!U198,―!$I$4:$J$5,2,FALSE)),0)</f>
        <v>0</v>
      </c>
      <c r="V198" s="6">
        <f>IFERROR(VLOOKUP(通常分様式!V198,―!$K$2:$L$3,2,FALSE),0)</f>
        <v>0</v>
      </c>
      <c r="W198" s="6">
        <f>IFERROR(VLOOKUP(通常分様式!W198,―!$M$2:$N$3,2,FALSE),0)</f>
        <v>0</v>
      </c>
      <c r="X198" s="6">
        <f>IFERROR(VLOOKUP(通常分様式!X198,―!$O$2:$P$3,2,FALSE),0)</f>
        <v>0</v>
      </c>
      <c r="Y198" s="6">
        <f>IFERROR(VLOOKUP(通常分様式!Y198,―!$X$2:$Y$31,2,FALSE),0)</f>
        <v>0</v>
      </c>
      <c r="Z198" s="6">
        <f>IFERROR(VLOOKUP(通常分様式!Z198,―!$X$2:$Y$31,2,FALSE),0)</f>
        <v>0</v>
      </c>
      <c r="AE198" s="6">
        <f>IFERROR(VLOOKUP(通常分様式!AE198,―!$AA$2:$AB$13,2,FALSE),0)</f>
        <v>0</v>
      </c>
      <c r="AF198" s="6">
        <f t="shared" si="16"/>
        <v>0</v>
      </c>
      <c r="AG198" s="139">
        <f t="shared" si="17"/>
        <v>0</v>
      </c>
      <c r="AH198" s="139">
        <f t="shared" si="18"/>
        <v>0</v>
      </c>
      <c r="AI198" s="139">
        <f t="shared" si="19"/>
        <v>0</v>
      </c>
      <c r="AJ198" s="139">
        <f t="shared" si="20"/>
        <v>0</v>
      </c>
      <c r="AK198" s="139">
        <f t="shared" si="21"/>
        <v>0</v>
      </c>
      <c r="AL198" s="139">
        <f t="shared" si="22"/>
        <v>0</v>
      </c>
      <c r="AM198" s="139">
        <f t="shared" si="23"/>
        <v>0</v>
      </c>
      <c r="AN198" s="6" t="str">
        <f>IF(通常分様式!C198="","",IF(PRODUCT(C198:E198,H198:Z198,AE198)=0,"error",""))</f>
        <v/>
      </c>
    </row>
    <row r="199" spans="1:40" x14ac:dyDescent="0.15">
      <c r="A199" s="6">
        <v>181</v>
      </c>
      <c r="C199" s="6">
        <f>IFERROR(VLOOKUP(通常分様式!C199,―!$A$2:$B$3,2,FALSE),0)</f>
        <v>0</v>
      </c>
      <c r="D199" s="6">
        <f>IFERROR(VLOOKUP(通常分様式!D199,―!$AD$2:$AE$3,2,FALSE),0)</f>
        <v>0</v>
      </c>
      <c r="E199" s="6">
        <f>IFERROR(VLOOKUP(通常分様式!E199,―!$AF$2:$AG$3,2,FALSE),0)</f>
        <v>0</v>
      </c>
      <c r="H199" s="6">
        <f>IFERROR(VLOOKUP(通常分様式!H199,―!$C$2:$D$2,2,FALSE),0)</f>
        <v>0</v>
      </c>
      <c r="I199" s="6">
        <f>IFERROR(IF(通常分様式!D199="○",VLOOKUP(通常分様式!I199,―!$E$20:$F$24,2,FALSE),VLOOKUP(通常分様式!I199,―!$E$2:$F$18,2,FALSE)),0)</f>
        <v>0</v>
      </c>
      <c r="J199" s="6">
        <f>IFERROR(VLOOKUP(通常分様式!J199,―!$G$2:$H$2,2,FALSE),0)</f>
        <v>0</v>
      </c>
      <c r="K199" s="6">
        <f>IFERROR(VLOOKUP(通常分様式!K199,―!$AH$2:$AI$12,2,FALSE),0)</f>
        <v>0</v>
      </c>
      <c r="U199" s="6">
        <f>IFERROR(IF(通常分様式!C199="単",VLOOKUP(通常分様式!U199,―!$I$2:$J$3,2,FALSE),VLOOKUP(通常分様式!U199,―!$I$4:$J$5,2,FALSE)),0)</f>
        <v>0</v>
      </c>
      <c r="V199" s="6">
        <f>IFERROR(VLOOKUP(通常分様式!V199,―!$K$2:$L$3,2,FALSE),0)</f>
        <v>0</v>
      </c>
      <c r="W199" s="6">
        <f>IFERROR(VLOOKUP(通常分様式!W199,―!$M$2:$N$3,2,FALSE),0)</f>
        <v>0</v>
      </c>
      <c r="X199" s="6">
        <f>IFERROR(VLOOKUP(通常分様式!X199,―!$O$2:$P$3,2,FALSE),0)</f>
        <v>0</v>
      </c>
      <c r="Y199" s="6">
        <f>IFERROR(VLOOKUP(通常分様式!Y199,―!$X$2:$Y$31,2,FALSE),0)</f>
        <v>0</v>
      </c>
      <c r="Z199" s="6">
        <f>IFERROR(VLOOKUP(通常分様式!Z199,―!$X$2:$Y$31,2,FALSE),0)</f>
        <v>0</v>
      </c>
      <c r="AE199" s="6">
        <f>IFERROR(VLOOKUP(通常分様式!AE199,―!$AA$2:$AB$13,2,FALSE),0)</f>
        <v>0</v>
      </c>
      <c r="AF199" s="6">
        <f t="shared" si="16"/>
        <v>0</v>
      </c>
      <c r="AG199" s="139">
        <f t="shared" si="17"/>
        <v>0</v>
      </c>
      <c r="AH199" s="139">
        <f t="shared" si="18"/>
        <v>0</v>
      </c>
      <c r="AI199" s="139">
        <f t="shared" si="19"/>
        <v>0</v>
      </c>
      <c r="AJ199" s="139">
        <f t="shared" si="20"/>
        <v>0</v>
      </c>
      <c r="AK199" s="139">
        <f t="shared" si="21"/>
        <v>0</v>
      </c>
      <c r="AL199" s="139">
        <f t="shared" si="22"/>
        <v>0</v>
      </c>
      <c r="AM199" s="139">
        <f t="shared" si="23"/>
        <v>0</v>
      </c>
      <c r="AN199" s="6" t="str">
        <f>IF(通常分様式!C199="","",IF(PRODUCT(C199:E199,H199:Z199,AE199)=0,"error",""))</f>
        <v/>
      </c>
    </row>
    <row r="200" spans="1:40" x14ac:dyDescent="0.15">
      <c r="A200" s="6">
        <v>182</v>
      </c>
      <c r="C200" s="6">
        <f>IFERROR(VLOOKUP(通常分様式!C200,―!$A$2:$B$3,2,FALSE),0)</f>
        <v>0</v>
      </c>
      <c r="D200" s="6">
        <f>IFERROR(VLOOKUP(通常分様式!D200,―!$AD$2:$AE$3,2,FALSE),0)</f>
        <v>0</v>
      </c>
      <c r="E200" s="6">
        <f>IFERROR(VLOOKUP(通常分様式!E200,―!$AF$2:$AG$3,2,FALSE),0)</f>
        <v>0</v>
      </c>
      <c r="H200" s="6">
        <f>IFERROR(VLOOKUP(通常分様式!H200,―!$C$2:$D$2,2,FALSE),0)</f>
        <v>0</v>
      </c>
      <c r="I200" s="6">
        <f>IFERROR(IF(通常分様式!D200="○",VLOOKUP(通常分様式!I200,―!$E$20:$F$24,2,FALSE),VLOOKUP(通常分様式!I200,―!$E$2:$F$18,2,FALSE)),0)</f>
        <v>0</v>
      </c>
      <c r="J200" s="6">
        <f>IFERROR(VLOOKUP(通常分様式!J200,―!$G$2:$H$2,2,FALSE),0)</f>
        <v>0</v>
      </c>
      <c r="K200" s="6">
        <f>IFERROR(VLOOKUP(通常分様式!K200,―!$AH$2:$AI$12,2,FALSE),0)</f>
        <v>0</v>
      </c>
      <c r="U200" s="6">
        <f>IFERROR(IF(通常分様式!C200="単",VLOOKUP(通常分様式!U200,―!$I$2:$J$3,2,FALSE),VLOOKUP(通常分様式!U200,―!$I$4:$J$5,2,FALSE)),0)</f>
        <v>0</v>
      </c>
      <c r="V200" s="6">
        <f>IFERROR(VLOOKUP(通常分様式!V200,―!$K$2:$L$3,2,FALSE),0)</f>
        <v>0</v>
      </c>
      <c r="W200" s="6">
        <f>IFERROR(VLOOKUP(通常分様式!W200,―!$M$2:$N$3,2,FALSE),0)</f>
        <v>0</v>
      </c>
      <c r="X200" s="6">
        <f>IFERROR(VLOOKUP(通常分様式!X200,―!$O$2:$P$3,2,FALSE),0)</f>
        <v>0</v>
      </c>
      <c r="Y200" s="6">
        <f>IFERROR(VLOOKUP(通常分様式!Y200,―!$X$2:$Y$31,2,FALSE),0)</f>
        <v>0</v>
      </c>
      <c r="Z200" s="6">
        <f>IFERROR(VLOOKUP(通常分様式!Z200,―!$X$2:$Y$31,2,FALSE),0)</f>
        <v>0</v>
      </c>
      <c r="AE200" s="6">
        <f>IFERROR(VLOOKUP(通常分様式!AE200,―!$AA$2:$AB$13,2,FALSE),0)</f>
        <v>0</v>
      </c>
      <c r="AF200" s="6">
        <f t="shared" si="16"/>
        <v>0</v>
      </c>
      <c r="AG200" s="139">
        <f t="shared" si="17"/>
        <v>0</v>
      </c>
      <c r="AH200" s="139">
        <f t="shared" si="18"/>
        <v>0</v>
      </c>
      <c r="AI200" s="139">
        <f t="shared" si="19"/>
        <v>0</v>
      </c>
      <c r="AJ200" s="139">
        <f t="shared" si="20"/>
        <v>0</v>
      </c>
      <c r="AK200" s="139">
        <f t="shared" si="21"/>
        <v>0</v>
      </c>
      <c r="AL200" s="139">
        <f t="shared" si="22"/>
        <v>0</v>
      </c>
      <c r="AM200" s="139">
        <f t="shared" si="23"/>
        <v>0</v>
      </c>
      <c r="AN200" s="6" t="str">
        <f>IF(通常分様式!C200="","",IF(PRODUCT(C200:E200,H200:Z200,AE200)=0,"error",""))</f>
        <v/>
      </c>
    </row>
    <row r="201" spans="1:40" x14ac:dyDescent="0.15">
      <c r="A201" s="6">
        <v>183</v>
      </c>
      <c r="C201" s="6">
        <f>IFERROR(VLOOKUP(通常分様式!C201,―!$A$2:$B$3,2,FALSE),0)</f>
        <v>0</v>
      </c>
      <c r="D201" s="6">
        <f>IFERROR(VLOOKUP(通常分様式!D201,―!$AD$2:$AE$3,2,FALSE),0)</f>
        <v>0</v>
      </c>
      <c r="E201" s="6">
        <f>IFERROR(VLOOKUP(通常分様式!E201,―!$AF$2:$AG$3,2,FALSE),0)</f>
        <v>0</v>
      </c>
      <c r="H201" s="6">
        <f>IFERROR(VLOOKUP(通常分様式!H201,―!$C$2:$D$2,2,FALSE),0)</f>
        <v>0</v>
      </c>
      <c r="I201" s="6">
        <f>IFERROR(IF(通常分様式!D201="○",VLOOKUP(通常分様式!I201,―!$E$20:$F$24,2,FALSE),VLOOKUP(通常分様式!I201,―!$E$2:$F$18,2,FALSE)),0)</f>
        <v>0</v>
      </c>
      <c r="J201" s="6">
        <f>IFERROR(VLOOKUP(通常分様式!J201,―!$G$2:$H$2,2,FALSE),0)</f>
        <v>0</v>
      </c>
      <c r="K201" s="6">
        <f>IFERROR(VLOOKUP(通常分様式!K201,―!$AH$2:$AI$12,2,FALSE),0)</f>
        <v>0</v>
      </c>
      <c r="U201" s="6">
        <f>IFERROR(IF(通常分様式!C201="単",VLOOKUP(通常分様式!U201,―!$I$2:$J$3,2,FALSE),VLOOKUP(通常分様式!U201,―!$I$4:$J$5,2,FALSE)),0)</f>
        <v>0</v>
      </c>
      <c r="V201" s="6">
        <f>IFERROR(VLOOKUP(通常分様式!V201,―!$K$2:$L$3,2,FALSE),0)</f>
        <v>0</v>
      </c>
      <c r="W201" s="6">
        <f>IFERROR(VLOOKUP(通常分様式!W201,―!$M$2:$N$3,2,FALSE),0)</f>
        <v>0</v>
      </c>
      <c r="X201" s="6">
        <f>IFERROR(VLOOKUP(通常分様式!X201,―!$O$2:$P$3,2,FALSE),0)</f>
        <v>0</v>
      </c>
      <c r="Y201" s="6">
        <f>IFERROR(VLOOKUP(通常分様式!Y201,―!$X$2:$Y$31,2,FALSE),0)</f>
        <v>0</v>
      </c>
      <c r="Z201" s="6">
        <f>IFERROR(VLOOKUP(通常分様式!Z201,―!$X$2:$Y$31,2,FALSE),0)</f>
        <v>0</v>
      </c>
      <c r="AE201" s="6">
        <f>IFERROR(VLOOKUP(通常分様式!AE201,―!$AA$2:$AB$13,2,FALSE),0)</f>
        <v>0</v>
      </c>
      <c r="AF201" s="6">
        <f t="shared" si="16"/>
        <v>0</v>
      </c>
      <c r="AG201" s="139">
        <f t="shared" si="17"/>
        <v>0</v>
      </c>
      <c r="AH201" s="139">
        <f t="shared" si="18"/>
        <v>0</v>
      </c>
      <c r="AI201" s="139">
        <f t="shared" si="19"/>
        <v>0</v>
      </c>
      <c r="AJ201" s="139">
        <f t="shared" si="20"/>
        <v>0</v>
      </c>
      <c r="AK201" s="139">
        <f t="shared" si="21"/>
        <v>0</v>
      </c>
      <c r="AL201" s="139">
        <f t="shared" si="22"/>
        <v>0</v>
      </c>
      <c r="AM201" s="139">
        <f t="shared" si="23"/>
        <v>0</v>
      </c>
      <c r="AN201" s="6" t="str">
        <f>IF(通常分様式!C201="","",IF(PRODUCT(C201:E201,H201:Z201,AE201)=0,"error",""))</f>
        <v/>
      </c>
    </row>
    <row r="202" spans="1:40" x14ac:dyDescent="0.15">
      <c r="A202" s="6">
        <v>184</v>
      </c>
      <c r="C202" s="6">
        <f>IFERROR(VLOOKUP(通常分様式!C202,―!$A$2:$B$3,2,FALSE),0)</f>
        <v>0</v>
      </c>
      <c r="D202" s="6">
        <f>IFERROR(VLOOKUP(通常分様式!D202,―!$AD$2:$AE$3,2,FALSE),0)</f>
        <v>0</v>
      </c>
      <c r="E202" s="6">
        <f>IFERROR(VLOOKUP(通常分様式!E202,―!$AF$2:$AG$3,2,FALSE),0)</f>
        <v>0</v>
      </c>
      <c r="H202" s="6">
        <f>IFERROR(VLOOKUP(通常分様式!H202,―!$C$2:$D$2,2,FALSE),0)</f>
        <v>0</v>
      </c>
      <c r="I202" s="6">
        <f>IFERROR(IF(通常分様式!D202="○",VLOOKUP(通常分様式!I202,―!$E$20:$F$24,2,FALSE),VLOOKUP(通常分様式!I202,―!$E$2:$F$18,2,FALSE)),0)</f>
        <v>0</v>
      </c>
      <c r="J202" s="6">
        <f>IFERROR(VLOOKUP(通常分様式!J202,―!$G$2:$H$2,2,FALSE),0)</f>
        <v>0</v>
      </c>
      <c r="K202" s="6">
        <f>IFERROR(VLOOKUP(通常分様式!K202,―!$AH$2:$AI$12,2,FALSE),0)</f>
        <v>0</v>
      </c>
      <c r="U202" s="6">
        <f>IFERROR(IF(通常分様式!C202="単",VLOOKUP(通常分様式!U202,―!$I$2:$J$3,2,FALSE),VLOOKUP(通常分様式!U202,―!$I$4:$J$5,2,FALSE)),0)</f>
        <v>0</v>
      </c>
      <c r="V202" s="6">
        <f>IFERROR(VLOOKUP(通常分様式!V202,―!$K$2:$L$3,2,FALSE),0)</f>
        <v>0</v>
      </c>
      <c r="W202" s="6">
        <f>IFERROR(VLOOKUP(通常分様式!W202,―!$M$2:$N$3,2,FALSE),0)</f>
        <v>0</v>
      </c>
      <c r="X202" s="6">
        <f>IFERROR(VLOOKUP(通常分様式!X202,―!$O$2:$P$3,2,FALSE),0)</f>
        <v>0</v>
      </c>
      <c r="Y202" s="6">
        <f>IFERROR(VLOOKUP(通常分様式!Y202,―!$X$2:$Y$31,2,FALSE),0)</f>
        <v>0</v>
      </c>
      <c r="Z202" s="6">
        <f>IFERROR(VLOOKUP(通常分様式!Z202,―!$X$2:$Y$31,2,FALSE),0)</f>
        <v>0</v>
      </c>
      <c r="AE202" s="6">
        <f>IFERROR(VLOOKUP(通常分様式!AE202,―!$AA$2:$AB$13,2,FALSE),0)</f>
        <v>0</v>
      </c>
      <c r="AF202" s="6">
        <f t="shared" si="16"/>
        <v>0</v>
      </c>
      <c r="AG202" s="139">
        <f t="shared" si="17"/>
        <v>0</v>
      </c>
      <c r="AH202" s="139">
        <f t="shared" si="18"/>
        <v>0</v>
      </c>
      <c r="AI202" s="139">
        <f t="shared" si="19"/>
        <v>0</v>
      </c>
      <c r="AJ202" s="139">
        <f t="shared" si="20"/>
        <v>0</v>
      </c>
      <c r="AK202" s="139">
        <f t="shared" si="21"/>
        <v>0</v>
      </c>
      <c r="AL202" s="139">
        <f t="shared" si="22"/>
        <v>0</v>
      </c>
      <c r="AM202" s="139">
        <f t="shared" si="23"/>
        <v>0</v>
      </c>
      <c r="AN202" s="6" t="str">
        <f>IF(通常分様式!C202="","",IF(PRODUCT(C202:E202,H202:Z202,AE202)=0,"error",""))</f>
        <v/>
      </c>
    </row>
    <row r="203" spans="1:40" x14ac:dyDescent="0.15">
      <c r="A203" s="6">
        <v>185</v>
      </c>
      <c r="C203" s="6">
        <f>IFERROR(VLOOKUP(通常分様式!C203,―!$A$2:$B$3,2,FALSE),0)</f>
        <v>0</v>
      </c>
      <c r="D203" s="6">
        <f>IFERROR(VLOOKUP(通常分様式!D203,―!$AD$2:$AE$3,2,FALSE),0)</f>
        <v>0</v>
      </c>
      <c r="E203" s="6">
        <f>IFERROR(VLOOKUP(通常分様式!E203,―!$AF$2:$AG$3,2,FALSE),0)</f>
        <v>0</v>
      </c>
      <c r="H203" s="6">
        <f>IFERROR(VLOOKUP(通常分様式!H203,―!$C$2:$D$2,2,FALSE),0)</f>
        <v>0</v>
      </c>
      <c r="I203" s="6">
        <f>IFERROR(IF(通常分様式!D203="○",VLOOKUP(通常分様式!I203,―!$E$20:$F$24,2,FALSE),VLOOKUP(通常分様式!I203,―!$E$2:$F$18,2,FALSE)),0)</f>
        <v>0</v>
      </c>
      <c r="J203" s="6">
        <f>IFERROR(VLOOKUP(通常分様式!J203,―!$G$2:$H$2,2,FALSE),0)</f>
        <v>0</v>
      </c>
      <c r="K203" s="6">
        <f>IFERROR(VLOOKUP(通常分様式!K203,―!$AH$2:$AI$12,2,FALSE),0)</f>
        <v>0</v>
      </c>
      <c r="U203" s="6">
        <f>IFERROR(IF(通常分様式!C203="単",VLOOKUP(通常分様式!U203,―!$I$2:$J$3,2,FALSE),VLOOKUP(通常分様式!U203,―!$I$4:$J$5,2,FALSE)),0)</f>
        <v>0</v>
      </c>
      <c r="V203" s="6">
        <f>IFERROR(VLOOKUP(通常分様式!V203,―!$K$2:$L$3,2,FALSE),0)</f>
        <v>0</v>
      </c>
      <c r="W203" s="6">
        <f>IFERROR(VLOOKUP(通常分様式!W203,―!$M$2:$N$3,2,FALSE),0)</f>
        <v>0</v>
      </c>
      <c r="X203" s="6">
        <f>IFERROR(VLOOKUP(通常分様式!X203,―!$O$2:$P$3,2,FALSE),0)</f>
        <v>0</v>
      </c>
      <c r="Y203" s="6">
        <f>IFERROR(VLOOKUP(通常分様式!Y203,―!$X$2:$Y$31,2,FALSE),0)</f>
        <v>0</v>
      </c>
      <c r="Z203" s="6">
        <f>IFERROR(VLOOKUP(通常分様式!Z203,―!$X$2:$Y$31,2,FALSE),0)</f>
        <v>0</v>
      </c>
      <c r="AE203" s="6">
        <f>IFERROR(VLOOKUP(通常分様式!AE203,―!$AA$2:$AB$13,2,FALSE),0)</f>
        <v>0</v>
      </c>
      <c r="AF203" s="6">
        <f t="shared" si="16"/>
        <v>0</v>
      </c>
      <c r="AG203" s="139">
        <f t="shared" si="17"/>
        <v>0</v>
      </c>
      <c r="AH203" s="139">
        <f t="shared" si="18"/>
        <v>0</v>
      </c>
      <c r="AI203" s="139">
        <f t="shared" si="19"/>
        <v>0</v>
      </c>
      <c r="AJ203" s="139">
        <f t="shared" si="20"/>
        <v>0</v>
      </c>
      <c r="AK203" s="139">
        <f t="shared" si="21"/>
        <v>0</v>
      </c>
      <c r="AL203" s="139">
        <f t="shared" si="22"/>
        <v>0</v>
      </c>
      <c r="AM203" s="139">
        <f t="shared" si="23"/>
        <v>0</v>
      </c>
      <c r="AN203" s="6" t="str">
        <f>IF(通常分様式!C203="","",IF(PRODUCT(C203:E203,H203:Z203,AE203)=0,"error",""))</f>
        <v/>
      </c>
    </row>
    <row r="204" spans="1:40" x14ac:dyDescent="0.15">
      <c r="A204" s="6">
        <v>186</v>
      </c>
      <c r="C204" s="6">
        <f>IFERROR(VLOOKUP(通常分様式!C204,―!$A$2:$B$3,2,FALSE),0)</f>
        <v>0</v>
      </c>
      <c r="D204" s="6">
        <f>IFERROR(VLOOKUP(通常分様式!D204,―!$AD$2:$AE$3,2,FALSE),0)</f>
        <v>0</v>
      </c>
      <c r="E204" s="6">
        <f>IFERROR(VLOOKUP(通常分様式!E204,―!$AF$2:$AG$3,2,FALSE),0)</f>
        <v>0</v>
      </c>
      <c r="H204" s="6">
        <f>IFERROR(VLOOKUP(通常分様式!H204,―!$C$2:$D$2,2,FALSE),0)</f>
        <v>0</v>
      </c>
      <c r="I204" s="6">
        <f>IFERROR(IF(通常分様式!D204="○",VLOOKUP(通常分様式!I204,―!$E$20:$F$24,2,FALSE),VLOOKUP(通常分様式!I204,―!$E$2:$F$18,2,FALSE)),0)</f>
        <v>0</v>
      </c>
      <c r="J204" s="6">
        <f>IFERROR(VLOOKUP(通常分様式!J204,―!$G$2:$H$2,2,FALSE),0)</f>
        <v>0</v>
      </c>
      <c r="K204" s="6">
        <f>IFERROR(VLOOKUP(通常分様式!K204,―!$AH$2:$AI$12,2,FALSE),0)</f>
        <v>0</v>
      </c>
      <c r="U204" s="6">
        <f>IFERROR(IF(通常分様式!C204="単",VLOOKUP(通常分様式!U204,―!$I$2:$J$3,2,FALSE),VLOOKUP(通常分様式!U204,―!$I$4:$J$5,2,FALSE)),0)</f>
        <v>0</v>
      </c>
      <c r="V204" s="6">
        <f>IFERROR(VLOOKUP(通常分様式!V204,―!$K$2:$L$3,2,FALSE),0)</f>
        <v>0</v>
      </c>
      <c r="W204" s="6">
        <f>IFERROR(VLOOKUP(通常分様式!W204,―!$M$2:$N$3,2,FALSE),0)</f>
        <v>0</v>
      </c>
      <c r="X204" s="6">
        <f>IFERROR(VLOOKUP(通常分様式!X204,―!$O$2:$P$3,2,FALSE),0)</f>
        <v>0</v>
      </c>
      <c r="Y204" s="6">
        <f>IFERROR(VLOOKUP(通常分様式!Y204,―!$X$2:$Y$31,2,FALSE),0)</f>
        <v>0</v>
      </c>
      <c r="Z204" s="6">
        <f>IFERROR(VLOOKUP(通常分様式!Z204,―!$X$2:$Y$31,2,FALSE),0)</f>
        <v>0</v>
      </c>
      <c r="AE204" s="6">
        <f>IFERROR(VLOOKUP(通常分様式!AE204,―!$AA$2:$AB$13,2,FALSE),0)</f>
        <v>0</v>
      </c>
      <c r="AF204" s="6">
        <f t="shared" si="16"/>
        <v>0</v>
      </c>
      <c r="AG204" s="139">
        <f t="shared" si="17"/>
        <v>0</v>
      </c>
      <c r="AH204" s="139">
        <f t="shared" si="18"/>
        <v>0</v>
      </c>
      <c r="AI204" s="139">
        <f t="shared" si="19"/>
        <v>0</v>
      </c>
      <c r="AJ204" s="139">
        <f t="shared" si="20"/>
        <v>0</v>
      </c>
      <c r="AK204" s="139">
        <f t="shared" si="21"/>
        <v>0</v>
      </c>
      <c r="AL204" s="139">
        <f t="shared" si="22"/>
        <v>0</v>
      </c>
      <c r="AM204" s="139">
        <f t="shared" si="23"/>
        <v>0</v>
      </c>
      <c r="AN204" s="6" t="str">
        <f>IF(通常分様式!C204="","",IF(PRODUCT(C204:E204,H204:Z204,AE204)=0,"error",""))</f>
        <v/>
      </c>
    </row>
    <row r="205" spans="1:40" x14ac:dyDescent="0.15">
      <c r="A205" s="6">
        <v>187</v>
      </c>
      <c r="C205" s="6">
        <f>IFERROR(VLOOKUP(通常分様式!C205,―!$A$2:$B$3,2,FALSE),0)</f>
        <v>0</v>
      </c>
      <c r="D205" s="6">
        <f>IFERROR(VLOOKUP(通常分様式!D205,―!$AD$2:$AE$3,2,FALSE),0)</f>
        <v>0</v>
      </c>
      <c r="E205" s="6">
        <f>IFERROR(VLOOKUP(通常分様式!E205,―!$AF$2:$AG$3,2,FALSE),0)</f>
        <v>0</v>
      </c>
      <c r="H205" s="6">
        <f>IFERROR(VLOOKUP(通常分様式!H205,―!$C$2:$D$2,2,FALSE),0)</f>
        <v>0</v>
      </c>
      <c r="I205" s="6">
        <f>IFERROR(IF(通常分様式!D205="○",VLOOKUP(通常分様式!I205,―!$E$20:$F$24,2,FALSE),VLOOKUP(通常分様式!I205,―!$E$2:$F$18,2,FALSE)),0)</f>
        <v>0</v>
      </c>
      <c r="J205" s="6">
        <f>IFERROR(VLOOKUP(通常分様式!J205,―!$G$2:$H$2,2,FALSE),0)</f>
        <v>0</v>
      </c>
      <c r="K205" s="6">
        <f>IFERROR(VLOOKUP(通常分様式!K205,―!$AH$2:$AI$12,2,FALSE),0)</f>
        <v>0</v>
      </c>
      <c r="U205" s="6">
        <f>IFERROR(IF(通常分様式!C205="単",VLOOKUP(通常分様式!U205,―!$I$2:$J$3,2,FALSE),VLOOKUP(通常分様式!U205,―!$I$4:$J$5,2,FALSE)),0)</f>
        <v>0</v>
      </c>
      <c r="V205" s="6">
        <f>IFERROR(VLOOKUP(通常分様式!V205,―!$K$2:$L$3,2,FALSE),0)</f>
        <v>0</v>
      </c>
      <c r="W205" s="6">
        <f>IFERROR(VLOOKUP(通常分様式!W205,―!$M$2:$N$3,2,FALSE),0)</f>
        <v>0</v>
      </c>
      <c r="X205" s="6">
        <f>IFERROR(VLOOKUP(通常分様式!X205,―!$O$2:$P$3,2,FALSE),0)</f>
        <v>0</v>
      </c>
      <c r="Y205" s="6">
        <f>IFERROR(VLOOKUP(通常分様式!Y205,―!$X$2:$Y$31,2,FALSE),0)</f>
        <v>0</v>
      </c>
      <c r="Z205" s="6">
        <f>IFERROR(VLOOKUP(通常分様式!Z205,―!$X$2:$Y$31,2,FALSE),0)</f>
        <v>0</v>
      </c>
      <c r="AE205" s="6">
        <f>IFERROR(VLOOKUP(通常分様式!AE205,―!$AA$2:$AB$13,2,FALSE),0)</f>
        <v>0</v>
      </c>
      <c r="AF205" s="6">
        <f t="shared" si="16"/>
        <v>0</v>
      </c>
      <c r="AG205" s="139">
        <f t="shared" si="17"/>
        <v>0</v>
      </c>
      <c r="AH205" s="139">
        <f t="shared" si="18"/>
        <v>0</v>
      </c>
      <c r="AI205" s="139">
        <f t="shared" si="19"/>
        <v>0</v>
      </c>
      <c r="AJ205" s="139">
        <f t="shared" si="20"/>
        <v>0</v>
      </c>
      <c r="AK205" s="139">
        <f t="shared" si="21"/>
        <v>0</v>
      </c>
      <c r="AL205" s="139">
        <f t="shared" si="22"/>
        <v>0</v>
      </c>
      <c r="AM205" s="139">
        <f t="shared" si="23"/>
        <v>0</v>
      </c>
      <c r="AN205" s="6" t="str">
        <f>IF(通常分様式!C205="","",IF(PRODUCT(C205:E205,H205:Z205,AE205)=0,"error",""))</f>
        <v/>
      </c>
    </row>
    <row r="206" spans="1:40" x14ac:dyDescent="0.15">
      <c r="A206" s="6">
        <v>188</v>
      </c>
      <c r="C206" s="6">
        <f>IFERROR(VLOOKUP(通常分様式!C206,―!$A$2:$B$3,2,FALSE),0)</f>
        <v>0</v>
      </c>
      <c r="D206" s="6">
        <f>IFERROR(VLOOKUP(通常分様式!D206,―!$AD$2:$AE$3,2,FALSE),0)</f>
        <v>0</v>
      </c>
      <c r="E206" s="6">
        <f>IFERROR(VLOOKUP(通常分様式!E206,―!$AF$2:$AG$3,2,FALSE),0)</f>
        <v>0</v>
      </c>
      <c r="H206" s="6">
        <f>IFERROR(VLOOKUP(通常分様式!H206,―!$C$2:$D$2,2,FALSE),0)</f>
        <v>0</v>
      </c>
      <c r="I206" s="6">
        <f>IFERROR(IF(通常分様式!D206="○",VLOOKUP(通常分様式!I206,―!$E$20:$F$24,2,FALSE),VLOOKUP(通常分様式!I206,―!$E$2:$F$18,2,FALSE)),0)</f>
        <v>0</v>
      </c>
      <c r="J206" s="6">
        <f>IFERROR(VLOOKUP(通常分様式!J206,―!$G$2:$H$2,2,FALSE),0)</f>
        <v>0</v>
      </c>
      <c r="K206" s="6">
        <f>IFERROR(VLOOKUP(通常分様式!K206,―!$AH$2:$AI$12,2,FALSE),0)</f>
        <v>0</v>
      </c>
      <c r="U206" s="6">
        <f>IFERROR(IF(通常分様式!C206="単",VLOOKUP(通常分様式!U206,―!$I$2:$J$3,2,FALSE),VLOOKUP(通常分様式!U206,―!$I$4:$J$5,2,FALSE)),0)</f>
        <v>0</v>
      </c>
      <c r="V206" s="6">
        <f>IFERROR(VLOOKUP(通常分様式!V206,―!$K$2:$L$3,2,FALSE),0)</f>
        <v>0</v>
      </c>
      <c r="W206" s="6">
        <f>IFERROR(VLOOKUP(通常分様式!W206,―!$M$2:$N$3,2,FALSE),0)</f>
        <v>0</v>
      </c>
      <c r="X206" s="6">
        <f>IFERROR(VLOOKUP(通常分様式!X206,―!$O$2:$P$3,2,FALSE),0)</f>
        <v>0</v>
      </c>
      <c r="Y206" s="6">
        <f>IFERROR(VLOOKUP(通常分様式!Y206,―!$X$2:$Y$31,2,FALSE),0)</f>
        <v>0</v>
      </c>
      <c r="Z206" s="6">
        <f>IFERROR(VLOOKUP(通常分様式!Z206,―!$X$2:$Y$31,2,FALSE),0)</f>
        <v>0</v>
      </c>
      <c r="AE206" s="6">
        <f>IFERROR(VLOOKUP(通常分様式!AE206,―!$AA$2:$AB$13,2,FALSE),0)</f>
        <v>0</v>
      </c>
      <c r="AF206" s="6">
        <f t="shared" si="16"/>
        <v>0</v>
      </c>
      <c r="AG206" s="139">
        <f t="shared" si="17"/>
        <v>0</v>
      </c>
      <c r="AH206" s="139">
        <f t="shared" si="18"/>
        <v>0</v>
      </c>
      <c r="AI206" s="139">
        <f t="shared" si="19"/>
        <v>0</v>
      </c>
      <c r="AJ206" s="139">
        <f t="shared" si="20"/>
        <v>0</v>
      </c>
      <c r="AK206" s="139">
        <f t="shared" si="21"/>
        <v>0</v>
      </c>
      <c r="AL206" s="139">
        <f t="shared" si="22"/>
        <v>0</v>
      </c>
      <c r="AM206" s="139">
        <f t="shared" si="23"/>
        <v>0</v>
      </c>
      <c r="AN206" s="6" t="str">
        <f>IF(通常分様式!C206="","",IF(PRODUCT(C206:E206,H206:Z206,AE206)=0,"error",""))</f>
        <v/>
      </c>
    </row>
    <row r="207" spans="1:40" x14ac:dyDescent="0.15">
      <c r="A207" s="6">
        <v>189</v>
      </c>
      <c r="C207" s="6">
        <f>IFERROR(VLOOKUP(通常分様式!C207,―!$A$2:$B$3,2,FALSE),0)</f>
        <v>0</v>
      </c>
      <c r="D207" s="6">
        <f>IFERROR(VLOOKUP(通常分様式!D207,―!$AD$2:$AE$3,2,FALSE),0)</f>
        <v>0</v>
      </c>
      <c r="E207" s="6">
        <f>IFERROR(VLOOKUP(通常分様式!E207,―!$AF$2:$AG$3,2,FALSE),0)</f>
        <v>0</v>
      </c>
      <c r="H207" s="6">
        <f>IFERROR(VLOOKUP(通常分様式!H207,―!$C$2:$D$2,2,FALSE),0)</f>
        <v>0</v>
      </c>
      <c r="I207" s="6">
        <f>IFERROR(IF(通常分様式!D207="○",VLOOKUP(通常分様式!I207,―!$E$20:$F$24,2,FALSE),VLOOKUP(通常分様式!I207,―!$E$2:$F$18,2,FALSE)),0)</f>
        <v>0</v>
      </c>
      <c r="J207" s="6">
        <f>IFERROR(VLOOKUP(通常分様式!J207,―!$G$2:$H$2,2,FALSE),0)</f>
        <v>0</v>
      </c>
      <c r="K207" s="6">
        <f>IFERROR(VLOOKUP(通常分様式!K207,―!$AH$2:$AI$12,2,FALSE),0)</f>
        <v>0</v>
      </c>
      <c r="U207" s="6">
        <f>IFERROR(IF(通常分様式!C207="単",VLOOKUP(通常分様式!U207,―!$I$2:$J$3,2,FALSE),VLOOKUP(通常分様式!U207,―!$I$4:$J$5,2,FALSE)),0)</f>
        <v>0</v>
      </c>
      <c r="V207" s="6">
        <f>IFERROR(VLOOKUP(通常分様式!V207,―!$K$2:$L$3,2,FALSE),0)</f>
        <v>0</v>
      </c>
      <c r="W207" s="6">
        <f>IFERROR(VLOOKUP(通常分様式!W207,―!$M$2:$N$3,2,FALSE),0)</f>
        <v>0</v>
      </c>
      <c r="X207" s="6">
        <f>IFERROR(VLOOKUP(通常分様式!X207,―!$O$2:$P$3,2,FALSE),0)</f>
        <v>0</v>
      </c>
      <c r="Y207" s="6">
        <f>IFERROR(VLOOKUP(通常分様式!Y207,―!$X$2:$Y$31,2,FALSE),0)</f>
        <v>0</v>
      </c>
      <c r="Z207" s="6">
        <f>IFERROR(VLOOKUP(通常分様式!Z207,―!$X$2:$Y$31,2,FALSE),0)</f>
        <v>0</v>
      </c>
      <c r="AE207" s="6">
        <f>IFERROR(VLOOKUP(通常分様式!AE207,―!$AA$2:$AB$13,2,FALSE),0)</f>
        <v>0</v>
      </c>
      <c r="AF207" s="6">
        <f t="shared" si="16"/>
        <v>0</v>
      </c>
      <c r="AG207" s="139">
        <f t="shared" si="17"/>
        <v>0</v>
      </c>
      <c r="AH207" s="139">
        <f t="shared" si="18"/>
        <v>0</v>
      </c>
      <c r="AI207" s="139">
        <f t="shared" si="19"/>
        <v>0</v>
      </c>
      <c r="AJ207" s="139">
        <f t="shared" si="20"/>
        <v>0</v>
      </c>
      <c r="AK207" s="139">
        <f t="shared" si="21"/>
        <v>0</v>
      </c>
      <c r="AL207" s="139">
        <f t="shared" si="22"/>
        <v>0</v>
      </c>
      <c r="AM207" s="139">
        <f t="shared" si="23"/>
        <v>0</v>
      </c>
      <c r="AN207" s="6" t="str">
        <f>IF(通常分様式!C207="","",IF(PRODUCT(C207:E207,H207:Z207,AE207)=0,"error",""))</f>
        <v/>
      </c>
    </row>
    <row r="208" spans="1:40" x14ac:dyDescent="0.15">
      <c r="A208" s="6">
        <v>190</v>
      </c>
      <c r="C208" s="6">
        <f>IFERROR(VLOOKUP(通常分様式!C208,―!$A$2:$B$3,2,FALSE),0)</f>
        <v>0</v>
      </c>
      <c r="D208" s="6">
        <f>IFERROR(VLOOKUP(通常分様式!D208,―!$AD$2:$AE$3,2,FALSE),0)</f>
        <v>0</v>
      </c>
      <c r="E208" s="6">
        <f>IFERROR(VLOOKUP(通常分様式!E208,―!$AF$2:$AG$3,2,FALSE),0)</f>
        <v>0</v>
      </c>
      <c r="H208" s="6">
        <f>IFERROR(VLOOKUP(通常分様式!H208,―!$C$2:$D$2,2,FALSE),0)</f>
        <v>0</v>
      </c>
      <c r="I208" s="6">
        <f>IFERROR(IF(通常分様式!D208="○",VLOOKUP(通常分様式!I208,―!$E$20:$F$24,2,FALSE),VLOOKUP(通常分様式!I208,―!$E$2:$F$18,2,FALSE)),0)</f>
        <v>0</v>
      </c>
      <c r="J208" s="6">
        <f>IFERROR(VLOOKUP(通常分様式!J208,―!$G$2:$H$2,2,FALSE),0)</f>
        <v>0</v>
      </c>
      <c r="K208" s="6">
        <f>IFERROR(VLOOKUP(通常分様式!K208,―!$AH$2:$AI$12,2,FALSE),0)</f>
        <v>0</v>
      </c>
      <c r="U208" s="6">
        <f>IFERROR(IF(通常分様式!C208="単",VLOOKUP(通常分様式!U208,―!$I$2:$J$3,2,FALSE),VLOOKUP(通常分様式!U208,―!$I$4:$J$5,2,FALSE)),0)</f>
        <v>0</v>
      </c>
      <c r="V208" s="6">
        <f>IFERROR(VLOOKUP(通常分様式!V208,―!$K$2:$L$3,2,FALSE),0)</f>
        <v>0</v>
      </c>
      <c r="W208" s="6">
        <f>IFERROR(VLOOKUP(通常分様式!W208,―!$M$2:$N$3,2,FALSE),0)</f>
        <v>0</v>
      </c>
      <c r="X208" s="6">
        <f>IFERROR(VLOOKUP(通常分様式!X208,―!$O$2:$P$3,2,FALSE),0)</f>
        <v>0</v>
      </c>
      <c r="Y208" s="6">
        <f>IFERROR(VLOOKUP(通常分様式!Y208,―!$X$2:$Y$31,2,FALSE),0)</f>
        <v>0</v>
      </c>
      <c r="Z208" s="6">
        <f>IFERROR(VLOOKUP(通常分様式!Z208,―!$X$2:$Y$31,2,FALSE),0)</f>
        <v>0</v>
      </c>
      <c r="AE208" s="6">
        <f>IFERROR(VLOOKUP(通常分様式!AE208,―!$AA$2:$AB$13,2,FALSE),0)</f>
        <v>0</v>
      </c>
      <c r="AF208" s="6">
        <f t="shared" si="16"/>
        <v>0</v>
      </c>
      <c r="AG208" s="139">
        <f t="shared" si="17"/>
        <v>0</v>
      </c>
      <c r="AH208" s="139">
        <f t="shared" si="18"/>
        <v>0</v>
      </c>
      <c r="AI208" s="139">
        <f t="shared" si="19"/>
        <v>0</v>
      </c>
      <c r="AJ208" s="139">
        <f t="shared" si="20"/>
        <v>0</v>
      </c>
      <c r="AK208" s="139">
        <f t="shared" si="21"/>
        <v>0</v>
      </c>
      <c r="AL208" s="139">
        <f t="shared" si="22"/>
        <v>0</v>
      </c>
      <c r="AM208" s="139">
        <f t="shared" si="23"/>
        <v>0</v>
      </c>
      <c r="AN208" s="6" t="str">
        <f>IF(通常分様式!C208="","",IF(PRODUCT(C208:E208,H208:Z208,AE208)=0,"error",""))</f>
        <v/>
      </c>
    </row>
    <row r="209" spans="1:40" x14ac:dyDescent="0.15">
      <c r="A209" s="6">
        <v>191</v>
      </c>
      <c r="C209" s="6">
        <f>IFERROR(VLOOKUP(通常分様式!C209,―!$A$2:$B$3,2,FALSE),0)</f>
        <v>0</v>
      </c>
      <c r="D209" s="6">
        <f>IFERROR(VLOOKUP(通常分様式!D209,―!$AD$2:$AE$3,2,FALSE),0)</f>
        <v>0</v>
      </c>
      <c r="E209" s="6">
        <f>IFERROR(VLOOKUP(通常分様式!E209,―!$AF$2:$AG$3,2,FALSE),0)</f>
        <v>0</v>
      </c>
      <c r="H209" s="6">
        <f>IFERROR(VLOOKUP(通常分様式!H209,―!$C$2:$D$2,2,FALSE),0)</f>
        <v>0</v>
      </c>
      <c r="I209" s="6">
        <f>IFERROR(IF(通常分様式!D209="○",VLOOKUP(通常分様式!I209,―!$E$20:$F$24,2,FALSE),VLOOKUP(通常分様式!I209,―!$E$2:$F$18,2,FALSE)),0)</f>
        <v>0</v>
      </c>
      <c r="J209" s="6">
        <f>IFERROR(VLOOKUP(通常分様式!J209,―!$G$2:$H$2,2,FALSE),0)</f>
        <v>0</v>
      </c>
      <c r="K209" s="6">
        <f>IFERROR(VLOOKUP(通常分様式!K209,―!$AH$2:$AI$12,2,FALSE),0)</f>
        <v>0</v>
      </c>
      <c r="U209" s="6">
        <f>IFERROR(IF(通常分様式!C209="単",VLOOKUP(通常分様式!U209,―!$I$2:$J$3,2,FALSE),VLOOKUP(通常分様式!U209,―!$I$4:$J$5,2,FALSE)),0)</f>
        <v>0</v>
      </c>
      <c r="V209" s="6">
        <f>IFERROR(VLOOKUP(通常分様式!V209,―!$K$2:$L$3,2,FALSE),0)</f>
        <v>0</v>
      </c>
      <c r="W209" s="6">
        <f>IFERROR(VLOOKUP(通常分様式!W209,―!$M$2:$N$3,2,FALSE),0)</f>
        <v>0</v>
      </c>
      <c r="X209" s="6">
        <f>IFERROR(VLOOKUP(通常分様式!X209,―!$O$2:$P$3,2,FALSE),0)</f>
        <v>0</v>
      </c>
      <c r="Y209" s="6">
        <f>IFERROR(VLOOKUP(通常分様式!Y209,―!$X$2:$Y$31,2,FALSE),0)</f>
        <v>0</v>
      </c>
      <c r="Z209" s="6">
        <f>IFERROR(VLOOKUP(通常分様式!Z209,―!$X$2:$Y$31,2,FALSE),0)</f>
        <v>0</v>
      </c>
      <c r="AE209" s="6">
        <f>IFERROR(VLOOKUP(通常分様式!AE209,―!$AA$2:$AB$13,2,FALSE),0)</f>
        <v>0</v>
      </c>
      <c r="AF209" s="6">
        <f t="shared" si="16"/>
        <v>0</v>
      </c>
      <c r="AG209" s="139">
        <f t="shared" si="17"/>
        <v>0</v>
      </c>
      <c r="AH209" s="139">
        <f t="shared" si="18"/>
        <v>0</v>
      </c>
      <c r="AI209" s="139">
        <f t="shared" si="19"/>
        <v>0</v>
      </c>
      <c r="AJ209" s="139">
        <f t="shared" si="20"/>
        <v>0</v>
      </c>
      <c r="AK209" s="139">
        <f t="shared" si="21"/>
        <v>0</v>
      </c>
      <c r="AL209" s="139">
        <f t="shared" si="22"/>
        <v>0</v>
      </c>
      <c r="AM209" s="139">
        <f t="shared" si="23"/>
        <v>0</v>
      </c>
      <c r="AN209" s="6" t="str">
        <f>IF(通常分様式!C209="","",IF(PRODUCT(C209:E209,H209:Z209,AE209)=0,"error",""))</f>
        <v/>
      </c>
    </row>
    <row r="210" spans="1:40" x14ac:dyDescent="0.15">
      <c r="A210" s="6">
        <v>192</v>
      </c>
      <c r="C210" s="6">
        <f>IFERROR(VLOOKUP(通常分様式!C210,―!$A$2:$B$3,2,FALSE),0)</f>
        <v>0</v>
      </c>
      <c r="D210" s="6">
        <f>IFERROR(VLOOKUP(通常分様式!D210,―!$AD$2:$AE$3,2,FALSE),0)</f>
        <v>0</v>
      </c>
      <c r="E210" s="6">
        <f>IFERROR(VLOOKUP(通常分様式!E210,―!$AF$2:$AG$3,2,FALSE),0)</f>
        <v>0</v>
      </c>
      <c r="H210" s="6">
        <f>IFERROR(VLOOKUP(通常分様式!H210,―!$C$2:$D$2,2,FALSE),0)</f>
        <v>0</v>
      </c>
      <c r="I210" s="6">
        <f>IFERROR(IF(通常分様式!D210="○",VLOOKUP(通常分様式!I210,―!$E$20:$F$24,2,FALSE),VLOOKUP(通常分様式!I210,―!$E$2:$F$18,2,FALSE)),0)</f>
        <v>0</v>
      </c>
      <c r="J210" s="6">
        <f>IFERROR(VLOOKUP(通常分様式!J210,―!$G$2:$H$2,2,FALSE),0)</f>
        <v>0</v>
      </c>
      <c r="K210" s="6">
        <f>IFERROR(VLOOKUP(通常分様式!K210,―!$AH$2:$AI$12,2,FALSE),0)</f>
        <v>0</v>
      </c>
      <c r="U210" s="6">
        <f>IFERROR(IF(通常分様式!C210="単",VLOOKUP(通常分様式!U210,―!$I$2:$J$3,2,FALSE),VLOOKUP(通常分様式!U210,―!$I$4:$J$5,2,FALSE)),0)</f>
        <v>0</v>
      </c>
      <c r="V210" s="6">
        <f>IFERROR(VLOOKUP(通常分様式!V210,―!$K$2:$L$3,2,FALSE),0)</f>
        <v>0</v>
      </c>
      <c r="W210" s="6">
        <f>IFERROR(VLOOKUP(通常分様式!W210,―!$M$2:$N$3,2,FALSE),0)</f>
        <v>0</v>
      </c>
      <c r="X210" s="6">
        <f>IFERROR(VLOOKUP(通常分様式!X210,―!$O$2:$P$3,2,FALSE),0)</f>
        <v>0</v>
      </c>
      <c r="Y210" s="6">
        <f>IFERROR(VLOOKUP(通常分様式!Y210,―!$X$2:$Y$31,2,FALSE),0)</f>
        <v>0</v>
      </c>
      <c r="Z210" s="6">
        <f>IFERROR(VLOOKUP(通常分様式!Z210,―!$X$2:$Y$31,2,FALSE),0)</f>
        <v>0</v>
      </c>
      <c r="AE210" s="6">
        <f>IFERROR(VLOOKUP(通常分様式!AE210,―!$AA$2:$AB$13,2,FALSE),0)</f>
        <v>0</v>
      </c>
      <c r="AF210" s="6">
        <f t="shared" si="16"/>
        <v>0</v>
      </c>
      <c r="AG210" s="139">
        <f t="shared" si="17"/>
        <v>0</v>
      </c>
      <c r="AH210" s="139">
        <f t="shared" si="18"/>
        <v>0</v>
      </c>
      <c r="AI210" s="139">
        <f t="shared" si="19"/>
        <v>0</v>
      </c>
      <c r="AJ210" s="139">
        <f t="shared" si="20"/>
        <v>0</v>
      </c>
      <c r="AK210" s="139">
        <f t="shared" si="21"/>
        <v>0</v>
      </c>
      <c r="AL210" s="139">
        <f t="shared" si="22"/>
        <v>0</v>
      </c>
      <c r="AM210" s="139">
        <f t="shared" si="23"/>
        <v>0</v>
      </c>
      <c r="AN210" s="6" t="str">
        <f>IF(通常分様式!C210="","",IF(PRODUCT(C210:E210,H210:Z210,AE210)=0,"error",""))</f>
        <v/>
      </c>
    </row>
    <row r="211" spans="1:40" x14ac:dyDescent="0.15">
      <c r="A211" s="6">
        <v>193</v>
      </c>
      <c r="C211" s="6">
        <f>IFERROR(VLOOKUP(通常分様式!C211,―!$A$2:$B$3,2,FALSE),0)</f>
        <v>0</v>
      </c>
      <c r="D211" s="6">
        <f>IFERROR(VLOOKUP(通常分様式!D211,―!$AD$2:$AE$3,2,FALSE),0)</f>
        <v>0</v>
      </c>
      <c r="E211" s="6">
        <f>IFERROR(VLOOKUP(通常分様式!E211,―!$AF$2:$AG$3,2,FALSE),0)</f>
        <v>0</v>
      </c>
      <c r="H211" s="6">
        <f>IFERROR(VLOOKUP(通常分様式!H211,―!$C$2:$D$2,2,FALSE),0)</f>
        <v>0</v>
      </c>
      <c r="I211" s="6">
        <f>IFERROR(IF(通常分様式!D211="○",VLOOKUP(通常分様式!I211,―!$E$20:$F$24,2,FALSE),VLOOKUP(通常分様式!I211,―!$E$2:$F$18,2,FALSE)),0)</f>
        <v>0</v>
      </c>
      <c r="J211" s="6">
        <f>IFERROR(VLOOKUP(通常分様式!J211,―!$G$2:$H$2,2,FALSE),0)</f>
        <v>0</v>
      </c>
      <c r="K211" s="6">
        <f>IFERROR(VLOOKUP(通常分様式!K211,―!$AH$2:$AI$12,2,FALSE),0)</f>
        <v>0</v>
      </c>
      <c r="U211" s="6">
        <f>IFERROR(IF(通常分様式!C211="単",VLOOKUP(通常分様式!U211,―!$I$2:$J$3,2,FALSE),VLOOKUP(通常分様式!U211,―!$I$4:$J$5,2,FALSE)),0)</f>
        <v>0</v>
      </c>
      <c r="V211" s="6">
        <f>IFERROR(VLOOKUP(通常分様式!V211,―!$K$2:$L$3,2,FALSE),0)</f>
        <v>0</v>
      </c>
      <c r="W211" s="6">
        <f>IFERROR(VLOOKUP(通常分様式!W211,―!$M$2:$N$3,2,FALSE),0)</f>
        <v>0</v>
      </c>
      <c r="X211" s="6">
        <f>IFERROR(VLOOKUP(通常分様式!X211,―!$O$2:$P$3,2,FALSE),0)</f>
        <v>0</v>
      </c>
      <c r="Y211" s="6">
        <f>IFERROR(VLOOKUP(通常分様式!Y211,―!$X$2:$Y$31,2,FALSE),0)</f>
        <v>0</v>
      </c>
      <c r="Z211" s="6">
        <f>IFERROR(VLOOKUP(通常分様式!Z211,―!$X$2:$Y$31,2,FALSE),0)</f>
        <v>0</v>
      </c>
      <c r="AE211" s="6">
        <f>IFERROR(VLOOKUP(通常分様式!AE211,―!$AA$2:$AB$13,2,FALSE),0)</f>
        <v>0</v>
      </c>
      <c r="AF211" s="6">
        <f t="shared" si="16"/>
        <v>0</v>
      </c>
      <c r="AG211" s="139">
        <f t="shared" si="17"/>
        <v>0</v>
      </c>
      <c r="AH211" s="139">
        <f t="shared" si="18"/>
        <v>0</v>
      </c>
      <c r="AI211" s="139">
        <f t="shared" si="19"/>
        <v>0</v>
      </c>
      <c r="AJ211" s="139">
        <f t="shared" si="20"/>
        <v>0</v>
      </c>
      <c r="AK211" s="139">
        <f t="shared" si="21"/>
        <v>0</v>
      </c>
      <c r="AL211" s="139">
        <f t="shared" si="22"/>
        <v>0</v>
      </c>
      <c r="AM211" s="139">
        <f t="shared" si="23"/>
        <v>0</v>
      </c>
      <c r="AN211" s="6" t="str">
        <f>IF(通常分様式!C211="","",IF(PRODUCT(C211:E211,H211:Z211,AE211)=0,"error",""))</f>
        <v/>
      </c>
    </row>
    <row r="212" spans="1:40" x14ac:dyDescent="0.15">
      <c r="A212" s="6">
        <v>194</v>
      </c>
      <c r="C212" s="6">
        <f>IFERROR(VLOOKUP(通常分様式!C212,―!$A$2:$B$3,2,FALSE),0)</f>
        <v>0</v>
      </c>
      <c r="D212" s="6">
        <f>IFERROR(VLOOKUP(通常分様式!D212,―!$AD$2:$AE$3,2,FALSE),0)</f>
        <v>0</v>
      </c>
      <c r="E212" s="6">
        <f>IFERROR(VLOOKUP(通常分様式!E212,―!$AF$2:$AG$3,2,FALSE),0)</f>
        <v>0</v>
      </c>
      <c r="H212" s="6">
        <f>IFERROR(VLOOKUP(通常分様式!H212,―!$C$2:$D$2,2,FALSE),0)</f>
        <v>0</v>
      </c>
      <c r="I212" s="6">
        <f>IFERROR(IF(通常分様式!D212="○",VLOOKUP(通常分様式!I212,―!$E$20:$F$24,2,FALSE),VLOOKUP(通常分様式!I212,―!$E$2:$F$18,2,FALSE)),0)</f>
        <v>0</v>
      </c>
      <c r="J212" s="6">
        <f>IFERROR(VLOOKUP(通常分様式!J212,―!$G$2:$H$2,2,FALSE),0)</f>
        <v>0</v>
      </c>
      <c r="K212" s="6">
        <f>IFERROR(VLOOKUP(通常分様式!K212,―!$AH$2:$AI$12,2,FALSE),0)</f>
        <v>0</v>
      </c>
      <c r="U212" s="6">
        <f>IFERROR(IF(通常分様式!C212="単",VLOOKUP(通常分様式!U212,―!$I$2:$J$3,2,FALSE),VLOOKUP(通常分様式!U212,―!$I$4:$J$5,2,FALSE)),0)</f>
        <v>0</v>
      </c>
      <c r="V212" s="6">
        <f>IFERROR(VLOOKUP(通常分様式!V212,―!$K$2:$L$3,2,FALSE),0)</f>
        <v>0</v>
      </c>
      <c r="W212" s="6">
        <f>IFERROR(VLOOKUP(通常分様式!W212,―!$M$2:$N$3,2,FALSE),0)</f>
        <v>0</v>
      </c>
      <c r="X212" s="6">
        <f>IFERROR(VLOOKUP(通常分様式!X212,―!$O$2:$P$3,2,FALSE),0)</f>
        <v>0</v>
      </c>
      <c r="Y212" s="6">
        <f>IFERROR(VLOOKUP(通常分様式!Y212,―!$X$2:$Y$31,2,FALSE),0)</f>
        <v>0</v>
      </c>
      <c r="Z212" s="6">
        <f>IFERROR(VLOOKUP(通常分様式!Z212,―!$X$2:$Y$31,2,FALSE),0)</f>
        <v>0</v>
      </c>
      <c r="AE212" s="6">
        <f>IFERROR(VLOOKUP(通常分様式!AE212,―!$AA$2:$AB$13,2,FALSE),0)</f>
        <v>0</v>
      </c>
      <c r="AF212" s="6">
        <f t="shared" ref="AF212:AF275" si="24">IF(C212=1,"協力要請推進枠又は検査促進枠の地方負担分に充当_補助",IF(C212=2,"協力要請推進枠又は検査促進枠の地方負担分に充当_地単",0))</f>
        <v>0</v>
      </c>
      <c r="AG212" s="139">
        <f t="shared" ref="AG212:AG275" si="25">IF(C212=1,"基金_補助",IF(C212=2,IF(U212=2,"基金_地単_協力金等","基金_地単_通常"),0))</f>
        <v>0</v>
      </c>
      <c r="AH212" s="139">
        <f t="shared" ref="AH212:AH275" si="26">IF(C212=1,"事業始期_補助",IF(C212=2,IF(U212=2,"事業始期_協力金等","事業始期_通常"),0))</f>
        <v>0</v>
      </c>
      <c r="AI212" s="139">
        <f t="shared" ref="AI212:AI275" si="27">IF(C212=1,"事業終期_通常",IF(C212=2,IF(X212=2,"事業終期_基金","事業終期_通常"),0))</f>
        <v>0</v>
      </c>
      <c r="AJ212" s="139">
        <f t="shared" ref="AJ212:AJ275" si="28">IF(C212=1,"予算区分_補助",IF(C212=2,IF(U212=2,"予算区分_地単_協力金等","予算区分_地単_通常"),0))</f>
        <v>0</v>
      </c>
      <c r="AK212" s="139">
        <f t="shared" ref="AK212:AK275" si="29">IF(D212=1,"経済対策との関係_通常",IF(D212=2,"経済対策との関係_原油",0))</f>
        <v>0</v>
      </c>
      <c r="AL212" s="139">
        <f t="shared" ref="AL212:AL275" si="30">IF(C212=1,"交付金の区分_その他",IF(C212=2,IF(D212=1,"交付金の区分_その他","交付金の区分_高騰"),0))</f>
        <v>0</v>
      </c>
      <c r="AM212" s="139">
        <f t="shared" ref="AM212:AM275" si="31">IF(E212=1,"種類_通常",IF(E212=2,"種類_重点",0))</f>
        <v>0</v>
      </c>
      <c r="AN212" s="6" t="str">
        <f>IF(通常分様式!C212="","",IF(PRODUCT(C212:E212,H212:Z212,AE212)=0,"error",""))</f>
        <v/>
      </c>
    </row>
    <row r="213" spans="1:40" x14ac:dyDescent="0.15">
      <c r="A213" s="6">
        <v>195</v>
      </c>
      <c r="C213" s="6">
        <f>IFERROR(VLOOKUP(通常分様式!C213,―!$A$2:$B$3,2,FALSE),0)</f>
        <v>0</v>
      </c>
      <c r="D213" s="6">
        <f>IFERROR(VLOOKUP(通常分様式!D213,―!$AD$2:$AE$3,2,FALSE),0)</f>
        <v>0</v>
      </c>
      <c r="E213" s="6">
        <f>IFERROR(VLOOKUP(通常分様式!E213,―!$AF$2:$AG$3,2,FALSE),0)</f>
        <v>0</v>
      </c>
      <c r="H213" s="6">
        <f>IFERROR(VLOOKUP(通常分様式!H213,―!$C$2:$D$2,2,FALSE),0)</f>
        <v>0</v>
      </c>
      <c r="I213" s="6">
        <f>IFERROR(IF(通常分様式!D213="○",VLOOKUP(通常分様式!I213,―!$E$20:$F$24,2,FALSE),VLOOKUP(通常分様式!I213,―!$E$2:$F$18,2,FALSE)),0)</f>
        <v>0</v>
      </c>
      <c r="J213" s="6">
        <f>IFERROR(VLOOKUP(通常分様式!J213,―!$G$2:$H$2,2,FALSE),0)</f>
        <v>0</v>
      </c>
      <c r="K213" s="6">
        <f>IFERROR(VLOOKUP(通常分様式!K213,―!$AH$2:$AI$12,2,FALSE),0)</f>
        <v>0</v>
      </c>
      <c r="U213" s="6">
        <f>IFERROR(IF(通常分様式!C213="単",VLOOKUP(通常分様式!U213,―!$I$2:$J$3,2,FALSE),VLOOKUP(通常分様式!U213,―!$I$4:$J$5,2,FALSE)),0)</f>
        <v>0</v>
      </c>
      <c r="V213" s="6">
        <f>IFERROR(VLOOKUP(通常分様式!V213,―!$K$2:$L$3,2,FALSE),0)</f>
        <v>0</v>
      </c>
      <c r="W213" s="6">
        <f>IFERROR(VLOOKUP(通常分様式!W213,―!$M$2:$N$3,2,FALSE),0)</f>
        <v>0</v>
      </c>
      <c r="X213" s="6">
        <f>IFERROR(VLOOKUP(通常分様式!X213,―!$O$2:$P$3,2,FALSE),0)</f>
        <v>0</v>
      </c>
      <c r="Y213" s="6">
        <f>IFERROR(VLOOKUP(通常分様式!Y213,―!$X$2:$Y$31,2,FALSE),0)</f>
        <v>0</v>
      </c>
      <c r="Z213" s="6">
        <f>IFERROR(VLOOKUP(通常分様式!Z213,―!$X$2:$Y$31,2,FALSE),0)</f>
        <v>0</v>
      </c>
      <c r="AE213" s="6">
        <f>IFERROR(VLOOKUP(通常分様式!AE213,―!$AA$2:$AB$13,2,FALSE),0)</f>
        <v>0</v>
      </c>
      <c r="AF213" s="6">
        <f t="shared" si="24"/>
        <v>0</v>
      </c>
      <c r="AG213" s="139">
        <f t="shared" si="25"/>
        <v>0</v>
      </c>
      <c r="AH213" s="139">
        <f t="shared" si="26"/>
        <v>0</v>
      </c>
      <c r="AI213" s="139">
        <f t="shared" si="27"/>
        <v>0</v>
      </c>
      <c r="AJ213" s="139">
        <f t="shared" si="28"/>
        <v>0</v>
      </c>
      <c r="AK213" s="139">
        <f t="shared" si="29"/>
        <v>0</v>
      </c>
      <c r="AL213" s="139">
        <f t="shared" si="30"/>
        <v>0</v>
      </c>
      <c r="AM213" s="139">
        <f t="shared" si="31"/>
        <v>0</v>
      </c>
      <c r="AN213" s="6" t="str">
        <f>IF(通常分様式!C213="","",IF(PRODUCT(C213:E213,H213:Z213,AE213)=0,"error",""))</f>
        <v/>
      </c>
    </row>
    <row r="214" spans="1:40" x14ac:dyDescent="0.15">
      <c r="A214" s="6">
        <v>196</v>
      </c>
      <c r="C214" s="6">
        <f>IFERROR(VLOOKUP(通常分様式!C214,―!$A$2:$B$3,2,FALSE),0)</f>
        <v>0</v>
      </c>
      <c r="D214" s="6">
        <f>IFERROR(VLOOKUP(通常分様式!D214,―!$AD$2:$AE$3,2,FALSE),0)</f>
        <v>0</v>
      </c>
      <c r="E214" s="6">
        <f>IFERROR(VLOOKUP(通常分様式!E214,―!$AF$2:$AG$3,2,FALSE),0)</f>
        <v>0</v>
      </c>
      <c r="H214" s="6">
        <f>IFERROR(VLOOKUP(通常分様式!H214,―!$C$2:$D$2,2,FALSE),0)</f>
        <v>0</v>
      </c>
      <c r="I214" s="6">
        <f>IFERROR(IF(通常分様式!D214="○",VLOOKUP(通常分様式!I214,―!$E$20:$F$24,2,FALSE),VLOOKUP(通常分様式!I214,―!$E$2:$F$18,2,FALSE)),0)</f>
        <v>0</v>
      </c>
      <c r="J214" s="6">
        <f>IFERROR(VLOOKUP(通常分様式!J214,―!$G$2:$H$2,2,FALSE),0)</f>
        <v>0</v>
      </c>
      <c r="K214" s="6">
        <f>IFERROR(VLOOKUP(通常分様式!K214,―!$AH$2:$AI$12,2,FALSE),0)</f>
        <v>0</v>
      </c>
      <c r="U214" s="6">
        <f>IFERROR(IF(通常分様式!C214="単",VLOOKUP(通常分様式!U214,―!$I$2:$J$3,2,FALSE),VLOOKUP(通常分様式!U214,―!$I$4:$J$5,2,FALSE)),0)</f>
        <v>0</v>
      </c>
      <c r="V214" s="6">
        <f>IFERROR(VLOOKUP(通常分様式!V214,―!$K$2:$L$3,2,FALSE),0)</f>
        <v>0</v>
      </c>
      <c r="W214" s="6">
        <f>IFERROR(VLOOKUP(通常分様式!W214,―!$M$2:$N$3,2,FALSE),0)</f>
        <v>0</v>
      </c>
      <c r="X214" s="6">
        <f>IFERROR(VLOOKUP(通常分様式!X214,―!$O$2:$P$3,2,FALSE),0)</f>
        <v>0</v>
      </c>
      <c r="Y214" s="6">
        <f>IFERROR(VLOOKUP(通常分様式!Y214,―!$X$2:$Y$31,2,FALSE),0)</f>
        <v>0</v>
      </c>
      <c r="Z214" s="6">
        <f>IFERROR(VLOOKUP(通常分様式!Z214,―!$X$2:$Y$31,2,FALSE),0)</f>
        <v>0</v>
      </c>
      <c r="AE214" s="6">
        <f>IFERROR(VLOOKUP(通常分様式!AE214,―!$AA$2:$AB$13,2,FALSE),0)</f>
        <v>0</v>
      </c>
      <c r="AF214" s="6">
        <f t="shared" si="24"/>
        <v>0</v>
      </c>
      <c r="AG214" s="139">
        <f t="shared" si="25"/>
        <v>0</v>
      </c>
      <c r="AH214" s="139">
        <f t="shared" si="26"/>
        <v>0</v>
      </c>
      <c r="AI214" s="139">
        <f t="shared" si="27"/>
        <v>0</v>
      </c>
      <c r="AJ214" s="139">
        <f t="shared" si="28"/>
        <v>0</v>
      </c>
      <c r="AK214" s="139">
        <f t="shared" si="29"/>
        <v>0</v>
      </c>
      <c r="AL214" s="139">
        <f t="shared" si="30"/>
        <v>0</v>
      </c>
      <c r="AM214" s="139">
        <f t="shared" si="31"/>
        <v>0</v>
      </c>
      <c r="AN214" s="6" t="str">
        <f>IF(通常分様式!C214="","",IF(PRODUCT(C214:E214,H214:Z214,AE214)=0,"error",""))</f>
        <v/>
      </c>
    </row>
    <row r="215" spans="1:40" x14ac:dyDescent="0.15">
      <c r="A215" s="6">
        <v>197</v>
      </c>
      <c r="C215" s="6">
        <f>IFERROR(VLOOKUP(通常分様式!C215,―!$A$2:$B$3,2,FALSE),0)</f>
        <v>0</v>
      </c>
      <c r="D215" s="6">
        <f>IFERROR(VLOOKUP(通常分様式!D215,―!$AD$2:$AE$3,2,FALSE),0)</f>
        <v>0</v>
      </c>
      <c r="E215" s="6">
        <f>IFERROR(VLOOKUP(通常分様式!E215,―!$AF$2:$AG$3,2,FALSE),0)</f>
        <v>0</v>
      </c>
      <c r="H215" s="6">
        <f>IFERROR(VLOOKUP(通常分様式!H215,―!$C$2:$D$2,2,FALSE),0)</f>
        <v>0</v>
      </c>
      <c r="I215" s="6">
        <f>IFERROR(IF(通常分様式!D215="○",VLOOKUP(通常分様式!I215,―!$E$20:$F$24,2,FALSE),VLOOKUP(通常分様式!I215,―!$E$2:$F$18,2,FALSE)),0)</f>
        <v>0</v>
      </c>
      <c r="J215" s="6">
        <f>IFERROR(VLOOKUP(通常分様式!J215,―!$G$2:$H$2,2,FALSE),0)</f>
        <v>0</v>
      </c>
      <c r="K215" s="6">
        <f>IFERROR(VLOOKUP(通常分様式!K215,―!$AH$2:$AI$12,2,FALSE),0)</f>
        <v>0</v>
      </c>
      <c r="U215" s="6">
        <f>IFERROR(IF(通常分様式!C215="単",VLOOKUP(通常分様式!U215,―!$I$2:$J$3,2,FALSE),VLOOKUP(通常分様式!U215,―!$I$4:$J$5,2,FALSE)),0)</f>
        <v>0</v>
      </c>
      <c r="V215" s="6">
        <f>IFERROR(VLOOKUP(通常分様式!V215,―!$K$2:$L$3,2,FALSE),0)</f>
        <v>0</v>
      </c>
      <c r="W215" s="6">
        <f>IFERROR(VLOOKUP(通常分様式!W215,―!$M$2:$N$3,2,FALSE),0)</f>
        <v>0</v>
      </c>
      <c r="X215" s="6">
        <f>IFERROR(VLOOKUP(通常分様式!X215,―!$O$2:$P$3,2,FALSE),0)</f>
        <v>0</v>
      </c>
      <c r="Y215" s="6">
        <f>IFERROR(VLOOKUP(通常分様式!Y215,―!$X$2:$Y$31,2,FALSE),0)</f>
        <v>0</v>
      </c>
      <c r="Z215" s="6">
        <f>IFERROR(VLOOKUP(通常分様式!Z215,―!$X$2:$Y$31,2,FALSE),0)</f>
        <v>0</v>
      </c>
      <c r="AE215" s="6">
        <f>IFERROR(VLOOKUP(通常分様式!AE215,―!$AA$2:$AB$13,2,FALSE),0)</f>
        <v>0</v>
      </c>
      <c r="AF215" s="6">
        <f t="shared" si="24"/>
        <v>0</v>
      </c>
      <c r="AG215" s="139">
        <f t="shared" si="25"/>
        <v>0</v>
      </c>
      <c r="AH215" s="139">
        <f t="shared" si="26"/>
        <v>0</v>
      </c>
      <c r="AI215" s="139">
        <f t="shared" si="27"/>
        <v>0</v>
      </c>
      <c r="AJ215" s="139">
        <f t="shared" si="28"/>
        <v>0</v>
      </c>
      <c r="AK215" s="139">
        <f t="shared" si="29"/>
        <v>0</v>
      </c>
      <c r="AL215" s="139">
        <f t="shared" si="30"/>
        <v>0</v>
      </c>
      <c r="AM215" s="139">
        <f t="shared" si="31"/>
        <v>0</v>
      </c>
      <c r="AN215" s="6" t="str">
        <f>IF(通常分様式!C215="","",IF(PRODUCT(C215:E215,H215:Z215,AE215)=0,"error",""))</f>
        <v/>
      </c>
    </row>
    <row r="216" spans="1:40" x14ac:dyDescent="0.15">
      <c r="A216" s="6">
        <v>198</v>
      </c>
      <c r="C216" s="6">
        <f>IFERROR(VLOOKUP(通常分様式!C216,―!$A$2:$B$3,2,FALSE),0)</f>
        <v>0</v>
      </c>
      <c r="D216" s="6">
        <f>IFERROR(VLOOKUP(通常分様式!D216,―!$AD$2:$AE$3,2,FALSE),0)</f>
        <v>0</v>
      </c>
      <c r="E216" s="6">
        <f>IFERROR(VLOOKUP(通常分様式!E216,―!$AF$2:$AG$3,2,FALSE),0)</f>
        <v>0</v>
      </c>
      <c r="H216" s="6">
        <f>IFERROR(VLOOKUP(通常分様式!H216,―!$C$2:$D$2,2,FALSE),0)</f>
        <v>0</v>
      </c>
      <c r="I216" s="6">
        <f>IFERROR(IF(通常分様式!D216="○",VLOOKUP(通常分様式!I216,―!$E$20:$F$24,2,FALSE),VLOOKUP(通常分様式!I216,―!$E$2:$F$18,2,FALSE)),0)</f>
        <v>0</v>
      </c>
      <c r="J216" s="6">
        <f>IFERROR(VLOOKUP(通常分様式!J216,―!$G$2:$H$2,2,FALSE),0)</f>
        <v>0</v>
      </c>
      <c r="K216" s="6">
        <f>IFERROR(VLOOKUP(通常分様式!K216,―!$AH$2:$AI$12,2,FALSE),0)</f>
        <v>0</v>
      </c>
      <c r="U216" s="6">
        <f>IFERROR(IF(通常分様式!C216="単",VLOOKUP(通常分様式!U216,―!$I$2:$J$3,2,FALSE),VLOOKUP(通常分様式!U216,―!$I$4:$J$5,2,FALSE)),0)</f>
        <v>0</v>
      </c>
      <c r="V216" s="6">
        <f>IFERROR(VLOOKUP(通常分様式!V216,―!$K$2:$L$3,2,FALSE),0)</f>
        <v>0</v>
      </c>
      <c r="W216" s="6">
        <f>IFERROR(VLOOKUP(通常分様式!W216,―!$M$2:$N$3,2,FALSE),0)</f>
        <v>0</v>
      </c>
      <c r="X216" s="6">
        <f>IFERROR(VLOOKUP(通常分様式!X216,―!$O$2:$P$3,2,FALSE),0)</f>
        <v>0</v>
      </c>
      <c r="Y216" s="6">
        <f>IFERROR(VLOOKUP(通常分様式!Y216,―!$X$2:$Y$31,2,FALSE),0)</f>
        <v>0</v>
      </c>
      <c r="Z216" s="6">
        <f>IFERROR(VLOOKUP(通常分様式!Z216,―!$X$2:$Y$31,2,FALSE),0)</f>
        <v>0</v>
      </c>
      <c r="AE216" s="6">
        <f>IFERROR(VLOOKUP(通常分様式!AE216,―!$AA$2:$AB$13,2,FALSE),0)</f>
        <v>0</v>
      </c>
      <c r="AF216" s="6">
        <f t="shared" si="24"/>
        <v>0</v>
      </c>
      <c r="AG216" s="139">
        <f t="shared" si="25"/>
        <v>0</v>
      </c>
      <c r="AH216" s="139">
        <f t="shared" si="26"/>
        <v>0</v>
      </c>
      <c r="AI216" s="139">
        <f t="shared" si="27"/>
        <v>0</v>
      </c>
      <c r="AJ216" s="139">
        <f t="shared" si="28"/>
        <v>0</v>
      </c>
      <c r="AK216" s="139">
        <f t="shared" si="29"/>
        <v>0</v>
      </c>
      <c r="AL216" s="139">
        <f t="shared" si="30"/>
        <v>0</v>
      </c>
      <c r="AM216" s="139">
        <f t="shared" si="31"/>
        <v>0</v>
      </c>
      <c r="AN216" s="6" t="str">
        <f>IF(通常分様式!C216="","",IF(PRODUCT(C216:E216,H216:Z216,AE216)=0,"error",""))</f>
        <v/>
      </c>
    </row>
    <row r="217" spans="1:40" x14ac:dyDescent="0.15">
      <c r="A217" s="6">
        <v>199</v>
      </c>
      <c r="C217" s="6">
        <f>IFERROR(VLOOKUP(通常分様式!C217,―!$A$2:$B$3,2,FALSE),0)</f>
        <v>0</v>
      </c>
      <c r="D217" s="6">
        <f>IFERROR(VLOOKUP(通常分様式!D217,―!$AD$2:$AE$3,2,FALSE),0)</f>
        <v>0</v>
      </c>
      <c r="E217" s="6">
        <f>IFERROR(VLOOKUP(通常分様式!E217,―!$AF$2:$AG$3,2,FALSE),0)</f>
        <v>0</v>
      </c>
      <c r="H217" s="6">
        <f>IFERROR(VLOOKUP(通常分様式!H217,―!$C$2:$D$2,2,FALSE),0)</f>
        <v>0</v>
      </c>
      <c r="I217" s="6">
        <f>IFERROR(IF(通常分様式!D217="○",VLOOKUP(通常分様式!I217,―!$E$20:$F$24,2,FALSE),VLOOKUP(通常分様式!I217,―!$E$2:$F$18,2,FALSE)),0)</f>
        <v>0</v>
      </c>
      <c r="J217" s="6">
        <f>IFERROR(VLOOKUP(通常分様式!J217,―!$G$2:$H$2,2,FALSE),0)</f>
        <v>0</v>
      </c>
      <c r="K217" s="6">
        <f>IFERROR(VLOOKUP(通常分様式!K217,―!$AH$2:$AI$12,2,FALSE),0)</f>
        <v>0</v>
      </c>
      <c r="U217" s="6">
        <f>IFERROR(IF(通常分様式!C217="単",VLOOKUP(通常分様式!U217,―!$I$2:$J$3,2,FALSE),VLOOKUP(通常分様式!U217,―!$I$4:$J$5,2,FALSE)),0)</f>
        <v>0</v>
      </c>
      <c r="V217" s="6">
        <f>IFERROR(VLOOKUP(通常分様式!V217,―!$K$2:$L$3,2,FALSE),0)</f>
        <v>0</v>
      </c>
      <c r="W217" s="6">
        <f>IFERROR(VLOOKUP(通常分様式!W217,―!$M$2:$N$3,2,FALSE),0)</f>
        <v>0</v>
      </c>
      <c r="X217" s="6">
        <f>IFERROR(VLOOKUP(通常分様式!X217,―!$O$2:$P$3,2,FALSE),0)</f>
        <v>0</v>
      </c>
      <c r="Y217" s="6">
        <f>IFERROR(VLOOKUP(通常分様式!Y217,―!$X$2:$Y$31,2,FALSE),0)</f>
        <v>0</v>
      </c>
      <c r="Z217" s="6">
        <f>IFERROR(VLOOKUP(通常分様式!Z217,―!$X$2:$Y$31,2,FALSE),0)</f>
        <v>0</v>
      </c>
      <c r="AE217" s="6">
        <f>IFERROR(VLOOKUP(通常分様式!AE217,―!$AA$2:$AB$13,2,FALSE),0)</f>
        <v>0</v>
      </c>
      <c r="AF217" s="6">
        <f t="shared" si="24"/>
        <v>0</v>
      </c>
      <c r="AG217" s="139">
        <f t="shared" si="25"/>
        <v>0</v>
      </c>
      <c r="AH217" s="139">
        <f t="shared" si="26"/>
        <v>0</v>
      </c>
      <c r="AI217" s="139">
        <f t="shared" si="27"/>
        <v>0</v>
      </c>
      <c r="AJ217" s="139">
        <f t="shared" si="28"/>
        <v>0</v>
      </c>
      <c r="AK217" s="139">
        <f t="shared" si="29"/>
        <v>0</v>
      </c>
      <c r="AL217" s="139">
        <f t="shared" si="30"/>
        <v>0</v>
      </c>
      <c r="AM217" s="139">
        <f t="shared" si="31"/>
        <v>0</v>
      </c>
      <c r="AN217" s="6" t="str">
        <f>IF(通常分様式!C217="","",IF(PRODUCT(C217:E217,H217:Z217,AE217)=0,"error",""))</f>
        <v/>
      </c>
    </row>
    <row r="218" spans="1:40" x14ac:dyDescent="0.15">
      <c r="A218" s="6">
        <v>200</v>
      </c>
      <c r="C218" s="6">
        <f>IFERROR(VLOOKUP(通常分様式!C218,―!$A$2:$B$3,2,FALSE),0)</f>
        <v>0</v>
      </c>
      <c r="D218" s="6">
        <f>IFERROR(VLOOKUP(通常分様式!D218,―!$AD$2:$AE$3,2,FALSE),0)</f>
        <v>0</v>
      </c>
      <c r="E218" s="6">
        <f>IFERROR(VLOOKUP(通常分様式!E218,―!$AF$2:$AG$3,2,FALSE),0)</f>
        <v>0</v>
      </c>
      <c r="H218" s="6">
        <f>IFERROR(VLOOKUP(通常分様式!H218,―!$C$2:$D$2,2,FALSE),0)</f>
        <v>0</v>
      </c>
      <c r="I218" s="6">
        <f>IFERROR(IF(通常分様式!D218="○",VLOOKUP(通常分様式!I218,―!$E$20:$F$24,2,FALSE),VLOOKUP(通常分様式!I218,―!$E$2:$F$18,2,FALSE)),0)</f>
        <v>0</v>
      </c>
      <c r="J218" s="6">
        <f>IFERROR(VLOOKUP(通常分様式!J218,―!$G$2:$H$2,2,FALSE),0)</f>
        <v>0</v>
      </c>
      <c r="K218" s="6">
        <f>IFERROR(VLOOKUP(通常分様式!K218,―!$AH$2:$AI$12,2,FALSE),0)</f>
        <v>0</v>
      </c>
      <c r="U218" s="6">
        <f>IFERROR(IF(通常分様式!C218="単",VLOOKUP(通常分様式!U218,―!$I$2:$J$3,2,FALSE),VLOOKUP(通常分様式!U218,―!$I$4:$J$5,2,FALSE)),0)</f>
        <v>0</v>
      </c>
      <c r="V218" s="6">
        <f>IFERROR(VLOOKUP(通常分様式!V218,―!$K$2:$L$3,2,FALSE),0)</f>
        <v>0</v>
      </c>
      <c r="W218" s="6">
        <f>IFERROR(VLOOKUP(通常分様式!W218,―!$M$2:$N$3,2,FALSE),0)</f>
        <v>0</v>
      </c>
      <c r="X218" s="6">
        <f>IFERROR(VLOOKUP(通常分様式!X218,―!$O$2:$P$3,2,FALSE),0)</f>
        <v>0</v>
      </c>
      <c r="Y218" s="6">
        <f>IFERROR(VLOOKUP(通常分様式!Y218,―!$X$2:$Y$31,2,FALSE),0)</f>
        <v>0</v>
      </c>
      <c r="Z218" s="6">
        <f>IFERROR(VLOOKUP(通常分様式!Z218,―!$X$2:$Y$31,2,FALSE),0)</f>
        <v>0</v>
      </c>
      <c r="AE218" s="6">
        <f>IFERROR(VLOOKUP(通常分様式!AE218,―!$AA$2:$AB$13,2,FALSE),0)</f>
        <v>0</v>
      </c>
      <c r="AF218" s="6">
        <f t="shared" si="24"/>
        <v>0</v>
      </c>
      <c r="AG218" s="139">
        <f t="shared" si="25"/>
        <v>0</v>
      </c>
      <c r="AH218" s="139">
        <f t="shared" si="26"/>
        <v>0</v>
      </c>
      <c r="AI218" s="139">
        <f t="shared" si="27"/>
        <v>0</v>
      </c>
      <c r="AJ218" s="139">
        <f t="shared" si="28"/>
        <v>0</v>
      </c>
      <c r="AK218" s="139">
        <f t="shared" si="29"/>
        <v>0</v>
      </c>
      <c r="AL218" s="139">
        <f t="shared" si="30"/>
        <v>0</v>
      </c>
      <c r="AM218" s="139">
        <f t="shared" si="31"/>
        <v>0</v>
      </c>
      <c r="AN218" s="6" t="str">
        <f>IF(通常分様式!C218="","",IF(PRODUCT(C218:E218,H218:Z218,AE218)=0,"error",""))</f>
        <v/>
      </c>
    </row>
    <row r="219" spans="1:40" x14ac:dyDescent="0.15">
      <c r="A219" s="6">
        <v>201</v>
      </c>
      <c r="C219" s="6">
        <f>IFERROR(VLOOKUP(通常分様式!C219,―!$A$2:$B$3,2,FALSE),0)</f>
        <v>0</v>
      </c>
      <c r="D219" s="6">
        <f>IFERROR(VLOOKUP(通常分様式!D219,―!$AD$2:$AE$3,2,FALSE),0)</f>
        <v>0</v>
      </c>
      <c r="E219" s="6">
        <f>IFERROR(VLOOKUP(通常分様式!E219,―!$AF$2:$AG$3,2,FALSE),0)</f>
        <v>0</v>
      </c>
      <c r="H219" s="6">
        <f>IFERROR(VLOOKUP(通常分様式!H219,―!$C$2:$D$2,2,FALSE),0)</f>
        <v>0</v>
      </c>
      <c r="I219" s="6">
        <f>IFERROR(IF(通常分様式!D219="○",VLOOKUP(通常分様式!I219,―!$E$20:$F$24,2,FALSE),VLOOKUP(通常分様式!I219,―!$E$2:$F$18,2,FALSE)),0)</f>
        <v>0</v>
      </c>
      <c r="J219" s="6">
        <f>IFERROR(VLOOKUP(通常分様式!J219,―!$G$2:$H$2,2,FALSE),0)</f>
        <v>0</v>
      </c>
      <c r="K219" s="6">
        <f>IFERROR(VLOOKUP(通常分様式!K219,―!$AH$2:$AI$12,2,FALSE),0)</f>
        <v>0</v>
      </c>
      <c r="U219" s="6">
        <f>IFERROR(IF(通常分様式!C219="単",VLOOKUP(通常分様式!U219,―!$I$2:$J$3,2,FALSE),VLOOKUP(通常分様式!U219,―!$I$4:$J$5,2,FALSE)),0)</f>
        <v>0</v>
      </c>
      <c r="V219" s="6">
        <f>IFERROR(VLOOKUP(通常分様式!V219,―!$K$2:$L$3,2,FALSE),0)</f>
        <v>0</v>
      </c>
      <c r="W219" s="6">
        <f>IFERROR(VLOOKUP(通常分様式!W219,―!$M$2:$N$3,2,FALSE),0)</f>
        <v>0</v>
      </c>
      <c r="X219" s="6">
        <f>IFERROR(VLOOKUP(通常分様式!X219,―!$O$2:$P$3,2,FALSE),0)</f>
        <v>0</v>
      </c>
      <c r="Y219" s="6">
        <f>IFERROR(VLOOKUP(通常分様式!Y219,―!$X$2:$Y$31,2,FALSE),0)</f>
        <v>0</v>
      </c>
      <c r="Z219" s="6">
        <f>IFERROR(VLOOKUP(通常分様式!Z219,―!$X$2:$Y$31,2,FALSE),0)</f>
        <v>0</v>
      </c>
      <c r="AE219" s="6">
        <f>IFERROR(VLOOKUP(通常分様式!AE219,―!$AA$2:$AB$13,2,FALSE),0)</f>
        <v>0</v>
      </c>
      <c r="AF219" s="6">
        <f t="shared" si="24"/>
        <v>0</v>
      </c>
      <c r="AG219" s="139">
        <f t="shared" si="25"/>
        <v>0</v>
      </c>
      <c r="AH219" s="139">
        <f t="shared" si="26"/>
        <v>0</v>
      </c>
      <c r="AI219" s="139">
        <f t="shared" si="27"/>
        <v>0</v>
      </c>
      <c r="AJ219" s="139">
        <f t="shared" si="28"/>
        <v>0</v>
      </c>
      <c r="AK219" s="139">
        <f t="shared" si="29"/>
        <v>0</v>
      </c>
      <c r="AL219" s="139">
        <f t="shared" si="30"/>
        <v>0</v>
      </c>
      <c r="AM219" s="139">
        <f t="shared" si="31"/>
        <v>0</v>
      </c>
      <c r="AN219" s="6" t="str">
        <f>IF(通常分様式!C219="","",IF(PRODUCT(C219:E219,H219:Z219,AE219)=0,"error",""))</f>
        <v/>
      </c>
    </row>
    <row r="220" spans="1:40" x14ac:dyDescent="0.15">
      <c r="A220" s="6">
        <v>202</v>
      </c>
      <c r="C220" s="6">
        <f>IFERROR(VLOOKUP(通常分様式!C220,―!$A$2:$B$3,2,FALSE),0)</f>
        <v>0</v>
      </c>
      <c r="D220" s="6">
        <f>IFERROR(VLOOKUP(通常分様式!D220,―!$AD$2:$AE$3,2,FALSE),0)</f>
        <v>0</v>
      </c>
      <c r="E220" s="6">
        <f>IFERROR(VLOOKUP(通常分様式!E220,―!$AF$2:$AG$3,2,FALSE),0)</f>
        <v>0</v>
      </c>
      <c r="H220" s="6">
        <f>IFERROR(VLOOKUP(通常分様式!H220,―!$C$2:$D$2,2,FALSE),0)</f>
        <v>0</v>
      </c>
      <c r="I220" s="6">
        <f>IFERROR(IF(通常分様式!D220="○",VLOOKUP(通常分様式!I220,―!$E$20:$F$24,2,FALSE),VLOOKUP(通常分様式!I220,―!$E$2:$F$18,2,FALSE)),0)</f>
        <v>0</v>
      </c>
      <c r="J220" s="6">
        <f>IFERROR(VLOOKUP(通常分様式!J220,―!$G$2:$H$2,2,FALSE),0)</f>
        <v>0</v>
      </c>
      <c r="K220" s="6">
        <f>IFERROR(VLOOKUP(通常分様式!K220,―!$AH$2:$AI$12,2,FALSE),0)</f>
        <v>0</v>
      </c>
      <c r="U220" s="6">
        <f>IFERROR(IF(通常分様式!C220="単",VLOOKUP(通常分様式!U220,―!$I$2:$J$3,2,FALSE),VLOOKUP(通常分様式!U220,―!$I$4:$J$5,2,FALSE)),0)</f>
        <v>0</v>
      </c>
      <c r="V220" s="6">
        <f>IFERROR(VLOOKUP(通常分様式!V220,―!$K$2:$L$3,2,FALSE),0)</f>
        <v>0</v>
      </c>
      <c r="W220" s="6">
        <f>IFERROR(VLOOKUP(通常分様式!W220,―!$M$2:$N$3,2,FALSE),0)</f>
        <v>0</v>
      </c>
      <c r="X220" s="6">
        <f>IFERROR(VLOOKUP(通常分様式!X220,―!$O$2:$P$3,2,FALSE),0)</f>
        <v>0</v>
      </c>
      <c r="Y220" s="6">
        <f>IFERROR(VLOOKUP(通常分様式!Y220,―!$X$2:$Y$31,2,FALSE),0)</f>
        <v>0</v>
      </c>
      <c r="Z220" s="6">
        <f>IFERROR(VLOOKUP(通常分様式!Z220,―!$X$2:$Y$31,2,FALSE),0)</f>
        <v>0</v>
      </c>
      <c r="AE220" s="6">
        <f>IFERROR(VLOOKUP(通常分様式!AE220,―!$AA$2:$AB$13,2,FALSE),0)</f>
        <v>0</v>
      </c>
      <c r="AF220" s="6">
        <f t="shared" si="24"/>
        <v>0</v>
      </c>
      <c r="AG220" s="139">
        <f t="shared" si="25"/>
        <v>0</v>
      </c>
      <c r="AH220" s="139">
        <f t="shared" si="26"/>
        <v>0</v>
      </c>
      <c r="AI220" s="139">
        <f t="shared" si="27"/>
        <v>0</v>
      </c>
      <c r="AJ220" s="139">
        <f t="shared" si="28"/>
        <v>0</v>
      </c>
      <c r="AK220" s="139">
        <f t="shared" si="29"/>
        <v>0</v>
      </c>
      <c r="AL220" s="139">
        <f t="shared" si="30"/>
        <v>0</v>
      </c>
      <c r="AM220" s="139">
        <f t="shared" si="31"/>
        <v>0</v>
      </c>
      <c r="AN220" s="6" t="str">
        <f>IF(通常分様式!C220="","",IF(PRODUCT(C220:E220,H220:Z220,AE220)=0,"error",""))</f>
        <v/>
      </c>
    </row>
    <row r="221" spans="1:40" x14ac:dyDescent="0.15">
      <c r="A221" s="6">
        <v>203</v>
      </c>
      <c r="C221" s="6">
        <f>IFERROR(VLOOKUP(通常分様式!C221,―!$A$2:$B$3,2,FALSE),0)</f>
        <v>0</v>
      </c>
      <c r="D221" s="6">
        <f>IFERROR(VLOOKUP(通常分様式!D221,―!$AD$2:$AE$3,2,FALSE),0)</f>
        <v>0</v>
      </c>
      <c r="E221" s="6">
        <f>IFERROR(VLOOKUP(通常分様式!E221,―!$AF$2:$AG$3,2,FALSE),0)</f>
        <v>0</v>
      </c>
      <c r="H221" s="6">
        <f>IFERROR(VLOOKUP(通常分様式!H221,―!$C$2:$D$2,2,FALSE),0)</f>
        <v>0</v>
      </c>
      <c r="I221" s="6">
        <f>IFERROR(IF(通常分様式!D221="○",VLOOKUP(通常分様式!I221,―!$E$20:$F$24,2,FALSE),VLOOKUP(通常分様式!I221,―!$E$2:$F$18,2,FALSE)),0)</f>
        <v>0</v>
      </c>
      <c r="J221" s="6">
        <f>IFERROR(VLOOKUP(通常分様式!J221,―!$G$2:$H$2,2,FALSE),0)</f>
        <v>0</v>
      </c>
      <c r="K221" s="6">
        <f>IFERROR(VLOOKUP(通常分様式!K221,―!$AH$2:$AI$12,2,FALSE),0)</f>
        <v>0</v>
      </c>
      <c r="U221" s="6">
        <f>IFERROR(IF(通常分様式!C221="単",VLOOKUP(通常分様式!U221,―!$I$2:$J$3,2,FALSE),VLOOKUP(通常分様式!U221,―!$I$4:$J$5,2,FALSE)),0)</f>
        <v>0</v>
      </c>
      <c r="V221" s="6">
        <f>IFERROR(VLOOKUP(通常分様式!V221,―!$K$2:$L$3,2,FALSE),0)</f>
        <v>0</v>
      </c>
      <c r="W221" s="6">
        <f>IFERROR(VLOOKUP(通常分様式!W221,―!$M$2:$N$3,2,FALSE),0)</f>
        <v>0</v>
      </c>
      <c r="X221" s="6">
        <f>IFERROR(VLOOKUP(通常分様式!X221,―!$O$2:$P$3,2,FALSE),0)</f>
        <v>0</v>
      </c>
      <c r="Y221" s="6">
        <f>IFERROR(VLOOKUP(通常分様式!Y221,―!$X$2:$Y$31,2,FALSE),0)</f>
        <v>0</v>
      </c>
      <c r="Z221" s="6">
        <f>IFERROR(VLOOKUP(通常分様式!Z221,―!$X$2:$Y$31,2,FALSE),0)</f>
        <v>0</v>
      </c>
      <c r="AE221" s="6">
        <f>IFERROR(VLOOKUP(通常分様式!AE221,―!$AA$2:$AB$13,2,FALSE),0)</f>
        <v>0</v>
      </c>
      <c r="AF221" s="6">
        <f t="shared" si="24"/>
        <v>0</v>
      </c>
      <c r="AG221" s="139">
        <f t="shared" si="25"/>
        <v>0</v>
      </c>
      <c r="AH221" s="139">
        <f t="shared" si="26"/>
        <v>0</v>
      </c>
      <c r="AI221" s="139">
        <f t="shared" si="27"/>
        <v>0</v>
      </c>
      <c r="AJ221" s="139">
        <f t="shared" si="28"/>
        <v>0</v>
      </c>
      <c r="AK221" s="139">
        <f t="shared" si="29"/>
        <v>0</v>
      </c>
      <c r="AL221" s="139">
        <f t="shared" si="30"/>
        <v>0</v>
      </c>
      <c r="AM221" s="139">
        <f t="shared" si="31"/>
        <v>0</v>
      </c>
      <c r="AN221" s="6" t="str">
        <f>IF(通常分様式!C221="","",IF(PRODUCT(C221:E221,H221:Z221,AE221)=0,"error",""))</f>
        <v/>
      </c>
    </row>
    <row r="222" spans="1:40" x14ac:dyDescent="0.15">
      <c r="A222" s="6">
        <v>204</v>
      </c>
      <c r="C222" s="6">
        <f>IFERROR(VLOOKUP(通常分様式!C222,―!$A$2:$B$3,2,FALSE),0)</f>
        <v>0</v>
      </c>
      <c r="D222" s="6">
        <f>IFERROR(VLOOKUP(通常分様式!D222,―!$AD$2:$AE$3,2,FALSE),0)</f>
        <v>0</v>
      </c>
      <c r="E222" s="6">
        <f>IFERROR(VLOOKUP(通常分様式!E222,―!$AF$2:$AG$3,2,FALSE),0)</f>
        <v>0</v>
      </c>
      <c r="H222" s="6">
        <f>IFERROR(VLOOKUP(通常分様式!H222,―!$C$2:$D$2,2,FALSE),0)</f>
        <v>0</v>
      </c>
      <c r="I222" s="6">
        <f>IFERROR(IF(通常分様式!D222="○",VLOOKUP(通常分様式!I222,―!$E$20:$F$24,2,FALSE),VLOOKUP(通常分様式!I222,―!$E$2:$F$18,2,FALSE)),0)</f>
        <v>0</v>
      </c>
      <c r="J222" s="6">
        <f>IFERROR(VLOOKUP(通常分様式!J222,―!$G$2:$H$2,2,FALSE),0)</f>
        <v>0</v>
      </c>
      <c r="K222" s="6">
        <f>IFERROR(VLOOKUP(通常分様式!K222,―!$AH$2:$AI$12,2,FALSE),0)</f>
        <v>0</v>
      </c>
      <c r="U222" s="6">
        <f>IFERROR(IF(通常分様式!C222="単",VLOOKUP(通常分様式!U222,―!$I$2:$J$3,2,FALSE),VLOOKUP(通常分様式!U222,―!$I$4:$J$5,2,FALSE)),0)</f>
        <v>0</v>
      </c>
      <c r="V222" s="6">
        <f>IFERROR(VLOOKUP(通常分様式!V222,―!$K$2:$L$3,2,FALSE),0)</f>
        <v>0</v>
      </c>
      <c r="W222" s="6">
        <f>IFERROR(VLOOKUP(通常分様式!W222,―!$M$2:$N$3,2,FALSE),0)</f>
        <v>0</v>
      </c>
      <c r="X222" s="6">
        <f>IFERROR(VLOOKUP(通常分様式!X222,―!$O$2:$P$3,2,FALSE),0)</f>
        <v>0</v>
      </c>
      <c r="Y222" s="6">
        <f>IFERROR(VLOOKUP(通常分様式!Y222,―!$X$2:$Y$31,2,FALSE),0)</f>
        <v>0</v>
      </c>
      <c r="Z222" s="6">
        <f>IFERROR(VLOOKUP(通常分様式!Z222,―!$X$2:$Y$31,2,FALSE),0)</f>
        <v>0</v>
      </c>
      <c r="AE222" s="6">
        <f>IFERROR(VLOOKUP(通常分様式!AE222,―!$AA$2:$AB$13,2,FALSE),0)</f>
        <v>0</v>
      </c>
      <c r="AF222" s="6">
        <f t="shared" si="24"/>
        <v>0</v>
      </c>
      <c r="AG222" s="139">
        <f t="shared" si="25"/>
        <v>0</v>
      </c>
      <c r="AH222" s="139">
        <f t="shared" si="26"/>
        <v>0</v>
      </c>
      <c r="AI222" s="139">
        <f t="shared" si="27"/>
        <v>0</v>
      </c>
      <c r="AJ222" s="139">
        <f t="shared" si="28"/>
        <v>0</v>
      </c>
      <c r="AK222" s="139">
        <f t="shared" si="29"/>
        <v>0</v>
      </c>
      <c r="AL222" s="139">
        <f t="shared" si="30"/>
        <v>0</v>
      </c>
      <c r="AM222" s="139">
        <f t="shared" si="31"/>
        <v>0</v>
      </c>
      <c r="AN222" s="6" t="str">
        <f>IF(通常分様式!C222="","",IF(PRODUCT(C222:E222,H222:Z222,AE222)=0,"error",""))</f>
        <v/>
      </c>
    </row>
    <row r="223" spans="1:40" x14ac:dyDescent="0.15">
      <c r="A223" s="6">
        <v>205</v>
      </c>
      <c r="C223" s="6">
        <f>IFERROR(VLOOKUP(通常分様式!C223,―!$A$2:$B$3,2,FALSE),0)</f>
        <v>0</v>
      </c>
      <c r="D223" s="6">
        <f>IFERROR(VLOOKUP(通常分様式!D223,―!$AD$2:$AE$3,2,FALSE),0)</f>
        <v>0</v>
      </c>
      <c r="E223" s="6">
        <f>IFERROR(VLOOKUP(通常分様式!E223,―!$AF$2:$AG$3,2,FALSE),0)</f>
        <v>0</v>
      </c>
      <c r="H223" s="6">
        <f>IFERROR(VLOOKUP(通常分様式!H223,―!$C$2:$D$2,2,FALSE),0)</f>
        <v>0</v>
      </c>
      <c r="I223" s="6">
        <f>IFERROR(IF(通常分様式!D223="○",VLOOKUP(通常分様式!I223,―!$E$20:$F$24,2,FALSE),VLOOKUP(通常分様式!I223,―!$E$2:$F$18,2,FALSE)),0)</f>
        <v>0</v>
      </c>
      <c r="J223" s="6">
        <f>IFERROR(VLOOKUP(通常分様式!J223,―!$G$2:$H$2,2,FALSE),0)</f>
        <v>0</v>
      </c>
      <c r="K223" s="6">
        <f>IFERROR(VLOOKUP(通常分様式!K223,―!$AH$2:$AI$12,2,FALSE),0)</f>
        <v>0</v>
      </c>
      <c r="U223" s="6">
        <f>IFERROR(IF(通常分様式!C223="単",VLOOKUP(通常分様式!U223,―!$I$2:$J$3,2,FALSE),VLOOKUP(通常分様式!U223,―!$I$4:$J$5,2,FALSE)),0)</f>
        <v>0</v>
      </c>
      <c r="V223" s="6">
        <f>IFERROR(VLOOKUP(通常分様式!V223,―!$K$2:$L$3,2,FALSE),0)</f>
        <v>0</v>
      </c>
      <c r="W223" s="6">
        <f>IFERROR(VLOOKUP(通常分様式!W223,―!$M$2:$N$3,2,FALSE),0)</f>
        <v>0</v>
      </c>
      <c r="X223" s="6">
        <f>IFERROR(VLOOKUP(通常分様式!X223,―!$O$2:$P$3,2,FALSE),0)</f>
        <v>0</v>
      </c>
      <c r="Y223" s="6">
        <f>IFERROR(VLOOKUP(通常分様式!Y223,―!$X$2:$Y$31,2,FALSE),0)</f>
        <v>0</v>
      </c>
      <c r="Z223" s="6">
        <f>IFERROR(VLOOKUP(通常分様式!Z223,―!$X$2:$Y$31,2,FALSE),0)</f>
        <v>0</v>
      </c>
      <c r="AE223" s="6">
        <f>IFERROR(VLOOKUP(通常分様式!AE223,―!$AA$2:$AB$13,2,FALSE),0)</f>
        <v>0</v>
      </c>
      <c r="AF223" s="6">
        <f t="shared" si="24"/>
        <v>0</v>
      </c>
      <c r="AG223" s="139">
        <f t="shared" si="25"/>
        <v>0</v>
      </c>
      <c r="AH223" s="139">
        <f t="shared" si="26"/>
        <v>0</v>
      </c>
      <c r="AI223" s="139">
        <f t="shared" si="27"/>
        <v>0</v>
      </c>
      <c r="AJ223" s="139">
        <f t="shared" si="28"/>
        <v>0</v>
      </c>
      <c r="AK223" s="139">
        <f t="shared" si="29"/>
        <v>0</v>
      </c>
      <c r="AL223" s="139">
        <f t="shared" si="30"/>
        <v>0</v>
      </c>
      <c r="AM223" s="139">
        <f t="shared" si="31"/>
        <v>0</v>
      </c>
      <c r="AN223" s="6" t="str">
        <f>IF(通常分様式!C223="","",IF(PRODUCT(C223:E223,H223:Z223,AE223)=0,"error",""))</f>
        <v/>
      </c>
    </row>
    <row r="224" spans="1:40" x14ac:dyDescent="0.15">
      <c r="A224" s="6">
        <v>206</v>
      </c>
      <c r="C224" s="6">
        <f>IFERROR(VLOOKUP(通常分様式!C224,―!$A$2:$B$3,2,FALSE),0)</f>
        <v>0</v>
      </c>
      <c r="D224" s="6">
        <f>IFERROR(VLOOKUP(通常分様式!D224,―!$AD$2:$AE$3,2,FALSE),0)</f>
        <v>0</v>
      </c>
      <c r="E224" s="6">
        <f>IFERROR(VLOOKUP(通常分様式!E224,―!$AF$2:$AG$3,2,FALSE),0)</f>
        <v>0</v>
      </c>
      <c r="H224" s="6">
        <f>IFERROR(VLOOKUP(通常分様式!H224,―!$C$2:$D$2,2,FALSE),0)</f>
        <v>0</v>
      </c>
      <c r="I224" s="6">
        <f>IFERROR(IF(通常分様式!D224="○",VLOOKUP(通常分様式!I224,―!$E$20:$F$24,2,FALSE),VLOOKUP(通常分様式!I224,―!$E$2:$F$18,2,FALSE)),0)</f>
        <v>0</v>
      </c>
      <c r="J224" s="6">
        <f>IFERROR(VLOOKUP(通常分様式!J224,―!$G$2:$H$2,2,FALSE),0)</f>
        <v>0</v>
      </c>
      <c r="K224" s="6">
        <f>IFERROR(VLOOKUP(通常分様式!K224,―!$AH$2:$AI$12,2,FALSE),0)</f>
        <v>0</v>
      </c>
      <c r="U224" s="6">
        <f>IFERROR(IF(通常分様式!C224="単",VLOOKUP(通常分様式!U224,―!$I$2:$J$3,2,FALSE),VLOOKUP(通常分様式!U224,―!$I$4:$J$5,2,FALSE)),0)</f>
        <v>0</v>
      </c>
      <c r="V224" s="6">
        <f>IFERROR(VLOOKUP(通常分様式!V224,―!$K$2:$L$3,2,FALSE),0)</f>
        <v>0</v>
      </c>
      <c r="W224" s="6">
        <f>IFERROR(VLOOKUP(通常分様式!W224,―!$M$2:$N$3,2,FALSE),0)</f>
        <v>0</v>
      </c>
      <c r="X224" s="6">
        <f>IFERROR(VLOOKUP(通常分様式!X224,―!$O$2:$P$3,2,FALSE),0)</f>
        <v>0</v>
      </c>
      <c r="Y224" s="6">
        <f>IFERROR(VLOOKUP(通常分様式!Y224,―!$X$2:$Y$31,2,FALSE),0)</f>
        <v>0</v>
      </c>
      <c r="Z224" s="6">
        <f>IFERROR(VLOOKUP(通常分様式!Z224,―!$X$2:$Y$31,2,FALSE),0)</f>
        <v>0</v>
      </c>
      <c r="AE224" s="6">
        <f>IFERROR(VLOOKUP(通常分様式!AE224,―!$AA$2:$AB$13,2,FALSE),0)</f>
        <v>0</v>
      </c>
      <c r="AF224" s="6">
        <f t="shared" si="24"/>
        <v>0</v>
      </c>
      <c r="AG224" s="139">
        <f t="shared" si="25"/>
        <v>0</v>
      </c>
      <c r="AH224" s="139">
        <f t="shared" si="26"/>
        <v>0</v>
      </c>
      <c r="AI224" s="139">
        <f t="shared" si="27"/>
        <v>0</v>
      </c>
      <c r="AJ224" s="139">
        <f t="shared" si="28"/>
        <v>0</v>
      </c>
      <c r="AK224" s="139">
        <f t="shared" si="29"/>
        <v>0</v>
      </c>
      <c r="AL224" s="139">
        <f t="shared" si="30"/>
        <v>0</v>
      </c>
      <c r="AM224" s="139">
        <f t="shared" si="31"/>
        <v>0</v>
      </c>
      <c r="AN224" s="6" t="str">
        <f>IF(通常分様式!C224="","",IF(PRODUCT(C224:E224,H224:Z224,AE224)=0,"error",""))</f>
        <v/>
      </c>
    </row>
    <row r="225" spans="1:40" x14ac:dyDescent="0.15">
      <c r="A225" s="6">
        <v>207</v>
      </c>
      <c r="C225" s="6">
        <f>IFERROR(VLOOKUP(通常分様式!C225,―!$A$2:$B$3,2,FALSE),0)</f>
        <v>0</v>
      </c>
      <c r="D225" s="6">
        <f>IFERROR(VLOOKUP(通常分様式!D225,―!$AD$2:$AE$3,2,FALSE),0)</f>
        <v>0</v>
      </c>
      <c r="E225" s="6">
        <f>IFERROR(VLOOKUP(通常分様式!E225,―!$AF$2:$AG$3,2,FALSE),0)</f>
        <v>0</v>
      </c>
      <c r="H225" s="6">
        <f>IFERROR(VLOOKUP(通常分様式!H225,―!$C$2:$D$2,2,FALSE),0)</f>
        <v>0</v>
      </c>
      <c r="I225" s="6">
        <f>IFERROR(IF(通常分様式!D225="○",VLOOKUP(通常分様式!I225,―!$E$20:$F$24,2,FALSE),VLOOKUP(通常分様式!I225,―!$E$2:$F$18,2,FALSE)),0)</f>
        <v>0</v>
      </c>
      <c r="J225" s="6">
        <f>IFERROR(VLOOKUP(通常分様式!J225,―!$G$2:$H$2,2,FALSE),0)</f>
        <v>0</v>
      </c>
      <c r="K225" s="6">
        <f>IFERROR(VLOOKUP(通常分様式!K225,―!$AH$2:$AI$12,2,FALSE),0)</f>
        <v>0</v>
      </c>
      <c r="U225" s="6">
        <f>IFERROR(IF(通常分様式!C225="単",VLOOKUP(通常分様式!U225,―!$I$2:$J$3,2,FALSE),VLOOKUP(通常分様式!U225,―!$I$4:$J$5,2,FALSE)),0)</f>
        <v>0</v>
      </c>
      <c r="V225" s="6">
        <f>IFERROR(VLOOKUP(通常分様式!V225,―!$K$2:$L$3,2,FALSE),0)</f>
        <v>0</v>
      </c>
      <c r="W225" s="6">
        <f>IFERROR(VLOOKUP(通常分様式!W225,―!$M$2:$N$3,2,FALSE),0)</f>
        <v>0</v>
      </c>
      <c r="X225" s="6">
        <f>IFERROR(VLOOKUP(通常分様式!X225,―!$O$2:$P$3,2,FALSE),0)</f>
        <v>0</v>
      </c>
      <c r="Y225" s="6">
        <f>IFERROR(VLOOKUP(通常分様式!Y225,―!$X$2:$Y$31,2,FALSE),0)</f>
        <v>0</v>
      </c>
      <c r="Z225" s="6">
        <f>IFERROR(VLOOKUP(通常分様式!Z225,―!$X$2:$Y$31,2,FALSE),0)</f>
        <v>0</v>
      </c>
      <c r="AE225" s="6">
        <f>IFERROR(VLOOKUP(通常分様式!AE225,―!$AA$2:$AB$13,2,FALSE),0)</f>
        <v>0</v>
      </c>
      <c r="AF225" s="6">
        <f t="shared" si="24"/>
        <v>0</v>
      </c>
      <c r="AG225" s="139">
        <f t="shared" si="25"/>
        <v>0</v>
      </c>
      <c r="AH225" s="139">
        <f t="shared" si="26"/>
        <v>0</v>
      </c>
      <c r="AI225" s="139">
        <f t="shared" si="27"/>
        <v>0</v>
      </c>
      <c r="AJ225" s="139">
        <f t="shared" si="28"/>
        <v>0</v>
      </c>
      <c r="AK225" s="139">
        <f t="shared" si="29"/>
        <v>0</v>
      </c>
      <c r="AL225" s="139">
        <f t="shared" si="30"/>
        <v>0</v>
      </c>
      <c r="AM225" s="139">
        <f t="shared" si="31"/>
        <v>0</v>
      </c>
      <c r="AN225" s="6" t="str">
        <f>IF(通常分様式!C225="","",IF(PRODUCT(C225:E225,H225:Z225,AE225)=0,"error",""))</f>
        <v/>
      </c>
    </row>
    <row r="226" spans="1:40" x14ac:dyDescent="0.15">
      <c r="A226" s="6">
        <v>208</v>
      </c>
      <c r="C226" s="6">
        <f>IFERROR(VLOOKUP(通常分様式!C226,―!$A$2:$B$3,2,FALSE),0)</f>
        <v>0</v>
      </c>
      <c r="D226" s="6">
        <f>IFERROR(VLOOKUP(通常分様式!D226,―!$AD$2:$AE$3,2,FALSE),0)</f>
        <v>0</v>
      </c>
      <c r="E226" s="6">
        <f>IFERROR(VLOOKUP(通常分様式!E226,―!$AF$2:$AG$3,2,FALSE),0)</f>
        <v>0</v>
      </c>
      <c r="H226" s="6">
        <f>IFERROR(VLOOKUP(通常分様式!H226,―!$C$2:$D$2,2,FALSE),0)</f>
        <v>0</v>
      </c>
      <c r="I226" s="6">
        <f>IFERROR(IF(通常分様式!D226="○",VLOOKUP(通常分様式!I226,―!$E$20:$F$24,2,FALSE),VLOOKUP(通常分様式!I226,―!$E$2:$F$18,2,FALSE)),0)</f>
        <v>0</v>
      </c>
      <c r="J226" s="6">
        <f>IFERROR(VLOOKUP(通常分様式!J226,―!$G$2:$H$2,2,FALSE),0)</f>
        <v>0</v>
      </c>
      <c r="K226" s="6">
        <f>IFERROR(VLOOKUP(通常分様式!K226,―!$AH$2:$AI$12,2,FALSE),0)</f>
        <v>0</v>
      </c>
      <c r="U226" s="6">
        <f>IFERROR(IF(通常分様式!C226="単",VLOOKUP(通常分様式!U226,―!$I$2:$J$3,2,FALSE),VLOOKUP(通常分様式!U226,―!$I$4:$J$5,2,FALSE)),0)</f>
        <v>0</v>
      </c>
      <c r="V226" s="6">
        <f>IFERROR(VLOOKUP(通常分様式!V226,―!$K$2:$L$3,2,FALSE),0)</f>
        <v>0</v>
      </c>
      <c r="W226" s="6">
        <f>IFERROR(VLOOKUP(通常分様式!W226,―!$M$2:$N$3,2,FALSE),0)</f>
        <v>0</v>
      </c>
      <c r="X226" s="6">
        <f>IFERROR(VLOOKUP(通常分様式!X226,―!$O$2:$P$3,2,FALSE),0)</f>
        <v>0</v>
      </c>
      <c r="Y226" s="6">
        <f>IFERROR(VLOOKUP(通常分様式!Y226,―!$X$2:$Y$31,2,FALSE),0)</f>
        <v>0</v>
      </c>
      <c r="Z226" s="6">
        <f>IFERROR(VLOOKUP(通常分様式!Z226,―!$X$2:$Y$31,2,FALSE),0)</f>
        <v>0</v>
      </c>
      <c r="AE226" s="6">
        <f>IFERROR(VLOOKUP(通常分様式!AE226,―!$AA$2:$AB$13,2,FALSE),0)</f>
        <v>0</v>
      </c>
      <c r="AF226" s="6">
        <f t="shared" si="24"/>
        <v>0</v>
      </c>
      <c r="AG226" s="139">
        <f t="shared" si="25"/>
        <v>0</v>
      </c>
      <c r="AH226" s="139">
        <f t="shared" si="26"/>
        <v>0</v>
      </c>
      <c r="AI226" s="139">
        <f t="shared" si="27"/>
        <v>0</v>
      </c>
      <c r="AJ226" s="139">
        <f t="shared" si="28"/>
        <v>0</v>
      </c>
      <c r="AK226" s="139">
        <f t="shared" si="29"/>
        <v>0</v>
      </c>
      <c r="AL226" s="139">
        <f t="shared" si="30"/>
        <v>0</v>
      </c>
      <c r="AM226" s="139">
        <f t="shared" si="31"/>
        <v>0</v>
      </c>
      <c r="AN226" s="6" t="str">
        <f>IF(通常分様式!C226="","",IF(PRODUCT(C226:E226,H226:Z226,AE226)=0,"error",""))</f>
        <v/>
      </c>
    </row>
    <row r="227" spans="1:40" x14ac:dyDescent="0.15">
      <c r="A227" s="6">
        <v>209</v>
      </c>
      <c r="C227" s="6">
        <f>IFERROR(VLOOKUP(通常分様式!C227,―!$A$2:$B$3,2,FALSE),0)</f>
        <v>0</v>
      </c>
      <c r="D227" s="6">
        <f>IFERROR(VLOOKUP(通常分様式!D227,―!$AD$2:$AE$3,2,FALSE),0)</f>
        <v>0</v>
      </c>
      <c r="E227" s="6">
        <f>IFERROR(VLOOKUP(通常分様式!E227,―!$AF$2:$AG$3,2,FALSE),0)</f>
        <v>0</v>
      </c>
      <c r="H227" s="6">
        <f>IFERROR(VLOOKUP(通常分様式!H227,―!$C$2:$D$2,2,FALSE),0)</f>
        <v>0</v>
      </c>
      <c r="I227" s="6">
        <f>IFERROR(IF(通常分様式!D227="○",VLOOKUP(通常分様式!I227,―!$E$20:$F$24,2,FALSE),VLOOKUP(通常分様式!I227,―!$E$2:$F$18,2,FALSE)),0)</f>
        <v>0</v>
      </c>
      <c r="J227" s="6">
        <f>IFERROR(VLOOKUP(通常分様式!J227,―!$G$2:$H$2,2,FALSE),0)</f>
        <v>0</v>
      </c>
      <c r="K227" s="6">
        <f>IFERROR(VLOOKUP(通常分様式!K227,―!$AH$2:$AI$12,2,FALSE),0)</f>
        <v>0</v>
      </c>
      <c r="U227" s="6">
        <f>IFERROR(IF(通常分様式!C227="単",VLOOKUP(通常分様式!U227,―!$I$2:$J$3,2,FALSE),VLOOKUP(通常分様式!U227,―!$I$4:$J$5,2,FALSE)),0)</f>
        <v>0</v>
      </c>
      <c r="V227" s="6">
        <f>IFERROR(VLOOKUP(通常分様式!V227,―!$K$2:$L$3,2,FALSE),0)</f>
        <v>0</v>
      </c>
      <c r="W227" s="6">
        <f>IFERROR(VLOOKUP(通常分様式!W227,―!$M$2:$N$3,2,FALSE),0)</f>
        <v>0</v>
      </c>
      <c r="X227" s="6">
        <f>IFERROR(VLOOKUP(通常分様式!X227,―!$O$2:$P$3,2,FALSE),0)</f>
        <v>0</v>
      </c>
      <c r="Y227" s="6">
        <f>IFERROR(VLOOKUP(通常分様式!Y227,―!$X$2:$Y$31,2,FALSE),0)</f>
        <v>0</v>
      </c>
      <c r="Z227" s="6">
        <f>IFERROR(VLOOKUP(通常分様式!Z227,―!$X$2:$Y$31,2,FALSE),0)</f>
        <v>0</v>
      </c>
      <c r="AE227" s="6">
        <f>IFERROR(VLOOKUP(通常分様式!AE227,―!$AA$2:$AB$13,2,FALSE),0)</f>
        <v>0</v>
      </c>
      <c r="AF227" s="6">
        <f t="shared" si="24"/>
        <v>0</v>
      </c>
      <c r="AG227" s="139">
        <f t="shared" si="25"/>
        <v>0</v>
      </c>
      <c r="AH227" s="139">
        <f t="shared" si="26"/>
        <v>0</v>
      </c>
      <c r="AI227" s="139">
        <f t="shared" si="27"/>
        <v>0</v>
      </c>
      <c r="AJ227" s="139">
        <f t="shared" si="28"/>
        <v>0</v>
      </c>
      <c r="AK227" s="139">
        <f t="shared" si="29"/>
        <v>0</v>
      </c>
      <c r="AL227" s="139">
        <f t="shared" si="30"/>
        <v>0</v>
      </c>
      <c r="AM227" s="139">
        <f t="shared" si="31"/>
        <v>0</v>
      </c>
      <c r="AN227" s="6" t="str">
        <f>IF(通常分様式!C227="","",IF(PRODUCT(C227:E227,H227:Z227,AE227)=0,"error",""))</f>
        <v/>
      </c>
    </row>
    <row r="228" spans="1:40" x14ac:dyDescent="0.15">
      <c r="A228" s="6">
        <v>210</v>
      </c>
      <c r="C228" s="6">
        <f>IFERROR(VLOOKUP(通常分様式!C228,―!$A$2:$B$3,2,FALSE),0)</f>
        <v>0</v>
      </c>
      <c r="D228" s="6">
        <f>IFERROR(VLOOKUP(通常分様式!D228,―!$AD$2:$AE$3,2,FALSE),0)</f>
        <v>0</v>
      </c>
      <c r="E228" s="6">
        <f>IFERROR(VLOOKUP(通常分様式!E228,―!$AF$2:$AG$3,2,FALSE),0)</f>
        <v>0</v>
      </c>
      <c r="H228" s="6">
        <f>IFERROR(VLOOKUP(通常分様式!H228,―!$C$2:$D$2,2,FALSE),0)</f>
        <v>0</v>
      </c>
      <c r="I228" s="6">
        <f>IFERROR(IF(通常分様式!D228="○",VLOOKUP(通常分様式!I228,―!$E$20:$F$24,2,FALSE),VLOOKUP(通常分様式!I228,―!$E$2:$F$18,2,FALSE)),0)</f>
        <v>0</v>
      </c>
      <c r="J228" s="6">
        <f>IFERROR(VLOOKUP(通常分様式!J228,―!$G$2:$H$2,2,FALSE),0)</f>
        <v>0</v>
      </c>
      <c r="K228" s="6">
        <f>IFERROR(VLOOKUP(通常分様式!K228,―!$AH$2:$AI$12,2,FALSE),0)</f>
        <v>0</v>
      </c>
      <c r="U228" s="6">
        <f>IFERROR(IF(通常分様式!C228="単",VLOOKUP(通常分様式!U228,―!$I$2:$J$3,2,FALSE),VLOOKUP(通常分様式!U228,―!$I$4:$J$5,2,FALSE)),0)</f>
        <v>0</v>
      </c>
      <c r="V228" s="6">
        <f>IFERROR(VLOOKUP(通常分様式!V228,―!$K$2:$L$3,2,FALSE),0)</f>
        <v>0</v>
      </c>
      <c r="W228" s="6">
        <f>IFERROR(VLOOKUP(通常分様式!W228,―!$M$2:$N$3,2,FALSE),0)</f>
        <v>0</v>
      </c>
      <c r="X228" s="6">
        <f>IFERROR(VLOOKUP(通常分様式!X228,―!$O$2:$P$3,2,FALSE),0)</f>
        <v>0</v>
      </c>
      <c r="Y228" s="6">
        <f>IFERROR(VLOOKUP(通常分様式!Y228,―!$X$2:$Y$31,2,FALSE),0)</f>
        <v>0</v>
      </c>
      <c r="Z228" s="6">
        <f>IFERROR(VLOOKUP(通常分様式!Z228,―!$X$2:$Y$31,2,FALSE),0)</f>
        <v>0</v>
      </c>
      <c r="AE228" s="6">
        <f>IFERROR(VLOOKUP(通常分様式!AE228,―!$AA$2:$AB$13,2,FALSE),0)</f>
        <v>0</v>
      </c>
      <c r="AF228" s="6">
        <f t="shared" si="24"/>
        <v>0</v>
      </c>
      <c r="AG228" s="139">
        <f t="shared" si="25"/>
        <v>0</v>
      </c>
      <c r="AH228" s="139">
        <f t="shared" si="26"/>
        <v>0</v>
      </c>
      <c r="AI228" s="139">
        <f t="shared" si="27"/>
        <v>0</v>
      </c>
      <c r="AJ228" s="139">
        <f t="shared" si="28"/>
        <v>0</v>
      </c>
      <c r="AK228" s="139">
        <f t="shared" si="29"/>
        <v>0</v>
      </c>
      <c r="AL228" s="139">
        <f t="shared" si="30"/>
        <v>0</v>
      </c>
      <c r="AM228" s="139">
        <f t="shared" si="31"/>
        <v>0</v>
      </c>
      <c r="AN228" s="6" t="str">
        <f>IF(通常分様式!C228="","",IF(PRODUCT(C228:E228,H228:Z228,AE228)=0,"error",""))</f>
        <v/>
      </c>
    </row>
    <row r="229" spans="1:40" x14ac:dyDescent="0.15">
      <c r="A229" s="6">
        <v>211</v>
      </c>
      <c r="C229" s="6">
        <f>IFERROR(VLOOKUP(通常分様式!C229,―!$A$2:$B$3,2,FALSE),0)</f>
        <v>0</v>
      </c>
      <c r="D229" s="6">
        <f>IFERROR(VLOOKUP(通常分様式!D229,―!$AD$2:$AE$3,2,FALSE),0)</f>
        <v>0</v>
      </c>
      <c r="E229" s="6">
        <f>IFERROR(VLOOKUP(通常分様式!E229,―!$AF$2:$AG$3,2,FALSE),0)</f>
        <v>0</v>
      </c>
      <c r="H229" s="6">
        <f>IFERROR(VLOOKUP(通常分様式!H229,―!$C$2:$D$2,2,FALSE),0)</f>
        <v>0</v>
      </c>
      <c r="I229" s="6">
        <f>IFERROR(IF(通常分様式!D229="○",VLOOKUP(通常分様式!I229,―!$E$20:$F$24,2,FALSE),VLOOKUP(通常分様式!I229,―!$E$2:$F$18,2,FALSE)),0)</f>
        <v>0</v>
      </c>
      <c r="J229" s="6">
        <f>IFERROR(VLOOKUP(通常分様式!J229,―!$G$2:$H$2,2,FALSE),0)</f>
        <v>0</v>
      </c>
      <c r="K229" s="6">
        <f>IFERROR(VLOOKUP(通常分様式!K229,―!$AH$2:$AI$12,2,FALSE),0)</f>
        <v>0</v>
      </c>
      <c r="U229" s="6">
        <f>IFERROR(IF(通常分様式!C229="単",VLOOKUP(通常分様式!U229,―!$I$2:$J$3,2,FALSE),VLOOKUP(通常分様式!U229,―!$I$4:$J$5,2,FALSE)),0)</f>
        <v>0</v>
      </c>
      <c r="V229" s="6">
        <f>IFERROR(VLOOKUP(通常分様式!V229,―!$K$2:$L$3,2,FALSE),0)</f>
        <v>0</v>
      </c>
      <c r="W229" s="6">
        <f>IFERROR(VLOOKUP(通常分様式!W229,―!$M$2:$N$3,2,FALSE),0)</f>
        <v>0</v>
      </c>
      <c r="X229" s="6">
        <f>IFERROR(VLOOKUP(通常分様式!X229,―!$O$2:$P$3,2,FALSE),0)</f>
        <v>0</v>
      </c>
      <c r="Y229" s="6">
        <f>IFERROR(VLOOKUP(通常分様式!Y229,―!$X$2:$Y$31,2,FALSE),0)</f>
        <v>0</v>
      </c>
      <c r="Z229" s="6">
        <f>IFERROR(VLOOKUP(通常分様式!Z229,―!$X$2:$Y$31,2,FALSE),0)</f>
        <v>0</v>
      </c>
      <c r="AE229" s="6">
        <f>IFERROR(VLOOKUP(通常分様式!AE229,―!$AA$2:$AB$13,2,FALSE),0)</f>
        <v>0</v>
      </c>
      <c r="AF229" s="6">
        <f t="shared" si="24"/>
        <v>0</v>
      </c>
      <c r="AG229" s="139">
        <f t="shared" si="25"/>
        <v>0</v>
      </c>
      <c r="AH229" s="139">
        <f t="shared" si="26"/>
        <v>0</v>
      </c>
      <c r="AI229" s="139">
        <f t="shared" si="27"/>
        <v>0</v>
      </c>
      <c r="AJ229" s="139">
        <f t="shared" si="28"/>
        <v>0</v>
      </c>
      <c r="AK229" s="139">
        <f t="shared" si="29"/>
        <v>0</v>
      </c>
      <c r="AL229" s="139">
        <f t="shared" si="30"/>
        <v>0</v>
      </c>
      <c r="AM229" s="139">
        <f t="shared" si="31"/>
        <v>0</v>
      </c>
      <c r="AN229" s="6" t="str">
        <f>IF(通常分様式!C229="","",IF(PRODUCT(C229:E229,H229:Z229,AE229)=0,"error",""))</f>
        <v/>
      </c>
    </row>
    <row r="230" spans="1:40" x14ac:dyDescent="0.15">
      <c r="A230" s="6">
        <v>212</v>
      </c>
      <c r="C230" s="6">
        <f>IFERROR(VLOOKUP(通常分様式!C230,―!$A$2:$B$3,2,FALSE),0)</f>
        <v>0</v>
      </c>
      <c r="D230" s="6">
        <f>IFERROR(VLOOKUP(通常分様式!D230,―!$AD$2:$AE$3,2,FALSE),0)</f>
        <v>0</v>
      </c>
      <c r="E230" s="6">
        <f>IFERROR(VLOOKUP(通常分様式!E230,―!$AF$2:$AG$3,2,FALSE),0)</f>
        <v>0</v>
      </c>
      <c r="H230" s="6">
        <f>IFERROR(VLOOKUP(通常分様式!H230,―!$C$2:$D$2,2,FALSE),0)</f>
        <v>0</v>
      </c>
      <c r="I230" s="6">
        <f>IFERROR(IF(通常分様式!D230="○",VLOOKUP(通常分様式!I230,―!$E$20:$F$24,2,FALSE),VLOOKUP(通常分様式!I230,―!$E$2:$F$18,2,FALSE)),0)</f>
        <v>0</v>
      </c>
      <c r="J230" s="6">
        <f>IFERROR(VLOOKUP(通常分様式!J230,―!$G$2:$H$2,2,FALSE),0)</f>
        <v>0</v>
      </c>
      <c r="K230" s="6">
        <f>IFERROR(VLOOKUP(通常分様式!K230,―!$AH$2:$AI$12,2,FALSE),0)</f>
        <v>0</v>
      </c>
      <c r="U230" s="6">
        <f>IFERROR(IF(通常分様式!C230="単",VLOOKUP(通常分様式!U230,―!$I$2:$J$3,2,FALSE),VLOOKUP(通常分様式!U230,―!$I$4:$J$5,2,FALSE)),0)</f>
        <v>0</v>
      </c>
      <c r="V230" s="6">
        <f>IFERROR(VLOOKUP(通常分様式!V230,―!$K$2:$L$3,2,FALSE),0)</f>
        <v>0</v>
      </c>
      <c r="W230" s="6">
        <f>IFERROR(VLOOKUP(通常分様式!W230,―!$M$2:$N$3,2,FALSE),0)</f>
        <v>0</v>
      </c>
      <c r="X230" s="6">
        <f>IFERROR(VLOOKUP(通常分様式!X230,―!$O$2:$P$3,2,FALSE),0)</f>
        <v>0</v>
      </c>
      <c r="Y230" s="6">
        <f>IFERROR(VLOOKUP(通常分様式!Y230,―!$X$2:$Y$31,2,FALSE),0)</f>
        <v>0</v>
      </c>
      <c r="Z230" s="6">
        <f>IFERROR(VLOOKUP(通常分様式!Z230,―!$X$2:$Y$31,2,FALSE),0)</f>
        <v>0</v>
      </c>
      <c r="AE230" s="6">
        <f>IFERROR(VLOOKUP(通常分様式!AE230,―!$AA$2:$AB$13,2,FALSE),0)</f>
        <v>0</v>
      </c>
      <c r="AF230" s="6">
        <f t="shared" si="24"/>
        <v>0</v>
      </c>
      <c r="AG230" s="139">
        <f t="shared" si="25"/>
        <v>0</v>
      </c>
      <c r="AH230" s="139">
        <f t="shared" si="26"/>
        <v>0</v>
      </c>
      <c r="AI230" s="139">
        <f t="shared" si="27"/>
        <v>0</v>
      </c>
      <c r="AJ230" s="139">
        <f t="shared" si="28"/>
        <v>0</v>
      </c>
      <c r="AK230" s="139">
        <f t="shared" si="29"/>
        <v>0</v>
      </c>
      <c r="AL230" s="139">
        <f t="shared" si="30"/>
        <v>0</v>
      </c>
      <c r="AM230" s="139">
        <f t="shared" si="31"/>
        <v>0</v>
      </c>
      <c r="AN230" s="6" t="str">
        <f>IF(通常分様式!C230="","",IF(PRODUCT(C230:E230,H230:Z230,AE230)=0,"error",""))</f>
        <v/>
      </c>
    </row>
    <row r="231" spans="1:40" x14ac:dyDescent="0.15">
      <c r="A231" s="6">
        <v>213</v>
      </c>
      <c r="C231" s="6">
        <f>IFERROR(VLOOKUP(通常分様式!C231,―!$A$2:$B$3,2,FALSE),0)</f>
        <v>0</v>
      </c>
      <c r="D231" s="6">
        <f>IFERROR(VLOOKUP(通常分様式!D231,―!$AD$2:$AE$3,2,FALSE),0)</f>
        <v>0</v>
      </c>
      <c r="E231" s="6">
        <f>IFERROR(VLOOKUP(通常分様式!E231,―!$AF$2:$AG$3,2,FALSE),0)</f>
        <v>0</v>
      </c>
      <c r="H231" s="6">
        <f>IFERROR(VLOOKUP(通常分様式!H231,―!$C$2:$D$2,2,FALSE),0)</f>
        <v>0</v>
      </c>
      <c r="I231" s="6">
        <f>IFERROR(IF(通常分様式!D231="○",VLOOKUP(通常分様式!I231,―!$E$20:$F$24,2,FALSE),VLOOKUP(通常分様式!I231,―!$E$2:$F$18,2,FALSE)),0)</f>
        <v>0</v>
      </c>
      <c r="J231" s="6">
        <f>IFERROR(VLOOKUP(通常分様式!J231,―!$G$2:$H$2,2,FALSE),0)</f>
        <v>0</v>
      </c>
      <c r="K231" s="6">
        <f>IFERROR(VLOOKUP(通常分様式!K231,―!$AH$2:$AI$12,2,FALSE),0)</f>
        <v>0</v>
      </c>
      <c r="U231" s="6">
        <f>IFERROR(IF(通常分様式!C231="単",VLOOKUP(通常分様式!U231,―!$I$2:$J$3,2,FALSE),VLOOKUP(通常分様式!U231,―!$I$4:$J$5,2,FALSE)),0)</f>
        <v>0</v>
      </c>
      <c r="V231" s="6">
        <f>IFERROR(VLOOKUP(通常分様式!V231,―!$K$2:$L$3,2,FALSE),0)</f>
        <v>0</v>
      </c>
      <c r="W231" s="6">
        <f>IFERROR(VLOOKUP(通常分様式!W231,―!$M$2:$N$3,2,FALSE),0)</f>
        <v>0</v>
      </c>
      <c r="X231" s="6">
        <f>IFERROR(VLOOKUP(通常分様式!X231,―!$O$2:$P$3,2,FALSE),0)</f>
        <v>0</v>
      </c>
      <c r="Y231" s="6">
        <f>IFERROR(VLOOKUP(通常分様式!Y231,―!$X$2:$Y$31,2,FALSE),0)</f>
        <v>0</v>
      </c>
      <c r="Z231" s="6">
        <f>IFERROR(VLOOKUP(通常分様式!Z231,―!$X$2:$Y$31,2,FALSE),0)</f>
        <v>0</v>
      </c>
      <c r="AE231" s="6">
        <f>IFERROR(VLOOKUP(通常分様式!AE231,―!$AA$2:$AB$13,2,FALSE),0)</f>
        <v>0</v>
      </c>
      <c r="AF231" s="6">
        <f t="shared" si="24"/>
        <v>0</v>
      </c>
      <c r="AG231" s="139">
        <f t="shared" si="25"/>
        <v>0</v>
      </c>
      <c r="AH231" s="139">
        <f t="shared" si="26"/>
        <v>0</v>
      </c>
      <c r="AI231" s="139">
        <f t="shared" si="27"/>
        <v>0</v>
      </c>
      <c r="AJ231" s="139">
        <f t="shared" si="28"/>
        <v>0</v>
      </c>
      <c r="AK231" s="139">
        <f t="shared" si="29"/>
        <v>0</v>
      </c>
      <c r="AL231" s="139">
        <f t="shared" si="30"/>
        <v>0</v>
      </c>
      <c r="AM231" s="139">
        <f t="shared" si="31"/>
        <v>0</v>
      </c>
      <c r="AN231" s="6" t="str">
        <f>IF(通常分様式!C231="","",IF(PRODUCT(C231:E231,H231:Z231,AE231)=0,"error",""))</f>
        <v/>
      </c>
    </row>
    <row r="232" spans="1:40" x14ac:dyDescent="0.15">
      <c r="A232" s="6">
        <v>214</v>
      </c>
      <c r="C232" s="6">
        <f>IFERROR(VLOOKUP(通常分様式!C232,―!$A$2:$B$3,2,FALSE),0)</f>
        <v>0</v>
      </c>
      <c r="D232" s="6">
        <f>IFERROR(VLOOKUP(通常分様式!D232,―!$AD$2:$AE$3,2,FALSE),0)</f>
        <v>0</v>
      </c>
      <c r="E232" s="6">
        <f>IFERROR(VLOOKUP(通常分様式!E232,―!$AF$2:$AG$3,2,FALSE),0)</f>
        <v>0</v>
      </c>
      <c r="H232" s="6">
        <f>IFERROR(VLOOKUP(通常分様式!H232,―!$C$2:$D$2,2,FALSE),0)</f>
        <v>0</v>
      </c>
      <c r="I232" s="6">
        <f>IFERROR(IF(通常分様式!D232="○",VLOOKUP(通常分様式!I232,―!$E$20:$F$24,2,FALSE),VLOOKUP(通常分様式!I232,―!$E$2:$F$18,2,FALSE)),0)</f>
        <v>0</v>
      </c>
      <c r="J232" s="6">
        <f>IFERROR(VLOOKUP(通常分様式!J232,―!$G$2:$H$2,2,FALSE),0)</f>
        <v>0</v>
      </c>
      <c r="K232" s="6">
        <f>IFERROR(VLOOKUP(通常分様式!K232,―!$AH$2:$AI$12,2,FALSE),0)</f>
        <v>0</v>
      </c>
      <c r="U232" s="6">
        <f>IFERROR(IF(通常分様式!C232="単",VLOOKUP(通常分様式!U232,―!$I$2:$J$3,2,FALSE),VLOOKUP(通常分様式!U232,―!$I$4:$J$5,2,FALSE)),0)</f>
        <v>0</v>
      </c>
      <c r="V232" s="6">
        <f>IFERROR(VLOOKUP(通常分様式!V232,―!$K$2:$L$3,2,FALSE),0)</f>
        <v>0</v>
      </c>
      <c r="W232" s="6">
        <f>IFERROR(VLOOKUP(通常分様式!W232,―!$M$2:$N$3,2,FALSE),0)</f>
        <v>0</v>
      </c>
      <c r="X232" s="6">
        <f>IFERROR(VLOOKUP(通常分様式!X232,―!$O$2:$P$3,2,FALSE),0)</f>
        <v>0</v>
      </c>
      <c r="Y232" s="6">
        <f>IFERROR(VLOOKUP(通常分様式!Y232,―!$X$2:$Y$31,2,FALSE),0)</f>
        <v>0</v>
      </c>
      <c r="Z232" s="6">
        <f>IFERROR(VLOOKUP(通常分様式!Z232,―!$X$2:$Y$31,2,FALSE),0)</f>
        <v>0</v>
      </c>
      <c r="AE232" s="6">
        <f>IFERROR(VLOOKUP(通常分様式!AE232,―!$AA$2:$AB$13,2,FALSE),0)</f>
        <v>0</v>
      </c>
      <c r="AF232" s="6">
        <f t="shared" si="24"/>
        <v>0</v>
      </c>
      <c r="AG232" s="139">
        <f t="shared" si="25"/>
        <v>0</v>
      </c>
      <c r="AH232" s="139">
        <f t="shared" si="26"/>
        <v>0</v>
      </c>
      <c r="AI232" s="139">
        <f t="shared" si="27"/>
        <v>0</v>
      </c>
      <c r="AJ232" s="139">
        <f t="shared" si="28"/>
        <v>0</v>
      </c>
      <c r="AK232" s="139">
        <f t="shared" si="29"/>
        <v>0</v>
      </c>
      <c r="AL232" s="139">
        <f t="shared" si="30"/>
        <v>0</v>
      </c>
      <c r="AM232" s="139">
        <f t="shared" si="31"/>
        <v>0</v>
      </c>
      <c r="AN232" s="6" t="str">
        <f>IF(通常分様式!C232="","",IF(PRODUCT(C232:E232,H232:Z232,AE232)=0,"error",""))</f>
        <v/>
      </c>
    </row>
    <row r="233" spans="1:40" x14ac:dyDescent="0.15">
      <c r="A233" s="6">
        <v>215</v>
      </c>
      <c r="C233" s="6">
        <f>IFERROR(VLOOKUP(通常分様式!C233,―!$A$2:$B$3,2,FALSE),0)</f>
        <v>0</v>
      </c>
      <c r="D233" s="6">
        <f>IFERROR(VLOOKUP(通常分様式!D233,―!$AD$2:$AE$3,2,FALSE),0)</f>
        <v>0</v>
      </c>
      <c r="E233" s="6">
        <f>IFERROR(VLOOKUP(通常分様式!E233,―!$AF$2:$AG$3,2,FALSE),0)</f>
        <v>0</v>
      </c>
      <c r="H233" s="6">
        <f>IFERROR(VLOOKUP(通常分様式!H233,―!$C$2:$D$2,2,FALSE),0)</f>
        <v>0</v>
      </c>
      <c r="I233" s="6">
        <f>IFERROR(IF(通常分様式!D233="○",VLOOKUP(通常分様式!I233,―!$E$20:$F$24,2,FALSE),VLOOKUP(通常分様式!I233,―!$E$2:$F$18,2,FALSE)),0)</f>
        <v>0</v>
      </c>
      <c r="J233" s="6">
        <f>IFERROR(VLOOKUP(通常分様式!J233,―!$G$2:$H$2,2,FALSE),0)</f>
        <v>0</v>
      </c>
      <c r="K233" s="6">
        <f>IFERROR(VLOOKUP(通常分様式!K233,―!$AH$2:$AI$12,2,FALSE),0)</f>
        <v>0</v>
      </c>
      <c r="U233" s="6">
        <f>IFERROR(IF(通常分様式!C233="単",VLOOKUP(通常分様式!U233,―!$I$2:$J$3,2,FALSE),VLOOKUP(通常分様式!U233,―!$I$4:$J$5,2,FALSE)),0)</f>
        <v>0</v>
      </c>
      <c r="V233" s="6">
        <f>IFERROR(VLOOKUP(通常分様式!V233,―!$K$2:$L$3,2,FALSE),0)</f>
        <v>0</v>
      </c>
      <c r="W233" s="6">
        <f>IFERROR(VLOOKUP(通常分様式!W233,―!$M$2:$N$3,2,FALSE),0)</f>
        <v>0</v>
      </c>
      <c r="X233" s="6">
        <f>IFERROR(VLOOKUP(通常分様式!X233,―!$O$2:$P$3,2,FALSE),0)</f>
        <v>0</v>
      </c>
      <c r="Y233" s="6">
        <f>IFERROR(VLOOKUP(通常分様式!Y233,―!$X$2:$Y$31,2,FALSE),0)</f>
        <v>0</v>
      </c>
      <c r="Z233" s="6">
        <f>IFERROR(VLOOKUP(通常分様式!Z233,―!$X$2:$Y$31,2,FALSE),0)</f>
        <v>0</v>
      </c>
      <c r="AE233" s="6">
        <f>IFERROR(VLOOKUP(通常分様式!AE233,―!$AA$2:$AB$13,2,FALSE),0)</f>
        <v>0</v>
      </c>
      <c r="AF233" s="6">
        <f t="shared" si="24"/>
        <v>0</v>
      </c>
      <c r="AG233" s="139">
        <f t="shared" si="25"/>
        <v>0</v>
      </c>
      <c r="AH233" s="139">
        <f t="shared" si="26"/>
        <v>0</v>
      </c>
      <c r="AI233" s="139">
        <f t="shared" si="27"/>
        <v>0</v>
      </c>
      <c r="AJ233" s="139">
        <f t="shared" si="28"/>
        <v>0</v>
      </c>
      <c r="AK233" s="139">
        <f t="shared" si="29"/>
        <v>0</v>
      </c>
      <c r="AL233" s="139">
        <f t="shared" si="30"/>
        <v>0</v>
      </c>
      <c r="AM233" s="139">
        <f t="shared" si="31"/>
        <v>0</v>
      </c>
      <c r="AN233" s="6" t="str">
        <f>IF(通常分様式!C233="","",IF(PRODUCT(C233:E233,H233:Z233,AE233)=0,"error",""))</f>
        <v/>
      </c>
    </row>
    <row r="234" spans="1:40" x14ac:dyDescent="0.15">
      <c r="A234" s="6">
        <v>216</v>
      </c>
      <c r="C234" s="6">
        <f>IFERROR(VLOOKUP(通常分様式!C234,―!$A$2:$B$3,2,FALSE),0)</f>
        <v>0</v>
      </c>
      <c r="D234" s="6">
        <f>IFERROR(VLOOKUP(通常分様式!D234,―!$AD$2:$AE$3,2,FALSE),0)</f>
        <v>0</v>
      </c>
      <c r="E234" s="6">
        <f>IFERROR(VLOOKUP(通常分様式!E234,―!$AF$2:$AG$3,2,FALSE),0)</f>
        <v>0</v>
      </c>
      <c r="H234" s="6">
        <f>IFERROR(VLOOKUP(通常分様式!H234,―!$C$2:$D$2,2,FALSE),0)</f>
        <v>0</v>
      </c>
      <c r="I234" s="6">
        <f>IFERROR(IF(通常分様式!D234="○",VLOOKUP(通常分様式!I234,―!$E$20:$F$24,2,FALSE),VLOOKUP(通常分様式!I234,―!$E$2:$F$18,2,FALSE)),0)</f>
        <v>0</v>
      </c>
      <c r="J234" s="6">
        <f>IFERROR(VLOOKUP(通常分様式!J234,―!$G$2:$H$2,2,FALSE),0)</f>
        <v>0</v>
      </c>
      <c r="K234" s="6">
        <f>IFERROR(VLOOKUP(通常分様式!K234,―!$AH$2:$AI$12,2,FALSE),0)</f>
        <v>0</v>
      </c>
      <c r="U234" s="6">
        <f>IFERROR(IF(通常分様式!C234="単",VLOOKUP(通常分様式!U234,―!$I$2:$J$3,2,FALSE),VLOOKUP(通常分様式!U234,―!$I$4:$J$5,2,FALSE)),0)</f>
        <v>0</v>
      </c>
      <c r="V234" s="6">
        <f>IFERROR(VLOOKUP(通常分様式!V234,―!$K$2:$L$3,2,FALSE),0)</f>
        <v>0</v>
      </c>
      <c r="W234" s="6">
        <f>IFERROR(VLOOKUP(通常分様式!W234,―!$M$2:$N$3,2,FALSE),0)</f>
        <v>0</v>
      </c>
      <c r="X234" s="6">
        <f>IFERROR(VLOOKUP(通常分様式!X234,―!$O$2:$P$3,2,FALSE),0)</f>
        <v>0</v>
      </c>
      <c r="Y234" s="6">
        <f>IFERROR(VLOOKUP(通常分様式!Y234,―!$X$2:$Y$31,2,FALSE),0)</f>
        <v>0</v>
      </c>
      <c r="Z234" s="6">
        <f>IFERROR(VLOOKUP(通常分様式!Z234,―!$X$2:$Y$31,2,FALSE),0)</f>
        <v>0</v>
      </c>
      <c r="AE234" s="6">
        <f>IFERROR(VLOOKUP(通常分様式!AE234,―!$AA$2:$AB$13,2,FALSE),0)</f>
        <v>0</v>
      </c>
      <c r="AF234" s="6">
        <f t="shared" si="24"/>
        <v>0</v>
      </c>
      <c r="AG234" s="139">
        <f t="shared" si="25"/>
        <v>0</v>
      </c>
      <c r="AH234" s="139">
        <f t="shared" si="26"/>
        <v>0</v>
      </c>
      <c r="AI234" s="139">
        <f t="shared" si="27"/>
        <v>0</v>
      </c>
      <c r="AJ234" s="139">
        <f t="shared" si="28"/>
        <v>0</v>
      </c>
      <c r="AK234" s="139">
        <f t="shared" si="29"/>
        <v>0</v>
      </c>
      <c r="AL234" s="139">
        <f t="shared" si="30"/>
        <v>0</v>
      </c>
      <c r="AM234" s="139">
        <f t="shared" si="31"/>
        <v>0</v>
      </c>
      <c r="AN234" s="6" t="str">
        <f>IF(通常分様式!C234="","",IF(PRODUCT(C234:E234,H234:Z234,AE234)=0,"error",""))</f>
        <v/>
      </c>
    </row>
    <row r="235" spans="1:40" x14ac:dyDescent="0.15">
      <c r="A235" s="6">
        <v>217</v>
      </c>
      <c r="C235" s="6">
        <f>IFERROR(VLOOKUP(通常分様式!C235,―!$A$2:$B$3,2,FALSE),0)</f>
        <v>0</v>
      </c>
      <c r="D235" s="6">
        <f>IFERROR(VLOOKUP(通常分様式!D235,―!$AD$2:$AE$3,2,FALSE),0)</f>
        <v>0</v>
      </c>
      <c r="E235" s="6">
        <f>IFERROR(VLOOKUP(通常分様式!E235,―!$AF$2:$AG$3,2,FALSE),0)</f>
        <v>0</v>
      </c>
      <c r="H235" s="6">
        <f>IFERROR(VLOOKUP(通常分様式!H235,―!$C$2:$D$2,2,FALSE),0)</f>
        <v>0</v>
      </c>
      <c r="I235" s="6">
        <f>IFERROR(IF(通常分様式!D235="○",VLOOKUP(通常分様式!I235,―!$E$20:$F$24,2,FALSE),VLOOKUP(通常分様式!I235,―!$E$2:$F$18,2,FALSE)),0)</f>
        <v>0</v>
      </c>
      <c r="J235" s="6">
        <f>IFERROR(VLOOKUP(通常分様式!J235,―!$G$2:$H$2,2,FALSE),0)</f>
        <v>0</v>
      </c>
      <c r="K235" s="6">
        <f>IFERROR(VLOOKUP(通常分様式!K235,―!$AH$2:$AI$12,2,FALSE),0)</f>
        <v>0</v>
      </c>
      <c r="U235" s="6">
        <f>IFERROR(IF(通常分様式!C235="単",VLOOKUP(通常分様式!U235,―!$I$2:$J$3,2,FALSE),VLOOKUP(通常分様式!U235,―!$I$4:$J$5,2,FALSE)),0)</f>
        <v>0</v>
      </c>
      <c r="V235" s="6">
        <f>IFERROR(VLOOKUP(通常分様式!V235,―!$K$2:$L$3,2,FALSE),0)</f>
        <v>0</v>
      </c>
      <c r="W235" s="6">
        <f>IFERROR(VLOOKUP(通常分様式!W235,―!$M$2:$N$3,2,FALSE),0)</f>
        <v>0</v>
      </c>
      <c r="X235" s="6">
        <f>IFERROR(VLOOKUP(通常分様式!X235,―!$O$2:$P$3,2,FALSE),0)</f>
        <v>0</v>
      </c>
      <c r="Y235" s="6">
        <f>IFERROR(VLOOKUP(通常分様式!Y235,―!$X$2:$Y$31,2,FALSE),0)</f>
        <v>0</v>
      </c>
      <c r="Z235" s="6">
        <f>IFERROR(VLOOKUP(通常分様式!Z235,―!$X$2:$Y$31,2,FALSE),0)</f>
        <v>0</v>
      </c>
      <c r="AE235" s="6">
        <f>IFERROR(VLOOKUP(通常分様式!AE235,―!$AA$2:$AB$13,2,FALSE),0)</f>
        <v>0</v>
      </c>
      <c r="AF235" s="6">
        <f t="shared" si="24"/>
        <v>0</v>
      </c>
      <c r="AG235" s="139">
        <f t="shared" si="25"/>
        <v>0</v>
      </c>
      <c r="AH235" s="139">
        <f t="shared" si="26"/>
        <v>0</v>
      </c>
      <c r="AI235" s="139">
        <f t="shared" si="27"/>
        <v>0</v>
      </c>
      <c r="AJ235" s="139">
        <f t="shared" si="28"/>
        <v>0</v>
      </c>
      <c r="AK235" s="139">
        <f t="shared" si="29"/>
        <v>0</v>
      </c>
      <c r="AL235" s="139">
        <f t="shared" si="30"/>
        <v>0</v>
      </c>
      <c r="AM235" s="139">
        <f t="shared" si="31"/>
        <v>0</v>
      </c>
      <c r="AN235" s="6" t="str">
        <f>IF(通常分様式!C235="","",IF(PRODUCT(C235:E235,H235:Z235,AE235)=0,"error",""))</f>
        <v/>
      </c>
    </row>
    <row r="236" spans="1:40" x14ac:dyDescent="0.15">
      <c r="A236" s="6">
        <v>218</v>
      </c>
      <c r="C236" s="6">
        <f>IFERROR(VLOOKUP(通常分様式!C236,―!$A$2:$B$3,2,FALSE),0)</f>
        <v>0</v>
      </c>
      <c r="D236" s="6">
        <f>IFERROR(VLOOKUP(通常分様式!D236,―!$AD$2:$AE$3,2,FALSE),0)</f>
        <v>0</v>
      </c>
      <c r="E236" s="6">
        <f>IFERROR(VLOOKUP(通常分様式!E236,―!$AF$2:$AG$3,2,FALSE),0)</f>
        <v>0</v>
      </c>
      <c r="H236" s="6">
        <f>IFERROR(VLOOKUP(通常分様式!H236,―!$C$2:$D$2,2,FALSE),0)</f>
        <v>0</v>
      </c>
      <c r="I236" s="6">
        <f>IFERROR(IF(通常分様式!D236="○",VLOOKUP(通常分様式!I236,―!$E$20:$F$24,2,FALSE),VLOOKUP(通常分様式!I236,―!$E$2:$F$18,2,FALSE)),0)</f>
        <v>0</v>
      </c>
      <c r="J236" s="6">
        <f>IFERROR(VLOOKUP(通常分様式!J236,―!$G$2:$H$2,2,FALSE),0)</f>
        <v>0</v>
      </c>
      <c r="K236" s="6">
        <f>IFERROR(VLOOKUP(通常分様式!K236,―!$AH$2:$AI$12,2,FALSE),0)</f>
        <v>0</v>
      </c>
      <c r="U236" s="6">
        <f>IFERROR(IF(通常分様式!C236="単",VLOOKUP(通常分様式!U236,―!$I$2:$J$3,2,FALSE),VLOOKUP(通常分様式!U236,―!$I$4:$J$5,2,FALSE)),0)</f>
        <v>0</v>
      </c>
      <c r="V236" s="6">
        <f>IFERROR(VLOOKUP(通常分様式!V236,―!$K$2:$L$3,2,FALSE),0)</f>
        <v>0</v>
      </c>
      <c r="W236" s="6">
        <f>IFERROR(VLOOKUP(通常分様式!W236,―!$M$2:$N$3,2,FALSE),0)</f>
        <v>0</v>
      </c>
      <c r="X236" s="6">
        <f>IFERROR(VLOOKUP(通常分様式!X236,―!$O$2:$P$3,2,FALSE),0)</f>
        <v>0</v>
      </c>
      <c r="Y236" s="6">
        <f>IFERROR(VLOOKUP(通常分様式!Y236,―!$X$2:$Y$31,2,FALSE),0)</f>
        <v>0</v>
      </c>
      <c r="Z236" s="6">
        <f>IFERROR(VLOOKUP(通常分様式!Z236,―!$X$2:$Y$31,2,FALSE),0)</f>
        <v>0</v>
      </c>
      <c r="AE236" s="6">
        <f>IFERROR(VLOOKUP(通常分様式!AE236,―!$AA$2:$AB$13,2,FALSE),0)</f>
        <v>0</v>
      </c>
      <c r="AF236" s="6">
        <f t="shared" si="24"/>
        <v>0</v>
      </c>
      <c r="AG236" s="139">
        <f t="shared" si="25"/>
        <v>0</v>
      </c>
      <c r="AH236" s="139">
        <f t="shared" si="26"/>
        <v>0</v>
      </c>
      <c r="AI236" s="139">
        <f t="shared" si="27"/>
        <v>0</v>
      </c>
      <c r="AJ236" s="139">
        <f t="shared" si="28"/>
        <v>0</v>
      </c>
      <c r="AK236" s="139">
        <f t="shared" si="29"/>
        <v>0</v>
      </c>
      <c r="AL236" s="139">
        <f t="shared" si="30"/>
        <v>0</v>
      </c>
      <c r="AM236" s="139">
        <f t="shared" si="31"/>
        <v>0</v>
      </c>
      <c r="AN236" s="6" t="str">
        <f>IF(通常分様式!C236="","",IF(PRODUCT(C236:E236,H236:Z236,AE236)=0,"error",""))</f>
        <v/>
      </c>
    </row>
    <row r="237" spans="1:40" x14ac:dyDescent="0.15">
      <c r="A237" s="6">
        <v>219</v>
      </c>
      <c r="C237" s="6">
        <f>IFERROR(VLOOKUP(通常分様式!C237,―!$A$2:$B$3,2,FALSE),0)</f>
        <v>0</v>
      </c>
      <c r="D237" s="6">
        <f>IFERROR(VLOOKUP(通常分様式!D237,―!$AD$2:$AE$3,2,FALSE),0)</f>
        <v>0</v>
      </c>
      <c r="E237" s="6">
        <f>IFERROR(VLOOKUP(通常分様式!E237,―!$AF$2:$AG$3,2,FALSE),0)</f>
        <v>0</v>
      </c>
      <c r="H237" s="6">
        <f>IFERROR(VLOOKUP(通常分様式!H237,―!$C$2:$D$2,2,FALSE),0)</f>
        <v>0</v>
      </c>
      <c r="I237" s="6">
        <f>IFERROR(IF(通常分様式!D237="○",VLOOKUP(通常分様式!I237,―!$E$20:$F$24,2,FALSE),VLOOKUP(通常分様式!I237,―!$E$2:$F$18,2,FALSE)),0)</f>
        <v>0</v>
      </c>
      <c r="J237" s="6">
        <f>IFERROR(VLOOKUP(通常分様式!J237,―!$G$2:$H$2,2,FALSE),0)</f>
        <v>0</v>
      </c>
      <c r="K237" s="6">
        <f>IFERROR(VLOOKUP(通常分様式!K237,―!$AH$2:$AI$12,2,FALSE),0)</f>
        <v>0</v>
      </c>
      <c r="U237" s="6">
        <f>IFERROR(IF(通常分様式!C237="単",VLOOKUP(通常分様式!U237,―!$I$2:$J$3,2,FALSE),VLOOKUP(通常分様式!U237,―!$I$4:$J$5,2,FALSE)),0)</f>
        <v>0</v>
      </c>
      <c r="V237" s="6">
        <f>IFERROR(VLOOKUP(通常分様式!V237,―!$K$2:$L$3,2,FALSE),0)</f>
        <v>0</v>
      </c>
      <c r="W237" s="6">
        <f>IFERROR(VLOOKUP(通常分様式!W237,―!$M$2:$N$3,2,FALSE),0)</f>
        <v>0</v>
      </c>
      <c r="X237" s="6">
        <f>IFERROR(VLOOKUP(通常分様式!X237,―!$O$2:$P$3,2,FALSE),0)</f>
        <v>0</v>
      </c>
      <c r="Y237" s="6">
        <f>IFERROR(VLOOKUP(通常分様式!Y237,―!$X$2:$Y$31,2,FALSE),0)</f>
        <v>0</v>
      </c>
      <c r="Z237" s="6">
        <f>IFERROR(VLOOKUP(通常分様式!Z237,―!$X$2:$Y$31,2,FALSE),0)</f>
        <v>0</v>
      </c>
      <c r="AE237" s="6">
        <f>IFERROR(VLOOKUP(通常分様式!AE237,―!$AA$2:$AB$13,2,FALSE),0)</f>
        <v>0</v>
      </c>
      <c r="AF237" s="6">
        <f t="shared" si="24"/>
        <v>0</v>
      </c>
      <c r="AG237" s="139">
        <f t="shared" si="25"/>
        <v>0</v>
      </c>
      <c r="AH237" s="139">
        <f t="shared" si="26"/>
        <v>0</v>
      </c>
      <c r="AI237" s="139">
        <f t="shared" si="27"/>
        <v>0</v>
      </c>
      <c r="AJ237" s="139">
        <f t="shared" si="28"/>
        <v>0</v>
      </c>
      <c r="AK237" s="139">
        <f t="shared" si="29"/>
        <v>0</v>
      </c>
      <c r="AL237" s="139">
        <f t="shared" si="30"/>
        <v>0</v>
      </c>
      <c r="AM237" s="139">
        <f t="shared" si="31"/>
        <v>0</v>
      </c>
      <c r="AN237" s="6" t="str">
        <f>IF(通常分様式!C237="","",IF(PRODUCT(C237:E237,H237:Z237,AE237)=0,"error",""))</f>
        <v/>
      </c>
    </row>
    <row r="238" spans="1:40" x14ac:dyDescent="0.15">
      <c r="A238" s="6">
        <v>220</v>
      </c>
      <c r="C238" s="6">
        <f>IFERROR(VLOOKUP(通常分様式!C238,―!$A$2:$B$3,2,FALSE),0)</f>
        <v>0</v>
      </c>
      <c r="D238" s="6">
        <f>IFERROR(VLOOKUP(通常分様式!D238,―!$AD$2:$AE$3,2,FALSE),0)</f>
        <v>0</v>
      </c>
      <c r="E238" s="6">
        <f>IFERROR(VLOOKUP(通常分様式!E238,―!$AF$2:$AG$3,2,FALSE),0)</f>
        <v>0</v>
      </c>
      <c r="H238" s="6">
        <f>IFERROR(VLOOKUP(通常分様式!H238,―!$C$2:$D$2,2,FALSE),0)</f>
        <v>0</v>
      </c>
      <c r="I238" s="6">
        <f>IFERROR(IF(通常分様式!D238="○",VLOOKUP(通常分様式!I238,―!$E$20:$F$24,2,FALSE),VLOOKUP(通常分様式!I238,―!$E$2:$F$18,2,FALSE)),0)</f>
        <v>0</v>
      </c>
      <c r="J238" s="6">
        <f>IFERROR(VLOOKUP(通常分様式!J238,―!$G$2:$H$2,2,FALSE),0)</f>
        <v>0</v>
      </c>
      <c r="K238" s="6">
        <f>IFERROR(VLOOKUP(通常分様式!K238,―!$AH$2:$AI$12,2,FALSE),0)</f>
        <v>0</v>
      </c>
      <c r="U238" s="6">
        <f>IFERROR(IF(通常分様式!C238="単",VLOOKUP(通常分様式!U238,―!$I$2:$J$3,2,FALSE),VLOOKUP(通常分様式!U238,―!$I$4:$J$5,2,FALSE)),0)</f>
        <v>0</v>
      </c>
      <c r="V238" s="6">
        <f>IFERROR(VLOOKUP(通常分様式!V238,―!$K$2:$L$3,2,FALSE),0)</f>
        <v>0</v>
      </c>
      <c r="W238" s="6">
        <f>IFERROR(VLOOKUP(通常分様式!W238,―!$M$2:$N$3,2,FALSE),0)</f>
        <v>0</v>
      </c>
      <c r="X238" s="6">
        <f>IFERROR(VLOOKUP(通常分様式!X238,―!$O$2:$P$3,2,FALSE),0)</f>
        <v>0</v>
      </c>
      <c r="Y238" s="6">
        <f>IFERROR(VLOOKUP(通常分様式!Y238,―!$X$2:$Y$31,2,FALSE),0)</f>
        <v>0</v>
      </c>
      <c r="Z238" s="6">
        <f>IFERROR(VLOOKUP(通常分様式!Z238,―!$X$2:$Y$31,2,FALSE),0)</f>
        <v>0</v>
      </c>
      <c r="AE238" s="6">
        <f>IFERROR(VLOOKUP(通常分様式!AE238,―!$AA$2:$AB$13,2,FALSE),0)</f>
        <v>0</v>
      </c>
      <c r="AF238" s="6">
        <f t="shared" si="24"/>
        <v>0</v>
      </c>
      <c r="AG238" s="139">
        <f t="shared" si="25"/>
        <v>0</v>
      </c>
      <c r="AH238" s="139">
        <f t="shared" si="26"/>
        <v>0</v>
      </c>
      <c r="AI238" s="139">
        <f t="shared" si="27"/>
        <v>0</v>
      </c>
      <c r="AJ238" s="139">
        <f t="shared" si="28"/>
        <v>0</v>
      </c>
      <c r="AK238" s="139">
        <f t="shared" si="29"/>
        <v>0</v>
      </c>
      <c r="AL238" s="139">
        <f t="shared" si="30"/>
        <v>0</v>
      </c>
      <c r="AM238" s="139">
        <f t="shared" si="31"/>
        <v>0</v>
      </c>
      <c r="AN238" s="6" t="str">
        <f>IF(通常分様式!C238="","",IF(PRODUCT(C238:E238,H238:Z238,AE238)=0,"error",""))</f>
        <v/>
      </c>
    </row>
    <row r="239" spans="1:40" x14ac:dyDescent="0.15">
      <c r="A239" s="6">
        <v>221</v>
      </c>
      <c r="C239" s="6">
        <f>IFERROR(VLOOKUP(通常分様式!C239,―!$A$2:$B$3,2,FALSE),0)</f>
        <v>0</v>
      </c>
      <c r="D239" s="6">
        <f>IFERROR(VLOOKUP(通常分様式!D239,―!$AD$2:$AE$3,2,FALSE),0)</f>
        <v>0</v>
      </c>
      <c r="E239" s="6">
        <f>IFERROR(VLOOKUP(通常分様式!E239,―!$AF$2:$AG$3,2,FALSE),0)</f>
        <v>0</v>
      </c>
      <c r="H239" s="6">
        <f>IFERROR(VLOOKUP(通常分様式!H239,―!$C$2:$D$2,2,FALSE),0)</f>
        <v>0</v>
      </c>
      <c r="I239" s="6">
        <f>IFERROR(IF(通常分様式!D239="○",VLOOKUP(通常分様式!I239,―!$E$20:$F$24,2,FALSE),VLOOKUP(通常分様式!I239,―!$E$2:$F$18,2,FALSE)),0)</f>
        <v>0</v>
      </c>
      <c r="J239" s="6">
        <f>IFERROR(VLOOKUP(通常分様式!J239,―!$G$2:$H$2,2,FALSE),0)</f>
        <v>0</v>
      </c>
      <c r="K239" s="6">
        <f>IFERROR(VLOOKUP(通常分様式!K239,―!$AH$2:$AI$12,2,FALSE),0)</f>
        <v>0</v>
      </c>
      <c r="U239" s="6">
        <f>IFERROR(IF(通常分様式!C239="単",VLOOKUP(通常分様式!U239,―!$I$2:$J$3,2,FALSE),VLOOKUP(通常分様式!U239,―!$I$4:$J$5,2,FALSE)),0)</f>
        <v>0</v>
      </c>
      <c r="V239" s="6">
        <f>IFERROR(VLOOKUP(通常分様式!V239,―!$K$2:$L$3,2,FALSE),0)</f>
        <v>0</v>
      </c>
      <c r="W239" s="6">
        <f>IFERROR(VLOOKUP(通常分様式!W239,―!$M$2:$N$3,2,FALSE),0)</f>
        <v>0</v>
      </c>
      <c r="X239" s="6">
        <f>IFERROR(VLOOKUP(通常分様式!X239,―!$O$2:$P$3,2,FALSE),0)</f>
        <v>0</v>
      </c>
      <c r="Y239" s="6">
        <f>IFERROR(VLOOKUP(通常分様式!Y239,―!$X$2:$Y$31,2,FALSE),0)</f>
        <v>0</v>
      </c>
      <c r="Z239" s="6">
        <f>IFERROR(VLOOKUP(通常分様式!Z239,―!$X$2:$Y$31,2,FALSE),0)</f>
        <v>0</v>
      </c>
      <c r="AE239" s="6">
        <f>IFERROR(VLOOKUP(通常分様式!AE239,―!$AA$2:$AB$13,2,FALSE),0)</f>
        <v>0</v>
      </c>
      <c r="AF239" s="6">
        <f t="shared" si="24"/>
        <v>0</v>
      </c>
      <c r="AG239" s="139">
        <f t="shared" si="25"/>
        <v>0</v>
      </c>
      <c r="AH239" s="139">
        <f t="shared" si="26"/>
        <v>0</v>
      </c>
      <c r="AI239" s="139">
        <f t="shared" si="27"/>
        <v>0</v>
      </c>
      <c r="AJ239" s="139">
        <f t="shared" si="28"/>
        <v>0</v>
      </c>
      <c r="AK239" s="139">
        <f t="shared" si="29"/>
        <v>0</v>
      </c>
      <c r="AL239" s="139">
        <f t="shared" si="30"/>
        <v>0</v>
      </c>
      <c r="AM239" s="139">
        <f t="shared" si="31"/>
        <v>0</v>
      </c>
      <c r="AN239" s="6" t="str">
        <f>IF(通常分様式!C239="","",IF(PRODUCT(C239:E239,H239:Z239,AE239)=0,"error",""))</f>
        <v/>
      </c>
    </row>
    <row r="240" spans="1:40" x14ac:dyDescent="0.15">
      <c r="A240" s="6">
        <v>222</v>
      </c>
      <c r="C240" s="6">
        <f>IFERROR(VLOOKUP(通常分様式!C240,―!$A$2:$B$3,2,FALSE),0)</f>
        <v>0</v>
      </c>
      <c r="D240" s="6">
        <f>IFERROR(VLOOKUP(通常分様式!D240,―!$AD$2:$AE$3,2,FALSE),0)</f>
        <v>0</v>
      </c>
      <c r="E240" s="6">
        <f>IFERROR(VLOOKUP(通常分様式!E240,―!$AF$2:$AG$3,2,FALSE),0)</f>
        <v>0</v>
      </c>
      <c r="H240" s="6">
        <f>IFERROR(VLOOKUP(通常分様式!H240,―!$C$2:$D$2,2,FALSE),0)</f>
        <v>0</v>
      </c>
      <c r="I240" s="6">
        <f>IFERROR(IF(通常分様式!D240="○",VLOOKUP(通常分様式!I240,―!$E$20:$F$24,2,FALSE),VLOOKUP(通常分様式!I240,―!$E$2:$F$18,2,FALSE)),0)</f>
        <v>0</v>
      </c>
      <c r="J240" s="6">
        <f>IFERROR(VLOOKUP(通常分様式!J240,―!$G$2:$H$2,2,FALSE),0)</f>
        <v>0</v>
      </c>
      <c r="K240" s="6">
        <f>IFERROR(VLOOKUP(通常分様式!K240,―!$AH$2:$AI$12,2,FALSE),0)</f>
        <v>0</v>
      </c>
      <c r="U240" s="6">
        <f>IFERROR(IF(通常分様式!C240="単",VLOOKUP(通常分様式!U240,―!$I$2:$J$3,2,FALSE),VLOOKUP(通常分様式!U240,―!$I$4:$J$5,2,FALSE)),0)</f>
        <v>0</v>
      </c>
      <c r="V240" s="6">
        <f>IFERROR(VLOOKUP(通常分様式!V240,―!$K$2:$L$3,2,FALSE),0)</f>
        <v>0</v>
      </c>
      <c r="W240" s="6">
        <f>IFERROR(VLOOKUP(通常分様式!W240,―!$M$2:$N$3,2,FALSE),0)</f>
        <v>0</v>
      </c>
      <c r="X240" s="6">
        <f>IFERROR(VLOOKUP(通常分様式!X240,―!$O$2:$P$3,2,FALSE),0)</f>
        <v>0</v>
      </c>
      <c r="Y240" s="6">
        <f>IFERROR(VLOOKUP(通常分様式!Y240,―!$X$2:$Y$31,2,FALSE),0)</f>
        <v>0</v>
      </c>
      <c r="Z240" s="6">
        <f>IFERROR(VLOOKUP(通常分様式!Z240,―!$X$2:$Y$31,2,FALSE),0)</f>
        <v>0</v>
      </c>
      <c r="AE240" s="6">
        <f>IFERROR(VLOOKUP(通常分様式!AE240,―!$AA$2:$AB$13,2,FALSE),0)</f>
        <v>0</v>
      </c>
      <c r="AF240" s="6">
        <f t="shared" si="24"/>
        <v>0</v>
      </c>
      <c r="AG240" s="139">
        <f t="shared" si="25"/>
        <v>0</v>
      </c>
      <c r="AH240" s="139">
        <f t="shared" si="26"/>
        <v>0</v>
      </c>
      <c r="AI240" s="139">
        <f t="shared" si="27"/>
        <v>0</v>
      </c>
      <c r="AJ240" s="139">
        <f t="shared" si="28"/>
        <v>0</v>
      </c>
      <c r="AK240" s="139">
        <f t="shared" si="29"/>
        <v>0</v>
      </c>
      <c r="AL240" s="139">
        <f t="shared" si="30"/>
        <v>0</v>
      </c>
      <c r="AM240" s="139">
        <f t="shared" si="31"/>
        <v>0</v>
      </c>
      <c r="AN240" s="6" t="str">
        <f>IF(通常分様式!C240="","",IF(PRODUCT(C240:E240,H240:Z240,AE240)=0,"error",""))</f>
        <v/>
      </c>
    </row>
    <row r="241" spans="1:40" x14ac:dyDescent="0.15">
      <c r="A241" s="6">
        <v>223</v>
      </c>
      <c r="C241" s="6">
        <f>IFERROR(VLOOKUP(通常分様式!C241,―!$A$2:$B$3,2,FALSE),0)</f>
        <v>0</v>
      </c>
      <c r="D241" s="6">
        <f>IFERROR(VLOOKUP(通常分様式!D241,―!$AD$2:$AE$3,2,FALSE),0)</f>
        <v>0</v>
      </c>
      <c r="E241" s="6">
        <f>IFERROR(VLOOKUP(通常分様式!E241,―!$AF$2:$AG$3,2,FALSE),0)</f>
        <v>0</v>
      </c>
      <c r="H241" s="6">
        <f>IFERROR(VLOOKUP(通常分様式!H241,―!$C$2:$D$2,2,FALSE),0)</f>
        <v>0</v>
      </c>
      <c r="I241" s="6">
        <f>IFERROR(IF(通常分様式!D241="○",VLOOKUP(通常分様式!I241,―!$E$20:$F$24,2,FALSE),VLOOKUP(通常分様式!I241,―!$E$2:$F$18,2,FALSE)),0)</f>
        <v>0</v>
      </c>
      <c r="J241" s="6">
        <f>IFERROR(VLOOKUP(通常分様式!J241,―!$G$2:$H$2,2,FALSE),0)</f>
        <v>0</v>
      </c>
      <c r="K241" s="6">
        <f>IFERROR(VLOOKUP(通常分様式!K241,―!$AH$2:$AI$12,2,FALSE),0)</f>
        <v>0</v>
      </c>
      <c r="U241" s="6">
        <f>IFERROR(IF(通常分様式!C241="単",VLOOKUP(通常分様式!U241,―!$I$2:$J$3,2,FALSE),VLOOKUP(通常分様式!U241,―!$I$4:$J$5,2,FALSE)),0)</f>
        <v>0</v>
      </c>
      <c r="V241" s="6">
        <f>IFERROR(VLOOKUP(通常分様式!V241,―!$K$2:$L$3,2,FALSE),0)</f>
        <v>0</v>
      </c>
      <c r="W241" s="6">
        <f>IFERROR(VLOOKUP(通常分様式!W241,―!$M$2:$N$3,2,FALSE),0)</f>
        <v>0</v>
      </c>
      <c r="X241" s="6">
        <f>IFERROR(VLOOKUP(通常分様式!X241,―!$O$2:$P$3,2,FALSE),0)</f>
        <v>0</v>
      </c>
      <c r="Y241" s="6">
        <f>IFERROR(VLOOKUP(通常分様式!Y241,―!$X$2:$Y$31,2,FALSE),0)</f>
        <v>0</v>
      </c>
      <c r="Z241" s="6">
        <f>IFERROR(VLOOKUP(通常分様式!Z241,―!$X$2:$Y$31,2,FALSE),0)</f>
        <v>0</v>
      </c>
      <c r="AE241" s="6">
        <f>IFERROR(VLOOKUP(通常分様式!AE241,―!$AA$2:$AB$13,2,FALSE),0)</f>
        <v>0</v>
      </c>
      <c r="AF241" s="6">
        <f t="shared" si="24"/>
        <v>0</v>
      </c>
      <c r="AG241" s="139">
        <f t="shared" si="25"/>
        <v>0</v>
      </c>
      <c r="AH241" s="139">
        <f t="shared" si="26"/>
        <v>0</v>
      </c>
      <c r="AI241" s="139">
        <f t="shared" si="27"/>
        <v>0</v>
      </c>
      <c r="AJ241" s="139">
        <f t="shared" si="28"/>
        <v>0</v>
      </c>
      <c r="AK241" s="139">
        <f t="shared" si="29"/>
        <v>0</v>
      </c>
      <c r="AL241" s="139">
        <f t="shared" si="30"/>
        <v>0</v>
      </c>
      <c r="AM241" s="139">
        <f t="shared" si="31"/>
        <v>0</v>
      </c>
      <c r="AN241" s="6" t="str">
        <f>IF(通常分様式!C241="","",IF(PRODUCT(C241:E241,H241:Z241,AE241)=0,"error",""))</f>
        <v/>
      </c>
    </row>
    <row r="242" spans="1:40" x14ac:dyDescent="0.15">
      <c r="A242" s="6">
        <v>224</v>
      </c>
      <c r="C242" s="6">
        <f>IFERROR(VLOOKUP(通常分様式!C242,―!$A$2:$B$3,2,FALSE),0)</f>
        <v>0</v>
      </c>
      <c r="D242" s="6">
        <f>IFERROR(VLOOKUP(通常分様式!D242,―!$AD$2:$AE$3,2,FALSE),0)</f>
        <v>0</v>
      </c>
      <c r="E242" s="6">
        <f>IFERROR(VLOOKUP(通常分様式!E242,―!$AF$2:$AG$3,2,FALSE),0)</f>
        <v>0</v>
      </c>
      <c r="H242" s="6">
        <f>IFERROR(VLOOKUP(通常分様式!H242,―!$C$2:$D$2,2,FALSE),0)</f>
        <v>0</v>
      </c>
      <c r="I242" s="6">
        <f>IFERROR(IF(通常分様式!D242="○",VLOOKUP(通常分様式!I242,―!$E$20:$F$24,2,FALSE),VLOOKUP(通常分様式!I242,―!$E$2:$F$18,2,FALSE)),0)</f>
        <v>0</v>
      </c>
      <c r="J242" s="6">
        <f>IFERROR(VLOOKUP(通常分様式!J242,―!$G$2:$H$2,2,FALSE),0)</f>
        <v>0</v>
      </c>
      <c r="K242" s="6">
        <f>IFERROR(VLOOKUP(通常分様式!K242,―!$AH$2:$AI$12,2,FALSE),0)</f>
        <v>0</v>
      </c>
      <c r="U242" s="6">
        <f>IFERROR(IF(通常分様式!C242="単",VLOOKUP(通常分様式!U242,―!$I$2:$J$3,2,FALSE),VLOOKUP(通常分様式!U242,―!$I$4:$J$5,2,FALSE)),0)</f>
        <v>0</v>
      </c>
      <c r="V242" s="6">
        <f>IFERROR(VLOOKUP(通常分様式!V242,―!$K$2:$L$3,2,FALSE),0)</f>
        <v>0</v>
      </c>
      <c r="W242" s="6">
        <f>IFERROR(VLOOKUP(通常分様式!W242,―!$M$2:$N$3,2,FALSE),0)</f>
        <v>0</v>
      </c>
      <c r="X242" s="6">
        <f>IFERROR(VLOOKUP(通常分様式!X242,―!$O$2:$P$3,2,FALSE),0)</f>
        <v>0</v>
      </c>
      <c r="Y242" s="6">
        <f>IFERROR(VLOOKUP(通常分様式!Y242,―!$X$2:$Y$31,2,FALSE),0)</f>
        <v>0</v>
      </c>
      <c r="Z242" s="6">
        <f>IFERROR(VLOOKUP(通常分様式!Z242,―!$X$2:$Y$31,2,FALSE),0)</f>
        <v>0</v>
      </c>
      <c r="AE242" s="6">
        <f>IFERROR(VLOOKUP(通常分様式!AE242,―!$AA$2:$AB$13,2,FALSE),0)</f>
        <v>0</v>
      </c>
      <c r="AF242" s="6">
        <f t="shared" si="24"/>
        <v>0</v>
      </c>
      <c r="AG242" s="139">
        <f t="shared" si="25"/>
        <v>0</v>
      </c>
      <c r="AH242" s="139">
        <f t="shared" si="26"/>
        <v>0</v>
      </c>
      <c r="AI242" s="139">
        <f t="shared" si="27"/>
        <v>0</v>
      </c>
      <c r="AJ242" s="139">
        <f t="shared" si="28"/>
        <v>0</v>
      </c>
      <c r="AK242" s="139">
        <f t="shared" si="29"/>
        <v>0</v>
      </c>
      <c r="AL242" s="139">
        <f t="shared" si="30"/>
        <v>0</v>
      </c>
      <c r="AM242" s="139">
        <f t="shared" si="31"/>
        <v>0</v>
      </c>
      <c r="AN242" s="6" t="str">
        <f>IF(通常分様式!C242="","",IF(PRODUCT(C242:E242,H242:Z242,AE242)=0,"error",""))</f>
        <v/>
      </c>
    </row>
    <row r="243" spans="1:40" x14ac:dyDescent="0.15">
      <c r="A243" s="6">
        <v>225</v>
      </c>
      <c r="C243" s="6">
        <f>IFERROR(VLOOKUP(通常分様式!C243,―!$A$2:$B$3,2,FALSE),0)</f>
        <v>0</v>
      </c>
      <c r="D243" s="6">
        <f>IFERROR(VLOOKUP(通常分様式!D243,―!$AD$2:$AE$3,2,FALSE),0)</f>
        <v>0</v>
      </c>
      <c r="E243" s="6">
        <f>IFERROR(VLOOKUP(通常分様式!E243,―!$AF$2:$AG$3,2,FALSE),0)</f>
        <v>0</v>
      </c>
      <c r="H243" s="6">
        <f>IFERROR(VLOOKUP(通常分様式!H243,―!$C$2:$D$2,2,FALSE),0)</f>
        <v>0</v>
      </c>
      <c r="I243" s="6">
        <f>IFERROR(IF(通常分様式!D243="○",VLOOKUP(通常分様式!I243,―!$E$20:$F$24,2,FALSE),VLOOKUP(通常分様式!I243,―!$E$2:$F$18,2,FALSE)),0)</f>
        <v>0</v>
      </c>
      <c r="J243" s="6">
        <f>IFERROR(VLOOKUP(通常分様式!J243,―!$G$2:$H$2,2,FALSE),0)</f>
        <v>0</v>
      </c>
      <c r="K243" s="6">
        <f>IFERROR(VLOOKUP(通常分様式!K243,―!$AH$2:$AI$12,2,FALSE),0)</f>
        <v>0</v>
      </c>
      <c r="U243" s="6">
        <f>IFERROR(IF(通常分様式!C243="単",VLOOKUP(通常分様式!U243,―!$I$2:$J$3,2,FALSE),VLOOKUP(通常分様式!U243,―!$I$4:$J$5,2,FALSE)),0)</f>
        <v>0</v>
      </c>
      <c r="V243" s="6">
        <f>IFERROR(VLOOKUP(通常分様式!V243,―!$K$2:$L$3,2,FALSE),0)</f>
        <v>0</v>
      </c>
      <c r="W243" s="6">
        <f>IFERROR(VLOOKUP(通常分様式!W243,―!$M$2:$N$3,2,FALSE),0)</f>
        <v>0</v>
      </c>
      <c r="X243" s="6">
        <f>IFERROR(VLOOKUP(通常分様式!X243,―!$O$2:$P$3,2,FALSE),0)</f>
        <v>0</v>
      </c>
      <c r="Y243" s="6">
        <f>IFERROR(VLOOKUP(通常分様式!Y243,―!$X$2:$Y$31,2,FALSE),0)</f>
        <v>0</v>
      </c>
      <c r="Z243" s="6">
        <f>IFERROR(VLOOKUP(通常分様式!Z243,―!$X$2:$Y$31,2,FALSE),0)</f>
        <v>0</v>
      </c>
      <c r="AE243" s="6">
        <f>IFERROR(VLOOKUP(通常分様式!AE243,―!$AA$2:$AB$13,2,FALSE),0)</f>
        <v>0</v>
      </c>
      <c r="AF243" s="6">
        <f t="shared" si="24"/>
        <v>0</v>
      </c>
      <c r="AG243" s="139">
        <f t="shared" si="25"/>
        <v>0</v>
      </c>
      <c r="AH243" s="139">
        <f t="shared" si="26"/>
        <v>0</v>
      </c>
      <c r="AI243" s="139">
        <f t="shared" si="27"/>
        <v>0</v>
      </c>
      <c r="AJ243" s="139">
        <f t="shared" si="28"/>
        <v>0</v>
      </c>
      <c r="AK243" s="139">
        <f t="shared" si="29"/>
        <v>0</v>
      </c>
      <c r="AL243" s="139">
        <f t="shared" si="30"/>
        <v>0</v>
      </c>
      <c r="AM243" s="139">
        <f t="shared" si="31"/>
        <v>0</v>
      </c>
      <c r="AN243" s="6" t="str">
        <f>IF(通常分様式!C243="","",IF(PRODUCT(C243:E243,H243:Z243,AE243)=0,"error",""))</f>
        <v/>
      </c>
    </row>
    <row r="244" spans="1:40" x14ac:dyDescent="0.15">
      <c r="A244" s="6">
        <v>226</v>
      </c>
      <c r="C244" s="6">
        <f>IFERROR(VLOOKUP(通常分様式!C244,―!$A$2:$B$3,2,FALSE),0)</f>
        <v>0</v>
      </c>
      <c r="D244" s="6">
        <f>IFERROR(VLOOKUP(通常分様式!D244,―!$AD$2:$AE$3,2,FALSE),0)</f>
        <v>0</v>
      </c>
      <c r="E244" s="6">
        <f>IFERROR(VLOOKUP(通常分様式!E244,―!$AF$2:$AG$3,2,FALSE),0)</f>
        <v>0</v>
      </c>
      <c r="H244" s="6">
        <f>IFERROR(VLOOKUP(通常分様式!H244,―!$C$2:$D$2,2,FALSE),0)</f>
        <v>0</v>
      </c>
      <c r="I244" s="6">
        <f>IFERROR(IF(通常分様式!D244="○",VLOOKUP(通常分様式!I244,―!$E$20:$F$24,2,FALSE),VLOOKUP(通常分様式!I244,―!$E$2:$F$18,2,FALSE)),0)</f>
        <v>0</v>
      </c>
      <c r="J244" s="6">
        <f>IFERROR(VLOOKUP(通常分様式!J244,―!$G$2:$H$2,2,FALSE),0)</f>
        <v>0</v>
      </c>
      <c r="K244" s="6">
        <f>IFERROR(VLOOKUP(通常分様式!K244,―!$AH$2:$AI$12,2,FALSE),0)</f>
        <v>0</v>
      </c>
      <c r="U244" s="6">
        <f>IFERROR(IF(通常分様式!C244="単",VLOOKUP(通常分様式!U244,―!$I$2:$J$3,2,FALSE),VLOOKUP(通常分様式!U244,―!$I$4:$J$5,2,FALSE)),0)</f>
        <v>0</v>
      </c>
      <c r="V244" s="6">
        <f>IFERROR(VLOOKUP(通常分様式!V244,―!$K$2:$L$3,2,FALSE),0)</f>
        <v>0</v>
      </c>
      <c r="W244" s="6">
        <f>IFERROR(VLOOKUP(通常分様式!W244,―!$M$2:$N$3,2,FALSE),0)</f>
        <v>0</v>
      </c>
      <c r="X244" s="6">
        <f>IFERROR(VLOOKUP(通常分様式!X244,―!$O$2:$P$3,2,FALSE),0)</f>
        <v>0</v>
      </c>
      <c r="Y244" s="6">
        <f>IFERROR(VLOOKUP(通常分様式!Y244,―!$X$2:$Y$31,2,FALSE),0)</f>
        <v>0</v>
      </c>
      <c r="Z244" s="6">
        <f>IFERROR(VLOOKUP(通常分様式!Z244,―!$X$2:$Y$31,2,FALSE),0)</f>
        <v>0</v>
      </c>
      <c r="AE244" s="6">
        <f>IFERROR(VLOOKUP(通常分様式!AE244,―!$AA$2:$AB$13,2,FALSE),0)</f>
        <v>0</v>
      </c>
      <c r="AF244" s="6">
        <f t="shared" si="24"/>
        <v>0</v>
      </c>
      <c r="AG244" s="139">
        <f t="shared" si="25"/>
        <v>0</v>
      </c>
      <c r="AH244" s="139">
        <f t="shared" si="26"/>
        <v>0</v>
      </c>
      <c r="AI244" s="139">
        <f t="shared" si="27"/>
        <v>0</v>
      </c>
      <c r="AJ244" s="139">
        <f t="shared" si="28"/>
        <v>0</v>
      </c>
      <c r="AK244" s="139">
        <f t="shared" si="29"/>
        <v>0</v>
      </c>
      <c r="AL244" s="139">
        <f t="shared" si="30"/>
        <v>0</v>
      </c>
      <c r="AM244" s="139">
        <f t="shared" si="31"/>
        <v>0</v>
      </c>
      <c r="AN244" s="6" t="str">
        <f>IF(通常分様式!C244="","",IF(PRODUCT(C244:E244,H244:Z244,AE244)=0,"error",""))</f>
        <v/>
      </c>
    </row>
    <row r="245" spans="1:40" x14ac:dyDescent="0.15">
      <c r="A245" s="6">
        <v>227</v>
      </c>
      <c r="C245" s="6">
        <f>IFERROR(VLOOKUP(通常分様式!C245,―!$A$2:$B$3,2,FALSE),0)</f>
        <v>0</v>
      </c>
      <c r="D245" s="6">
        <f>IFERROR(VLOOKUP(通常分様式!D245,―!$AD$2:$AE$3,2,FALSE),0)</f>
        <v>0</v>
      </c>
      <c r="E245" s="6">
        <f>IFERROR(VLOOKUP(通常分様式!E245,―!$AF$2:$AG$3,2,FALSE),0)</f>
        <v>0</v>
      </c>
      <c r="H245" s="6">
        <f>IFERROR(VLOOKUP(通常分様式!H245,―!$C$2:$D$2,2,FALSE),0)</f>
        <v>0</v>
      </c>
      <c r="I245" s="6">
        <f>IFERROR(IF(通常分様式!D245="○",VLOOKUP(通常分様式!I245,―!$E$20:$F$24,2,FALSE),VLOOKUP(通常分様式!I245,―!$E$2:$F$18,2,FALSE)),0)</f>
        <v>0</v>
      </c>
      <c r="J245" s="6">
        <f>IFERROR(VLOOKUP(通常分様式!J245,―!$G$2:$H$2,2,FALSE),0)</f>
        <v>0</v>
      </c>
      <c r="K245" s="6">
        <f>IFERROR(VLOOKUP(通常分様式!K245,―!$AH$2:$AI$12,2,FALSE),0)</f>
        <v>0</v>
      </c>
      <c r="U245" s="6">
        <f>IFERROR(IF(通常分様式!C245="単",VLOOKUP(通常分様式!U245,―!$I$2:$J$3,2,FALSE),VLOOKUP(通常分様式!U245,―!$I$4:$J$5,2,FALSE)),0)</f>
        <v>0</v>
      </c>
      <c r="V245" s="6">
        <f>IFERROR(VLOOKUP(通常分様式!V245,―!$K$2:$L$3,2,FALSE),0)</f>
        <v>0</v>
      </c>
      <c r="W245" s="6">
        <f>IFERROR(VLOOKUP(通常分様式!W245,―!$M$2:$N$3,2,FALSE),0)</f>
        <v>0</v>
      </c>
      <c r="X245" s="6">
        <f>IFERROR(VLOOKUP(通常分様式!X245,―!$O$2:$P$3,2,FALSE),0)</f>
        <v>0</v>
      </c>
      <c r="Y245" s="6">
        <f>IFERROR(VLOOKUP(通常分様式!Y245,―!$X$2:$Y$31,2,FALSE),0)</f>
        <v>0</v>
      </c>
      <c r="Z245" s="6">
        <f>IFERROR(VLOOKUP(通常分様式!Z245,―!$X$2:$Y$31,2,FALSE),0)</f>
        <v>0</v>
      </c>
      <c r="AE245" s="6">
        <f>IFERROR(VLOOKUP(通常分様式!AE245,―!$AA$2:$AB$13,2,FALSE),0)</f>
        <v>0</v>
      </c>
      <c r="AF245" s="6">
        <f t="shared" si="24"/>
        <v>0</v>
      </c>
      <c r="AG245" s="139">
        <f t="shared" si="25"/>
        <v>0</v>
      </c>
      <c r="AH245" s="139">
        <f t="shared" si="26"/>
        <v>0</v>
      </c>
      <c r="AI245" s="139">
        <f t="shared" si="27"/>
        <v>0</v>
      </c>
      <c r="AJ245" s="139">
        <f t="shared" si="28"/>
        <v>0</v>
      </c>
      <c r="AK245" s="139">
        <f t="shared" si="29"/>
        <v>0</v>
      </c>
      <c r="AL245" s="139">
        <f t="shared" si="30"/>
        <v>0</v>
      </c>
      <c r="AM245" s="139">
        <f t="shared" si="31"/>
        <v>0</v>
      </c>
      <c r="AN245" s="6" t="str">
        <f>IF(通常分様式!C245="","",IF(PRODUCT(C245:E245,H245:Z245,AE245)=0,"error",""))</f>
        <v/>
      </c>
    </row>
    <row r="246" spans="1:40" x14ac:dyDescent="0.15">
      <c r="A246" s="6">
        <v>228</v>
      </c>
      <c r="C246" s="6">
        <f>IFERROR(VLOOKUP(通常分様式!C246,―!$A$2:$B$3,2,FALSE),0)</f>
        <v>0</v>
      </c>
      <c r="D246" s="6">
        <f>IFERROR(VLOOKUP(通常分様式!D246,―!$AD$2:$AE$3,2,FALSE),0)</f>
        <v>0</v>
      </c>
      <c r="E246" s="6">
        <f>IFERROR(VLOOKUP(通常分様式!E246,―!$AF$2:$AG$3,2,FALSE),0)</f>
        <v>0</v>
      </c>
      <c r="H246" s="6">
        <f>IFERROR(VLOOKUP(通常分様式!H246,―!$C$2:$D$2,2,FALSE),0)</f>
        <v>0</v>
      </c>
      <c r="I246" s="6">
        <f>IFERROR(IF(通常分様式!D246="○",VLOOKUP(通常分様式!I246,―!$E$20:$F$24,2,FALSE),VLOOKUP(通常分様式!I246,―!$E$2:$F$18,2,FALSE)),0)</f>
        <v>0</v>
      </c>
      <c r="J246" s="6">
        <f>IFERROR(VLOOKUP(通常分様式!J246,―!$G$2:$H$2,2,FALSE),0)</f>
        <v>0</v>
      </c>
      <c r="K246" s="6">
        <f>IFERROR(VLOOKUP(通常分様式!K246,―!$AH$2:$AI$12,2,FALSE),0)</f>
        <v>0</v>
      </c>
      <c r="U246" s="6">
        <f>IFERROR(IF(通常分様式!C246="単",VLOOKUP(通常分様式!U246,―!$I$2:$J$3,2,FALSE),VLOOKUP(通常分様式!U246,―!$I$4:$J$5,2,FALSE)),0)</f>
        <v>0</v>
      </c>
      <c r="V246" s="6">
        <f>IFERROR(VLOOKUP(通常分様式!V246,―!$K$2:$L$3,2,FALSE),0)</f>
        <v>0</v>
      </c>
      <c r="W246" s="6">
        <f>IFERROR(VLOOKUP(通常分様式!W246,―!$M$2:$N$3,2,FALSE),0)</f>
        <v>0</v>
      </c>
      <c r="X246" s="6">
        <f>IFERROR(VLOOKUP(通常分様式!X246,―!$O$2:$P$3,2,FALSE),0)</f>
        <v>0</v>
      </c>
      <c r="Y246" s="6">
        <f>IFERROR(VLOOKUP(通常分様式!Y246,―!$X$2:$Y$31,2,FALSE),0)</f>
        <v>0</v>
      </c>
      <c r="Z246" s="6">
        <f>IFERROR(VLOOKUP(通常分様式!Z246,―!$X$2:$Y$31,2,FALSE),0)</f>
        <v>0</v>
      </c>
      <c r="AE246" s="6">
        <f>IFERROR(VLOOKUP(通常分様式!AE246,―!$AA$2:$AB$13,2,FALSE),0)</f>
        <v>0</v>
      </c>
      <c r="AF246" s="6">
        <f t="shared" si="24"/>
        <v>0</v>
      </c>
      <c r="AG246" s="139">
        <f t="shared" si="25"/>
        <v>0</v>
      </c>
      <c r="AH246" s="139">
        <f t="shared" si="26"/>
        <v>0</v>
      </c>
      <c r="AI246" s="139">
        <f t="shared" si="27"/>
        <v>0</v>
      </c>
      <c r="AJ246" s="139">
        <f t="shared" si="28"/>
        <v>0</v>
      </c>
      <c r="AK246" s="139">
        <f t="shared" si="29"/>
        <v>0</v>
      </c>
      <c r="AL246" s="139">
        <f t="shared" si="30"/>
        <v>0</v>
      </c>
      <c r="AM246" s="139">
        <f t="shared" si="31"/>
        <v>0</v>
      </c>
      <c r="AN246" s="6" t="str">
        <f>IF(通常分様式!C246="","",IF(PRODUCT(C246:E246,H246:Z246,AE246)=0,"error",""))</f>
        <v/>
      </c>
    </row>
    <row r="247" spans="1:40" x14ac:dyDescent="0.15">
      <c r="A247" s="6">
        <v>229</v>
      </c>
      <c r="C247" s="6">
        <f>IFERROR(VLOOKUP(通常分様式!C247,―!$A$2:$B$3,2,FALSE),0)</f>
        <v>0</v>
      </c>
      <c r="D247" s="6">
        <f>IFERROR(VLOOKUP(通常分様式!D247,―!$AD$2:$AE$3,2,FALSE),0)</f>
        <v>0</v>
      </c>
      <c r="E247" s="6">
        <f>IFERROR(VLOOKUP(通常分様式!E247,―!$AF$2:$AG$3,2,FALSE),0)</f>
        <v>0</v>
      </c>
      <c r="H247" s="6">
        <f>IFERROR(VLOOKUP(通常分様式!H247,―!$C$2:$D$2,2,FALSE),0)</f>
        <v>0</v>
      </c>
      <c r="I247" s="6">
        <f>IFERROR(IF(通常分様式!D247="○",VLOOKUP(通常分様式!I247,―!$E$20:$F$24,2,FALSE),VLOOKUP(通常分様式!I247,―!$E$2:$F$18,2,FALSE)),0)</f>
        <v>0</v>
      </c>
      <c r="J247" s="6">
        <f>IFERROR(VLOOKUP(通常分様式!J247,―!$G$2:$H$2,2,FALSE),0)</f>
        <v>0</v>
      </c>
      <c r="K247" s="6">
        <f>IFERROR(VLOOKUP(通常分様式!K247,―!$AH$2:$AI$12,2,FALSE),0)</f>
        <v>0</v>
      </c>
      <c r="U247" s="6">
        <f>IFERROR(IF(通常分様式!C247="単",VLOOKUP(通常分様式!U247,―!$I$2:$J$3,2,FALSE),VLOOKUP(通常分様式!U247,―!$I$4:$J$5,2,FALSE)),0)</f>
        <v>0</v>
      </c>
      <c r="V247" s="6">
        <f>IFERROR(VLOOKUP(通常分様式!V247,―!$K$2:$L$3,2,FALSE),0)</f>
        <v>0</v>
      </c>
      <c r="W247" s="6">
        <f>IFERROR(VLOOKUP(通常分様式!W247,―!$M$2:$N$3,2,FALSE),0)</f>
        <v>0</v>
      </c>
      <c r="X247" s="6">
        <f>IFERROR(VLOOKUP(通常分様式!X247,―!$O$2:$P$3,2,FALSE),0)</f>
        <v>0</v>
      </c>
      <c r="Y247" s="6">
        <f>IFERROR(VLOOKUP(通常分様式!Y247,―!$X$2:$Y$31,2,FALSE),0)</f>
        <v>0</v>
      </c>
      <c r="Z247" s="6">
        <f>IFERROR(VLOOKUP(通常分様式!Z247,―!$X$2:$Y$31,2,FALSE),0)</f>
        <v>0</v>
      </c>
      <c r="AE247" s="6">
        <f>IFERROR(VLOOKUP(通常分様式!AE247,―!$AA$2:$AB$13,2,FALSE),0)</f>
        <v>0</v>
      </c>
      <c r="AF247" s="6">
        <f t="shared" si="24"/>
        <v>0</v>
      </c>
      <c r="AG247" s="139">
        <f t="shared" si="25"/>
        <v>0</v>
      </c>
      <c r="AH247" s="139">
        <f t="shared" si="26"/>
        <v>0</v>
      </c>
      <c r="AI247" s="139">
        <f t="shared" si="27"/>
        <v>0</v>
      </c>
      <c r="AJ247" s="139">
        <f t="shared" si="28"/>
        <v>0</v>
      </c>
      <c r="AK247" s="139">
        <f t="shared" si="29"/>
        <v>0</v>
      </c>
      <c r="AL247" s="139">
        <f t="shared" si="30"/>
        <v>0</v>
      </c>
      <c r="AM247" s="139">
        <f t="shared" si="31"/>
        <v>0</v>
      </c>
      <c r="AN247" s="6" t="str">
        <f>IF(通常分様式!C247="","",IF(PRODUCT(C247:E247,H247:Z247,AE247)=0,"error",""))</f>
        <v/>
      </c>
    </row>
    <row r="248" spans="1:40" x14ac:dyDescent="0.15">
      <c r="A248" s="6">
        <v>230</v>
      </c>
      <c r="C248" s="6">
        <f>IFERROR(VLOOKUP(通常分様式!C248,―!$A$2:$B$3,2,FALSE),0)</f>
        <v>0</v>
      </c>
      <c r="D248" s="6">
        <f>IFERROR(VLOOKUP(通常分様式!D248,―!$AD$2:$AE$3,2,FALSE),0)</f>
        <v>0</v>
      </c>
      <c r="E248" s="6">
        <f>IFERROR(VLOOKUP(通常分様式!E248,―!$AF$2:$AG$3,2,FALSE),0)</f>
        <v>0</v>
      </c>
      <c r="H248" s="6">
        <f>IFERROR(VLOOKUP(通常分様式!H248,―!$C$2:$D$2,2,FALSE),0)</f>
        <v>0</v>
      </c>
      <c r="I248" s="6">
        <f>IFERROR(IF(通常分様式!D248="○",VLOOKUP(通常分様式!I248,―!$E$20:$F$24,2,FALSE),VLOOKUP(通常分様式!I248,―!$E$2:$F$18,2,FALSE)),0)</f>
        <v>0</v>
      </c>
      <c r="J248" s="6">
        <f>IFERROR(VLOOKUP(通常分様式!J248,―!$G$2:$H$2,2,FALSE),0)</f>
        <v>0</v>
      </c>
      <c r="K248" s="6">
        <f>IFERROR(VLOOKUP(通常分様式!K248,―!$AH$2:$AI$12,2,FALSE),0)</f>
        <v>0</v>
      </c>
      <c r="U248" s="6">
        <f>IFERROR(IF(通常分様式!C248="単",VLOOKUP(通常分様式!U248,―!$I$2:$J$3,2,FALSE),VLOOKUP(通常分様式!U248,―!$I$4:$J$5,2,FALSE)),0)</f>
        <v>0</v>
      </c>
      <c r="V248" s="6">
        <f>IFERROR(VLOOKUP(通常分様式!V248,―!$K$2:$L$3,2,FALSE),0)</f>
        <v>0</v>
      </c>
      <c r="W248" s="6">
        <f>IFERROR(VLOOKUP(通常分様式!W248,―!$M$2:$N$3,2,FALSE),0)</f>
        <v>0</v>
      </c>
      <c r="X248" s="6">
        <f>IFERROR(VLOOKUP(通常分様式!X248,―!$O$2:$P$3,2,FALSE),0)</f>
        <v>0</v>
      </c>
      <c r="Y248" s="6">
        <f>IFERROR(VLOOKUP(通常分様式!Y248,―!$X$2:$Y$31,2,FALSE),0)</f>
        <v>0</v>
      </c>
      <c r="Z248" s="6">
        <f>IFERROR(VLOOKUP(通常分様式!Z248,―!$X$2:$Y$31,2,FALSE),0)</f>
        <v>0</v>
      </c>
      <c r="AE248" s="6">
        <f>IFERROR(VLOOKUP(通常分様式!AE248,―!$AA$2:$AB$13,2,FALSE),0)</f>
        <v>0</v>
      </c>
      <c r="AF248" s="6">
        <f t="shared" si="24"/>
        <v>0</v>
      </c>
      <c r="AG248" s="139">
        <f t="shared" si="25"/>
        <v>0</v>
      </c>
      <c r="AH248" s="139">
        <f t="shared" si="26"/>
        <v>0</v>
      </c>
      <c r="AI248" s="139">
        <f t="shared" si="27"/>
        <v>0</v>
      </c>
      <c r="AJ248" s="139">
        <f t="shared" si="28"/>
        <v>0</v>
      </c>
      <c r="AK248" s="139">
        <f t="shared" si="29"/>
        <v>0</v>
      </c>
      <c r="AL248" s="139">
        <f t="shared" si="30"/>
        <v>0</v>
      </c>
      <c r="AM248" s="139">
        <f t="shared" si="31"/>
        <v>0</v>
      </c>
      <c r="AN248" s="6" t="str">
        <f>IF(通常分様式!C248="","",IF(PRODUCT(C248:E248,H248:Z248,AE248)=0,"error",""))</f>
        <v/>
      </c>
    </row>
    <row r="249" spans="1:40" x14ac:dyDescent="0.15">
      <c r="A249" s="6">
        <v>231</v>
      </c>
      <c r="C249" s="6">
        <f>IFERROR(VLOOKUP(通常分様式!C249,―!$A$2:$B$3,2,FALSE),0)</f>
        <v>0</v>
      </c>
      <c r="D249" s="6">
        <f>IFERROR(VLOOKUP(通常分様式!D249,―!$AD$2:$AE$3,2,FALSE),0)</f>
        <v>0</v>
      </c>
      <c r="E249" s="6">
        <f>IFERROR(VLOOKUP(通常分様式!E249,―!$AF$2:$AG$3,2,FALSE),0)</f>
        <v>0</v>
      </c>
      <c r="H249" s="6">
        <f>IFERROR(VLOOKUP(通常分様式!H249,―!$C$2:$D$2,2,FALSE),0)</f>
        <v>0</v>
      </c>
      <c r="I249" s="6">
        <f>IFERROR(IF(通常分様式!D249="○",VLOOKUP(通常分様式!I249,―!$E$20:$F$24,2,FALSE),VLOOKUP(通常分様式!I249,―!$E$2:$F$18,2,FALSE)),0)</f>
        <v>0</v>
      </c>
      <c r="J249" s="6">
        <f>IFERROR(VLOOKUP(通常分様式!J249,―!$G$2:$H$2,2,FALSE),0)</f>
        <v>0</v>
      </c>
      <c r="K249" s="6">
        <f>IFERROR(VLOOKUP(通常分様式!K249,―!$AH$2:$AI$12,2,FALSE),0)</f>
        <v>0</v>
      </c>
      <c r="U249" s="6">
        <f>IFERROR(IF(通常分様式!C249="単",VLOOKUP(通常分様式!U249,―!$I$2:$J$3,2,FALSE),VLOOKUP(通常分様式!U249,―!$I$4:$J$5,2,FALSE)),0)</f>
        <v>0</v>
      </c>
      <c r="V249" s="6">
        <f>IFERROR(VLOOKUP(通常分様式!V249,―!$K$2:$L$3,2,FALSE),0)</f>
        <v>0</v>
      </c>
      <c r="W249" s="6">
        <f>IFERROR(VLOOKUP(通常分様式!W249,―!$M$2:$N$3,2,FALSE),0)</f>
        <v>0</v>
      </c>
      <c r="X249" s="6">
        <f>IFERROR(VLOOKUP(通常分様式!X249,―!$O$2:$P$3,2,FALSE),0)</f>
        <v>0</v>
      </c>
      <c r="Y249" s="6">
        <f>IFERROR(VLOOKUP(通常分様式!Y249,―!$X$2:$Y$31,2,FALSE),0)</f>
        <v>0</v>
      </c>
      <c r="Z249" s="6">
        <f>IFERROR(VLOOKUP(通常分様式!Z249,―!$X$2:$Y$31,2,FALSE),0)</f>
        <v>0</v>
      </c>
      <c r="AE249" s="6">
        <f>IFERROR(VLOOKUP(通常分様式!AE249,―!$AA$2:$AB$13,2,FALSE),0)</f>
        <v>0</v>
      </c>
      <c r="AF249" s="6">
        <f t="shared" si="24"/>
        <v>0</v>
      </c>
      <c r="AG249" s="139">
        <f t="shared" si="25"/>
        <v>0</v>
      </c>
      <c r="AH249" s="139">
        <f t="shared" si="26"/>
        <v>0</v>
      </c>
      <c r="AI249" s="139">
        <f t="shared" si="27"/>
        <v>0</v>
      </c>
      <c r="AJ249" s="139">
        <f t="shared" si="28"/>
        <v>0</v>
      </c>
      <c r="AK249" s="139">
        <f t="shared" si="29"/>
        <v>0</v>
      </c>
      <c r="AL249" s="139">
        <f t="shared" si="30"/>
        <v>0</v>
      </c>
      <c r="AM249" s="139">
        <f t="shared" si="31"/>
        <v>0</v>
      </c>
      <c r="AN249" s="6" t="str">
        <f>IF(通常分様式!C249="","",IF(PRODUCT(C249:E249,H249:Z249,AE249)=0,"error",""))</f>
        <v/>
      </c>
    </row>
    <row r="250" spans="1:40" x14ac:dyDescent="0.15">
      <c r="A250" s="6">
        <v>232</v>
      </c>
      <c r="C250" s="6">
        <f>IFERROR(VLOOKUP(通常分様式!C250,―!$A$2:$B$3,2,FALSE),0)</f>
        <v>0</v>
      </c>
      <c r="D250" s="6">
        <f>IFERROR(VLOOKUP(通常分様式!D250,―!$AD$2:$AE$3,2,FALSE),0)</f>
        <v>0</v>
      </c>
      <c r="E250" s="6">
        <f>IFERROR(VLOOKUP(通常分様式!E250,―!$AF$2:$AG$3,2,FALSE),0)</f>
        <v>0</v>
      </c>
      <c r="H250" s="6">
        <f>IFERROR(VLOOKUP(通常分様式!H250,―!$C$2:$D$2,2,FALSE),0)</f>
        <v>0</v>
      </c>
      <c r="I250" s="6">
        <f>IFERROR(IF(通常分様式!D250="○",VLOOKUP(通常分様式!I250,―!$E$20:$F$24,2,FALSE),VLOOKUP(通常分様式!I250,―!$E$2:$F$18,2,FALSE)),0)</f>
        <v>0</v>
      </c>
      <c r="J250" s="6">
        <f>IFERROR(VLOOKUP(通常分様式!J250,―!$G$2:$H$2,2,FALSE),0)</f>
        <v>0</v>
      </c>
      <c r="K250" s="6">
        <f>IFERROR(VLOOKUP(通常分様式!K250,―!$AH$2:$AI$12,2,FALSE),0)</f>
        <v>0</v>
      </c>
      <c r="U250" s="6">
        <f>IFERROR(IF(通常分様式!C250="単",VLOOKUP(通常分様式!U250,―!$I$2:$J$3,2,FALSE),VLOOKUP(通常分様式!U250,―!$I$4:$J$5,2,FALSE)),0)</f>
        <v>0</v>
      </c>
      <c r="V250" s="6">
        <f>IFERROR(VLOOKUP(通常分様式!V250,―!$K$2:$L$3,2,FALSE),0)</f>
        <v>0</v>
      </c>
      <c r="W250" s="6">
        <f>IFERROR(VLOOKUP(通常分様式!W250,―!$M$2:$N$3,2,FALSE),0)</f>
        <v>0</v>
      </c>
      <c r="X250" s="6">
        <f>IFERROR(VLOOKUP(通常分様式!X250,―!$O$2:$P$3,2,FALSE),0)</f>
        <v>0</v>
      </c>
      <c r="Y250" s="6">
        <f>IFERROR(VLOOKUP(通常分様式!Y250,―!$X$2:$Y$31,2,FALSE),0)</f>
        <v>0</v>
      </c>
      <c r="Z250" s="6">
        <f>IFERROR(VLOOKUP(通常分様式!Z250,―!$X$2:$Y$31,2,FALSE),0)</f>
        <v>0</v>
      </c>
      <c r="AE250" s="6">
        <f>IFERROR(VLOOKUP(通常分様式!AE250,―!$AA$2:$AB$13,2,FALSE),0)</f>
        <v>0</v>
      </c>
      <c r="AF250" s="6">
        <f t="shared" si="24"/>
        <v>0</v>
      </c>
      <c r="AG250" s="139">
        <f t="shared" si="25"/>
        <v>0</v>
      </c>
      <c r="AH250" s="139">
        <f t="shared" si="26"/>
        <v>0</v>
      </c>
      <c r="AI250" s="139">
        <f t="shared" si="27"/>
        <v>0</v>
      </c>
      <c r="AJ250" s="139">
        <f t="shared" si="28"/>
        <v>0</v>
      </c>
      <c r="AK250" s="139">
        <f t="shared" si="29"/>
        <v>0</v>
      </c>
      <c r="AL250" s="139">
        <f t="shared" si="30"/>
        <v>0</v>
      </c>
      <c r="AM250" s="139">
        <f t="shared" si="31"/>
        <v>0</v>
      </c>
      <c r="AN250" s="6" t="str">
        <f>IF(通常分様式!C250="","",IF(PRODUCT(C250:E250,H250:Z250,AE250)=0,"error",""))</f>
        <v/>
      </c>
    </row>
    <row r="251" spans="1:40" x14ac:dyDescent="0.15">
      <c r="A251" s="6">
        <v>233</v>
      </c>
      <c r="C251" s="6">
        <f>IFERROR(VLOOKUP(通常分様式!C251,―!$A$2:$B$3,2,FALSE),0)</f>
        <v>0</v>
      </c>
      <c r="D251" s="6">
        <f>IFERROR(VLOOKUP(通常分様式!D251,―!$AD$2:$AE$3,2,FALSE),0)</f>
        <v>0</v>
      </c>
      <c r="E251" s="6">
        <f>IFERROR(VLOOKUP(通常分様式!E251,―!$AF$2:$AG$3,2,FALSE),0)</f>
        <v>0</v>
      </c>
      <c r="H251" s="6">
        <f>IFERROR(VLOOKUP(通常分様式!H251,―!$C$2:$D$2,2,FALSE),0)</f>
        <v>0</v>
      </c>
      <c r="I251" s="6">
        <f>IFERROR(IF(通常分様式!D251="○",VLOOKUP(通常分様式!I251,―!$E$20:$F$24,2,FALSE),VLOOKUP(通常分様式!I251,―!$E$2:$F$18,2,FALSE)),0)</f>
        <v>0</v>
      </c>
      <c r="J251" s="6">
        <f>IFERROR(VLOOKUP(通常分様式!J251,―!$G$2:$H$2,2,FALSE),0)</f>
        <v>0</v>
      </c>
      <c r="K251" s="6">
        <f>IFERROR(VLOOKUP(通常分様式!K251,―!$AH$2:$AI$12,2,FALSE),0)</f>
        <v>0</v>
      </c>
      <c r="U251" s="6">
        <f>IFERROR(IF(通常分様式!C251="単",VLOOKUP(通常分様式!U251,―!$I$2:$J$3,2,FALSE),VLOOKUP(通常分様式!U251,―!$I$4:$J$5,2,FALSE)),0)</f>
        <v>0</v>
      </c>
      <c r="V251" s="6">
        <f>IFERROR(VLOOKUP(通常分様式!V251,―!$K$2:$L$3,2,FALSE),0)</f>
        <v>0</v>
      </c>
      <c r="W251" s="6">
        <f>IFERROR(VLOOKUP(通常分様式!W251,―!$M$2:$N$3,2,FALSE),0)</f>
        <v>0</v>
      </c>
      <c r="X251" s="6">
        <f>IFERROR(VLOOKUP(通常分様式!X251,―!$O$2:$P$3,2,FALSE),0)</f>
        <v>0</v>
      </c>
      <c r="Y251" s="6">
        <f>IFERROR(VLOOKUP(通常分様式!Y251,―!$X$2:$Y$31,2,FALSE),0)</f>
        <v>0</v>
      </c>
      <c r="Z251" s="6">
        <f>IFERROR(VLOOKUP(通常分様式!Z251,―!$X$2:$Y$31,2,FALSE),0)</f>
        <v>0</v>
      </c>
      <c r="AE251" s="6">
        <f>IFERROR(VLOOKUP(通常分様式!AE251,―!$AA$2:$AB$13,2,FALSE),0)</f>
        <v>0</v>
      </c>
      <c r="AF251" s="6">
        <f t="shared" si="24"/>
        <v>0</v>
      </c>
      <c r="AG251" s="139">
        <f t="shared" si="25"/>
        <v>0</v>
      </c>
      <c r="AH251" s="139">
        <f t="shared" si="26"/>
        <v>0</v>
      </c>
      <c r="AI251" s="139">
        <f t="shared" si="27"/>
        <v>0</v>
      </c>
      <c r="AJ251" s="139">
        <f t="shared" si="28"/>
        <v>0</v>
      </c>
      <c r="AK251" s="139">
        <f t="shared" si="29"/>
        <v>0</v>
      </c>
      <c r="AL251" s="139">
        <f t="shared" si="30"/>
        <v>0</v>
      </c>
      <c r="AM251" s="139">
        <f t="shared" si="31"/>
        <v>0</v>
      </c>
      <c r="AN251" s="6" t="str">
        <f>IF(通常分様式!C251="","",IF(PRODUCT(C251:E251,H251:Z251,AE251)=0,"error",""))</f>
        <v/>
      </c>
    </row>
    <row r="252" spans="1:40" x14ac:dyDescent="0.15">
      <c r="A252" s="6">
        <v>234</v>
      </c>
      <c r="C252" s="6">
        <f>IFERROR(VLOOKUP(通常分様式!C252,―!$A$2:$B$3,2,FALSE),0)</f>
        <v>0</v>
      </c>
      <c r="D252" s="6">
        <f>IFERROR(VLOOKUP(通常分様式!D252,―!$AD$2:$AE$3,2,FALSE),0)</f>
        <v>0</v>
      </c>
      <c r="E252" s="6">
        <f>IFERROR(VLOOKUP(通常分様式!E252,―!$AF$2:$AG$3,2,FALSE),0)</f>
        <v>0</v>
      </c>
      <c r="H252" s="6">
        <f>IFERROR(VLOOKUP(通常分様式!H252,―!$C$2:$D$2,2,FALSE),0)</f>
        <v>0</v>
      </c>
      <c r="I252" s="6">
        <f>IFERROR(IF(通常分様式!D252="○",VLOOKUP(通常分様式!I252,―!$E$20:$F$24,2,FALSE),VLOOKUP(通常分様式!I252,―!$E$2:$F$18,2,FALSE)),0)</f>
        <v>0</v>
      </c>
      <c r="J252" s="6">
        <f>IFERROR(VLOOKUP(通常分様式!J252,―!$G$2:$H$2,2,FALSE),0)</f>
        <v>0</v>
      </c>
      <c r="K252" s="6">
        <f>IFERROR(VLOOKUP(通常分様式!K252,―!$AH$2:$AI$12,2,FALSE),0)</f>
        <v>0</v>
      </c>
      <c r="U252" s="6">
        <f>IFERROR(IF(通常分様式!C252="単",VLOOKUP(通常分様式!U252,―!$I$2:$J$3,2,FALSE),VLOOKUP(通常分様式!U252,―!$I$4:$J$5,2,FALSE)),0)</f>
        <v>0</v>
      </c>
      <c r="V252" s="6">
        <f>IFERROR(VLOOKUP(通常分様式!V252,―!$K$2:$L$3,2,FALSE),0)</f>
        <v>0</v>
      </c>
      <c r="W252" s="6">
        <f>IFERROR(VLOOKUP(通常分様式!W252,―!$M$2:$N$3,2,FALSE),0)</f>
        <v>0</v>
      </c>
      <c r="X252" s="6">
        <f>IFERROR(VLOOKUP(通常分様式!X252,―!$O$2:$P$3,2,FALSE),0)</f>
        <v>0</v>
      </c>
      <c r="Y252" s="6">
        <f>IFERROR(VLOOKUP(通常分様式!Y252,―!$X$2:$Y$31,2,FALSE),0)</f>
        <v>0</v>
      </c>
      <c r="Z252" s="6">
        <f>IFERROR(VLOOKUP(通常分様式!Z252,―!$X$2:$Y$31,2,FALSE),0)</f>
        <v>0</v>
      </c>
      <c r="AE252" s="6">
        <f>IFERROR(VLOOKUP(通常分様式!AE252,―!$AA$2:$AB$13,2,FALSE),0)</f>
        <v>0</v>
      </c>
      <c r="AF252" s="6">
        <f t="shared" si="24"/>
        <v>0</v>
      </c>
      <c r="AG252" s="139">
        <f t="shared" si="25"/>
        <v>0</v>
      </c>
      <c r="AH252" s="139">
        <f t="shared" si="26"/>
        <v>0</v>
      </c>
      <c r="AI252" s="139">
        <f t="shared" si="27"/>
        <v>0</v>
      </c>
      <c r="AJ252" s="139">
        <f t="shared" si="28"/>
        <v>0</v>
      </c>
      <c r="AK252" s="139">
        <f t="shared" si="29"/>
        <v>0</v>
      </c>
      <c r="AL252" s="139">
        <f t="shared" si="30"/>
        <v>0</v>
      </c>
      <c r="AM252" s="139">
        <f t="shared" si="31"/>
        <v>0</v>
      </c>
      <c r="AN252" s="6" t="str">
        <f>IF(通常分様式!C252="","",IF(PRODUCT(C252:E252,H252:Z252,AE252)=0,"error",""))</f>
        <v/>
      </c>
    </row>
    <row r="253" spans="1:40" x14ac:dyDescent="0.15">
      <c r="A253" s="6">
        <v>235</v>
      </c>
      <c r="C253" s="6">
        <f>IFERROR(VLOOKUP(通常分様式!C253,―!$A$2:$B$3,2,FALSE),0)</f>
        <v>0</v>
      </c>
      <c r="D253" s="6">
        <f>IFERROR(VLOOKUP(通常分様式!D253,―!$AD$2:$AE$3,2,FALSE),0)</f>
        <v>0</v>
      </c>
      <c r="E253" s="6">
        <f>IFERROR(VLOOKUP(通常分様式!E253,―!$AF$2:$AG$3,2,FALSE),0)</f>
        <v>0</v>
      </c>
      <c r="H253" s="6">
        <f>IFERROR(VLOOKUP(通常分様式!H253,―!$C$2:$D$2,2,FALSE),0)</f>
        <v>0</v>
      </c>
      <c r="I253" s="6">
        <f>IFERROR(IF(通常分様式!D253="○",VLOOKUP(通常分様式!I253,―!$E$20:$F$24,2,FALSE),VLOOKUP(通常分様式!I253,―!$E$2:$F$18,2,FALSE)),0)</f>
        <v>0</v>
      </c>
      <c r="J253" s="6">
        <f>IFERROR(VLOOKUP(通常分様式!J253,―!$G$2:$H$2,2,FALSE),0)</f>
        <v>0</v>
      </c>
      <c r="K253" s="6">
        <f>IFERROR(VLOOKUP(通常分様式!K253,―!$AH$2:$AI$12,2,FALSE),0)</f>
        <v>0</v>
      </c>
      <c r="U253" s="6">
        <f>IFERROR(IF(通常分様式!C253="単",VLOOKUP(通常分様式!U253,―!$I$2:$J$3,2,FALSE),VLOOKUP(通常分様式!U253,―!$I$4:$J$5,2,FALSE)),0)</f>
        <v>0</v>
      </c>
      <c r="V253" s="6">
        <f>IFERROR(VLOOKUP(通常分様式!V253,―!$K$2:$L$3,2,FALSE),0)</f>
        <v>0</v>
      </c>
      <c r="W253" s="6">
        <f>IFERROR(VLOOKUP(通常分様式!W253,―!$M$2:$N$3,2,FALSE),0)</f>
        <v>0</v>
      </c>
      <c r="X253" s="6">
        <f>IFERROR(VLOOKUP(通常分様式!X253,―!$O$2:$P$3,2,FALSE),0)</f>
        <v>0</v>
      </c>
      <c r="Y253" s="6">
        <f>IFERROR(VLOOKUP(通常分様式!Y253,―!$X$2:$Y$31,2,FALSE),0)</f>
        <v>0</v>
      </c>
      <c r="Z253" s="6">
        <f>IFERROR(VLOOKUP(通常分様式!Z253,―!$X$2:$Y$31,2,FALSE),0)</f>
        <v>0</v>
      </c>
      <c r="AE253" s="6">
        <f>IFERROR(VLOOKUP(通常分様式!AE253,―!$AA$2:$AB$13,2,FALSE),0)</f>
        <v>0</v>
      </c>
      <c r="AF253" s="6">
        <f t="shared" si="24"/>
        <v>0</v>
      </c>
      <c r="AG253" s="139">
        <f t="shared" si="25"/>
        <v>0</v>
      </c>
      <c r="AH253" s="139">
        <f t="shared" si="26"/>
        <v>0</v>
      </c>
      <c r="AI253" s="139">
        <f t="shared" si="27"/>
        <v>0</v>
      </c>
      <c r="AJ253" s="139">
        <f t="shared" si="28"/>
        <v>0</v>
      </c>
      <c r="AK253" s="139">
        <f t="shared" si="29"/>
        <v>0</v>
      </c>
      <c r="AL253" s="139">
        <f t="shared" si="30"/>
        <v>0</v>
      </c>
      <c r="AM253" s="139">
        <f t="shared" si="31"/>
        <v>0</v>
      </c>
      <c r="AN253" s="6" t="str">
        <f>IF(通常分様式!C253="","",IF(PRODUCT(C253:E253,H253:Z253,AE253)=0,"error",""))</f>
        <v/>
      </c>
    </row>
    <row r="254" spans="1:40" x14ac:dyDescent="0.15">
      <c r="A254" s="6">
        <v>236</v>
      </c>
      <c r="C254" s="6">
        <f>IFERROR(VLOOKUP(通常分様式!C254,―!$A$2:$B$3,2,FALSE),0)</f>
        <v>0</v>
      </c>
      <c r="D254" s="6">
        <f>IFERROR(VLOOKUP(通常分様式!D254,―!$AD$2:$AE$3,2,FALSE),0)</f>
        <v>0</v>
      </c>
      <c r="E254" s="6">
        <f>IFERROR(VLOOKUP(通常分様式!E254,―!$AF$2:$AG$3,2,FALSE),0)</f>
        <v>0</v>
      </c>
      <c r="H254" s="6">
        <f>IFERROR(VLOOKUP(通常分様式!H254,―!$C$2:$D$2,2,FALSE),0)</f>
        <v>0</v>
      </c>
      <c r="I254" s="6">
        <f>IFERROR(IF(通常分様式!D254="○",VLOOKUP(通常分様式!I254,―!$E$20:$F$24,2,FALSE),VLOOKUP(通常分様式!I254,―!$E$2:$F$18,2,FALSE)),0)</f>
        <v>0</v>
      </c>
      <c r="J254" s="6">
        <f>IFERROR(VLOOKUP(通常分様式!J254,―!$G$2:$H$2,2,FALSE),0)</f>
        <v>0</v>
      </c>
      <c r="K254" s="6">
        <f>IFERROR(VLOOKUP(通常分様式!K254,―!$AH$2:$AI$12,2,FALSE),0)</f>
        <v>0</v>
      </c>
      <c r="U254" s="6">
        <f>IFERROR(IF(通常分様式!C254="単",VLOOKUP(通常分様式!U254,―!$I$2:$J$3,2,FALSE),VLOOKUP(通常分様式!U254,―!$I$4:$J$5,2,FALSE)),0)</f>
        <v>0</v>
      </c>
      <c r="V254" s="6">
        <f>IFERROR(VLOOKUP(通常分様式!V254,―!$K$2:$L$3,2,FALSE),0)</f>
        <v>0</v>
      </c>
      <c r="W254" s="6">
        <f>IFERROR(VLOOKUP(通常分様式!W254,―!$M$2:$N$3,2,FALSE),0)</f>
        <v>0</v>
      </c>
      <c r="X254" s="6">
        <f>IFERROR(VLOOKUP(通常分様式!X254,―!$O$2:$P$3,2,FALSE),0)</f>
        <v>0</v>
      </c>
      <c r="Y254" s="6">
        <f>IFERROR(VLOOKUP(通常分様式!Y254,―!$X$2:$Y$31,2,FALSE),0)</f>
        <v>0</v>
      </c>
      <c r="Z254" s="6">
        <f>IFERROR(VLOOKUP(通常分様式!Z254,―!$X$2:$Y$31,2,FALSE),0)</f>
        <v>0</v>
      </c>
      <c r="AE254" s="6">
        <f>IFERROR(VLOOKUP(通常分様式!AE254,―!$AA$2:$AB$13,2,FALSE),0)</f>
        <v>0</v>
      </c>
      <c r="AF254" s="6">
        <f t="shared" si="24"/>
        <v>0</v>
      </c>
      <c r="AG254" s="139">
        <f t="shared" si="25"/>
        <v>0</v>
      </c>
      <c r="AH254" s="139">
        <f t="shared" si="26"/>
        <v>0</v>
      </c>
      <c r="AI254" s="139">
        <f t="shared" si="27"/>
        <v>0</v>
      </c>
      <c r="AJ254" s="139">
        <f t="shared" si="28"/>
        <v>0</v>
      </c>
      <c r="AK254" s="139">
        <f t="shared" si="29"/>
        <v>0</v>
      </c>
      <c r="AL254" s="139">
        <f t="shared" si="30"/>
        <v>0</v>
      </c>
      <c r="AM254" s="139">
        <f t="shared" si="31"/>
        <v>0</v>
      </c>
      <c r="AN254" s="6" t="str">
        <f>IF(通常分様式!C254="","",IF(PRODUCT(C254:E254,H254:Z254,AE254)=0,"error",""))</f>
        <v/>
      </c>
    </row>
    <row r="255" spans="1:40" x14ac:dyDescent="0.15">
      <c r="A255" s="6">
        <v>237</v>
      </c>
      <c r="C255" s="6">
        <f>IFERROR(VLOOKUP(通常分様式!C255,―!$A$2:$B$3,2,FALSE),0)</f>
        <v>0</v>
      </c>
      <c r="D255" s="6">
        <f>IFERROR(VLOOKUP(通常分様式!D255,―!$AD$2:$AE$3,2,FALSE),0)</f>
        <v>0</v>
      </c>
      <c r="E255" s="6">
        <f>IFERROR(VLOOKUP(通常分様式!E255,―!$AF$2:$AG$3,2,FALSE),0)</f>
        <v>0</v>
      </c>
      <c r="H255" s="6">
        <f>IFERROR(VLOOKUP(通常分様式!H255,―!$C$2:$D$2,2,FALSE),0)</f>
        <v>0</v>
      </c>
      <c r="I255" s="6">
        <f>IFERROR(IF(通常分様式!D255="○",VLOOKUP(通常分様式!I255,―!$E$20:$F$24,2,FALSE),VLOOKUP(通常分様式!I255,―!$E$2:$F$18,2,FALSE)),0)</f>
        <v>0</v>
      </c>
      <c r="J255" s="6">
        <f>IFERROR(VLOOKUP(通常分様式!J255,―!$G$2:$H$2,2,FALSE),0)</f>
        <v>0</v>
      </c>
      <c r="K255" s="6">
        <f>IFERROR(VLOOKUP(通常分様式!K255,―!$AH$2:$AI$12,2,FALSE),0)</f>
        <v>0</v>
      </c>
      <c r="U255" s="6">
        <f>IFERROR(IF(通常分様式!C255="単",VLOOKUP(通常分様式!U255,―!$I$2:$J$3,2,FALSE),VLOOKUP(通常分様式!U255,―!$I$4:$J$5,2,FALSE)),0)</f>
        <v>0</v>
      </c>
      <c r="V255" s="6">
        <f>IFERROR(VLOOKUP(通常分様式!V255,―!$K$2:$L$3,2,FALSE),0)</f>
        <v>0</v>
      </c>
      <c r="W255" s="6">
        <f>IFERROR(VLOOKUP(通常分様式!W255,―!$M$2:$N$3,2,FALSE),0)</f>
        <v>0</v>
      </c>
      <c r="X255" s="6">
        <f>IFERROR(VLOOKUP(通常分様式!X255,―!$O$2:$P$3,2,FALSE),0)</f>
        <v>0</v>
      </c>
      <c r="Y255" s="6">
        <f>IFERROR(VLOOKUP(通常分様式!Y255,―!$X$2:$Y$31,2,FALSE),0)</f>
        <v>0</v>
      </c>
      <c r="Z255" s="6">
        <f>IFERROR(VLOOKUP(通常分様式!Z255,―!$X$2:$Y$31,2,FALSE),0)</f>
        <v>0</v>
      </c>
      <c r="AE255" s="6">
        <f>IFERROR(VLOOKUP(通常分様式!AE255,―!$AA$2:$AB$13,2,FALSE),0)</f>
        <v>0</v>
      </c>
      <c r="AF255" s="6">
        <f t="shared" si="24"/>
        <v>0</v>
      </c>
      <c r="AG255" s="139">
        <f t="shared" si="25"/>
        <v>0</v>
      </c>
      <c r="AH255" s="139">
        <f t="shared" si="26"/>
        <v>0</v>
      </c>
      <c r="AI255" s="139">
        <f t="shared" si="27"/>
        <v>0</v>
      </c>
      <c r="AJ255" s="139">
        <f t="shared" si="28"/>
        <v>0</v>
      </c>
      <c r="AK255" s="139">
        <f t="shared" si="29"/>
        <v>0</v>
      </c>
      <c r="AL255" s="139">
        <f t="shared" si="30"/>
        <v>0</v>
      </c>
      <c r="AM255" s="139">
        <f t="shared" si="31"/>
        <v>0</v>
      </c>
      <c r="AN255" s="6" t="str">
        <f>IF(通常分様式!C255="","",IF(PRODUCT(C255:E255,H255:Z255,AE255)=0,"error",""))</f>
        <v/>
      </c>
    </row>
    <row r="256" spans="1:40" x14ac:dyDescent="0.15">
      <c r="A256" s="6">
        <v>238</v>
      </c>
      <c r="C256" s="6">
        <f>IFERROR(VLOOKUP(通常分様式!C256,―!$A$2:$B$3,2,FALSE),0)</f>
        <v>0</v>
      </c>
      <c r="D256" s="6">
        <f>IFERROR(VLOOKUP(通常分様式!D256,―!$AD$2:$AE$3,2,FALSE),0)</f>
        <v>0</v>
      </c>
      <c r="E256" s="6">
        <f>IFERROR(VLOOKUP(通常分様式!E256,―!$AF$2:$AG$3,2,FALSE),0)</f>
        <v>0</v>
      </c>
      <c r="H256" s="6">
        <f>IFERROR(VLOOKUP(通常分様式!H256,―!$C$2:$D$2,2,FALSE),0)</f>
        <v>0</v>
      </c>
      <c r="I256" s="6">
        <f>IFERROR(IF(通常分様式!D256="○",VLOOKUP(通常分様式!I256,―!$E$20:$F$24,2,FALSE),VLOOKUP(通常分様式!I256,―!$E$2:$F$18,2,FALSE)),0)</f>
        <v>0</v>
      </c>
      <c r="J256" s="6">
        <f>IFERROR(VLOOKUP(通常分様式!J256,―!$G$2:$H$2,2,FALSE),0)</f>
        <v>0</v>
      </c>
      <c r="K256" s="6">
        <f>IFERROR(VLOOKUP(通常分様式!K256,―!$AH$2:$AI$12,2,FALSE),0)</f>
        <v>0</v>
      </c>
      <c r="U256" s="6">
        <f>IFERROR(IF(通常分様式!C256="単",VLOOKUP(通常分様式!U256,―!$I$2:$J$3,2,FALSE),VLOOKUP(通常分様式!U256,―!$I$4:$J$5,2,FALSE)),0)</f>
        <v>0</v>
      </c>
      <c r="V256" s="6">
        <f>IFERROR(VLOOKUP(通常分様式!V256,―!$K$2:$L$3,2,FALSE),0)</f>
        <v>0</v>
      </c>
      <c r="W256" s="6">
        <f>IFERROR(VLOOKUP(通常分様式!W256,―!$M$2:$N$3,2,FALSE),0)</f>
        <v>0</v>
      </c>
      <c r="X256" s="6">
        <f>IFERROR(VLOOKUP(通常分様式!X256,―!$O$2:$P$3,2,FALSE),0)</f>
        <v>0</v>
      </c>
      <c r="Y256" s="6">
        <f>IFERROR(VLOOKUP(通常分様式!Y256,―!$X$2:$Y$31,2,FALSE),0)</f>
        <v>0</v>
      </c>
      <c r="Z256" s="6">
        <f>IFERROR(VLOOKUP(通常分様式!Z256,―!$X$2:$Y$31,2,FALSE),0)</f>
        <v>0</v>
      </c>
      <c r="AE256" s="6">
        <f>IFERROR(VLOOKUP(通常分様式!AE256,―!$AA$2:$AB$13,2,FALSE),0)</f>
        <v>0</v>
      </c>
      <c r="AF256" s="6">
        <f t="shared" si="24"/>
        <v>0</v>
      </c>
      <c r="AG256" s="139">
        <f t="shared" si="25"/>
        <v>0</v>
      </c>
      <c r="AH256" s="139">
        <f t="shared" si="26"/>
        <v>0</v>
      </c>
      <c r="AI256" s="139">
        <f t="shared" si="27"/>
        <v>0</v>
      </c>
      <c r="AJ256" s="139">
        <f t="shared" si="28"/>
        <v>0</v>
      </c>
      <c r="AK256" s="139">
        <f t="shared" si="29"/>
        <v>0</v>
      </c>
      <c r="AL256" s="139">
        <f t="shared" si="30"/>
        <v>0</v>
      </c>
      <c r="AM256" s="139">
        <f t="shared" si="31"/>
        <v>0</v>
      </c>
      <c r="AN256" s="6" t="str">
        <f>IF(通常分様式!C256="","",IF(PRODUCT(C256:E256,H256:Z256,AE256)=0,"error",""))</f>
        <v/>
      </c>
    </row>
    <row r="257" spans="1:40" x14ac:dyDescent="0.15">
      <c r="A257" s="6">
        <v>239</v>
      </c>
      <c r="C257" s="6">
        <f>IFERROR(VLOOKUP(通常分様式!C257,―!$A$2:$B$3,2,FALSE),0)</f>
        <v>0</v>
      </c>
      <c r="D257" s="6">
        <f>IFERROR(VLOOKUP(通常分様式!D257,―!$AD$2:$AE$3,2,FALSE),0)</f>
        <v>0</v>
      </c>
      <c r="E257" s="6">
        <f>IFERROR(VLOOKUP(通常分様式!E257,―!$AF$2:$AG$3,2,FALSE),0)</f>
        <v>0</v>
      </c>
      <c r="H257" s="6">
        <f>IFERROR(VLOOKUP(通常分様式!H257,―!$C$2:$D$2,2,FALSE),0)</f>
        <v>0</v>
      </c>
      <c r="I257" s="6">
        <f>IFERROR(IF(通常分様式!D257="○",VLOOKUP(通常分様式!I257,―!$E$20:$F$24,2,FALSE),VLOOKUP(通常分様式!I257,―!$E$2:$F$18,2,FALSE)),0)</f>
        <v>0</v>
      </c>
      <c r="J257" s="6">
        <f>IFERROR(VLOOKUP(通常分様式!J257,―!$G$2:$H$2,2,FALSE),0)</f>
        <v>0</v>
      </c>
      <c r="K257" s="6">
        <f>IFERROR(VLOOKUP(通常分様式!K257,―!$AH$2:$AI$12,2,FALSE),0)</f>
        <v>0</v>
      </c>
      <c r="U257" s="6">
        <f>IFERROR(IF(通常分様式!C257="単",VLOOKUP(通常分様式!U257,―!$I$2:$J$3,2,FALSE),VLOOKUP(通常分様式!U257,―!$I$4:$J$5,2,FALSE)),0)</f>
        <v>0</v>
      </c>
      <c r="V257" s="6">
        <f>IFERROR(VLOOKUP(通常分様式!V257,―!$K$2:$L$3,2,FALSE),0)</f>
        <v>0</v>
      </c>
      <c r="W257" s="6">
        <f>IFERROR(VLOOKUP(通常分様式!W257,―!$M$2:$N$3,2,FALSE),0)</f>
        <v>0</v>
      </c>
      <c r="X257" s="6">
        <f>IFERROR(VLOOKUP(通常分様式!X257,―!$O$2:$P$3,2,FALSE),0)</f>
        <v>0</v>
      </c>
      <c r="Y257" s="6">
        <f>IFERROR(VLOOKUP(通常分様式!Y257,―!$X$2:$Y$31,2,FALSE),0)</f>
        <v>0</v>
      </c>
      <c r="Z257" s="6">
        <f>IFERROR(VLOOKUP(通常分様式!Z257,―!$X$2:$Y$31,2,FALSE),0)</f>
        <v>0</v>
      </c>
      <c r="AE257" s="6">
        <f>IFERROR(VLOOKUP(通常分様式!AE257,―!$AA$2:$AB$13,2,FALSE),0)</f>
        <v>0</v>
      </c>
      <c r="AF257" s="6">
        <f t="shared" si="24"/>
        <v>0</v>
      </c>
      <c r="AG257" s="139">
        <f t="shared" si="25"/>
        <v>0</v>
      </c>
      <c r="AH257" s="139">
        <f t="shared" si="26"/>
        <v>0</v>
      </c>
      <c r="AI257" s="139">
        <f t="shared" si="27"/>
        <v>0</v>
      </c>
      <c r="AJ257" s="139">
        <f t="shared" si="28"/>
        <v>0</v>
      </c>
      <c r="AK257" s="139">
        <f t="shared" si="29"/>
        <v>0</v>
      </c>
      <c r="AL257" s="139">
        <f t="shared" si="30"/>
        <v>0</v>
      </c>
      <c r="AM257" s="139">
        <f t="shared" si="31"/>
        <v>0</v>
      </c>
      <c r="AN257" s="6" t="str">
        <f>IF(通常分様式!C257="","",IF(PRODUCT(C257:E257,H257:Z257,AE257)=0,"error",""))</f>
        <v/>
      </c>
    </row>
    <row r="258" spans="1:40" x14ac:dyDescent="0.15">
      <c r="A258" s="6">
        <v>240</v>
      </c>
      <c r="C258" s="6">
        <f>IFERROR(VLOOKUP(通常分様式!C258,―!$A$2:$B$3,2,FALSE),0)</f>
        <v>0</v>
      </c>
      <c r="D258" s="6">
        <f>IFERROR(VLOOKUP(通常分様式!D258,―!$AD$2:$AE$3,2,FALSE),0)</f>
        <v>0</v>
      </c>
      <c r="E258" s="6">
        <f>IFERROR(VLOOKUP(通常分様式!E258,―!$AF$2:$AG$3,2,FALSE),0)</f>
        <v>0</v>
      </c>
      <c r="H258" s="6">
        <f>IFERROR(VLOOKUP(通常分様式!H258,―!$C$2:$D$2,2,FALSE),0)</f>
        <v>0</v>
      </c>
      <c r="I258" s="6">
        <f>IFERROR(IF(通常分様式!D258="○",VLOOKUP(通常分様式!I258,―!$E$20:$F$24,2,FALSE),VLOOKUP(通常分様式!I258,―!$E$2:$F$18,2,FALSE)),0)</f>
        <v>0</v>
      </c>
      <c r="J258" s="6">
        <f>IFERROR(VLOOKUP(通常分様式!J258,―!$G$2:$H$2,2,FALSE),0)</f>
        <v>0</v>
      </c>
      <c r="K258" s="6">
        <f>IFERROR(VLOOKUP(通常分様式!K258,―!$AH$2:$AI$12,2,FALSE),0)</f>
        <v>0</v>
      </c>
      <c r="U258" s="6">
        <f>IFERROR(IF(通常分様式!C258="単",VLOOKUP(通常分様式!U258,―!$I$2:$J$3,2,FALSE),VLOOKUP(通常分様式!U258,―!$I$4:$J$5,2,FALSE)),0)</f>
        <v>0</v>
      </c>
      <c r="V258" s="6">
        <f>IFERROR(VLOOKUP(通常分様式!V258,―!$K$2:$L$3,2,FALSE),0)</f>
        <v>0</v>
      </c>
      <c r="W258" s="6">
        <f>IFERROR(VLOOKUP(通常分様式!W258,―!$M$2:$N$3,2,FALSE),0)</f>
        <v>0</v>
      </c>
      <c r="X258" s="6">
        <f>IFERROR(VLOOKUP(通常分様式!X258,―!$O$2:$P$3,2,FALSE),0)</f>
        <v>0</v>
      </c>
      <c r="Y258" s="6">
        <f>IFERROR(VLOOKUP(通常分様式!Y258,―!$X$2:$Y$31,2,FALSE),0)</f>
        <v>0</v>
      </c>
      <c r="Z258" s="6">
        <f>IFERROR(VLOOKUP(通常分様式!Z258,―!$X$2:$Y$31,2,FALSE),0)</f>
        <v>0</v>
      </c>
      <c r="AE258" s="6">
        <f>IFERROR(VLOOKUP(通常分様式!AE258,―!$AA$2:$AB$13,2,FALSE),0)</f>
        <v>0</v>
      </c>
      <c r="AF258" s="6">
        <f t="shared" si="24"/>
        <v>0</v>
      </c>
      <c r="AG258" s="139">
        <f t="shared" si="25"/>
        <v>0</v>
      </c>
      <c r="AH258" s="139">
        <f t="shared" si="26"/>
        <v>0</v>
      </c>
      <c r="AI258" s="139">
        <f t="shared" si="27"/>
        <v>0</v>
      </c>
      <c r="AJ258" s="139">
        <f t="shared" si="28"/>
        <v>0</v>
      </c>
      <c r="AK258" s="139">
        <f t="shared" si="29"/>
        <v>0</v>
      </c>
      <c r="AL258" s="139">
        <f t="shared" si="30"/>
        <v>0</v>
      </c>
      <c r="AM258" s="139">
        <f t="shared" si="31"/>
        <v>0</v>
      </c>
      <c r="AN258" s="6" t="str">
        <f>IF(通常分様式!C258="","",IF(PRODUCT(C258:E258,H258:Z258,AE258)=0,"error",""))</f>
        <v/>
      </c>
    </row>
    <row r="259" spans="1:40" x14ac:dyDescent="0.15">
      <c r="A259" s="6">
        <v>241</v>
      </c>
      <c r="C259" s="6">
        <f>IFERROR(VLOOKUP(通常分様式!C259,―!$A$2:$B$3,2,FALSE),0)</f>
        <v>0</v>
      </c>
      <c r="D259" s="6">
        <f>IFERROR(VLOOKUP(通常分様式!D259,―!$AD$2:$AE$3,2,FALSE),0)</f>
        <v>0</v>
      </c>
      <c r="E259" s="6">
        <f>IFERROR(VLOOKUP(通常分様式!E259,―!$AF$2:$AG$3,2,FALSE),0)</f>
        <v>0</v>
      </c>
      <c r="H259" s="6">
        <f>IFERROR(VLOOKUP(通常分様式!H259,―!$C$2:$D$2,2,FALSE),0)</f>
        <v>0</v>
      </c>
      <c r="I259" s="6">
        <f>IFERROR(IF(通常分様式!D259="○",VLOOKUP(通常分様式!I259,―!$E$20:$F$24,2,FALSE),VLOOKUP(通常分様式!I259,―!$E$2:$F$18,2,FALSE)),0)</f>
        <v>0</v>
      </c>
      <c r="J259" s="6">
        <f>IFERROR(VLOOKUP(通常分様式!J259,―!$G$2:$H$2,2,FALSE),0)</f>
        <v>0</v>
      </c>
      <c r="K259" s="6">
        <f>IFERROR(VLOOKUP(通常分様式!K259,―!$AH$2:$AI$12,2,FALSE),0)</f>
        <v>0</v>
      </c>
      <c r="U259" s="6">
        <f>IFERROR(IF(通常分様式!C259="単",VLOOKUP(通常分様式!U259,―!$I$2:$J$3,2,FALSE),VLOOKUP(通常分様式!U259,―!$I$4:$J$5,2,FALSE)),0)</f>
        <v>0</v>
      </c>
      <c r="V259" s="6">
        <f>IFERROR(VLOOKUP(通常分様式!V259,―!$K$2:$L$3,2,FALSE),0)</f>
        <v>0</v>
      </c>
      <c r="W259" s="6">
        <f>IFERROR(VLOOKUP(通常分様式!W259,―!$M$2:$N$3,2,FALSE),0)</f>
        <v>0</v>
      </c>
      <c r="X259" s="6">
        <f>IFERROR(VLOOKUP(通常分様式!X259,―!$O$2:$P$3,2,FALSE),0)</f>
        <v>0</v>
      </c>
      <c r="Y259" s="6">
        <f>IFERROR(VLOOKUP(通常分様式!Y259,―!$X$2:$Y$31,2,FALSE),0)</f>
        <v>0</v>
      </c>
      <c r="Z259" s="6">
        <f>IFERROR(VLOOKUP(通常分様式!Z259,―!$X$2:$Y$31,2,FALSE),0)</f>
        <v>0</v>
      </c>
      <c r="AE259" s="6">
        <f>IFERROR(VLOOKUP(通常分様式!AE259,―!$AA$2:$AB$13,2,FALSE),0)</f>
        <v>0</v>
      </c>
      <c r="AF259" s="6">
        <f t="shared" si="24"/>
        <v>0</v>
      </c>
      <c r="AG259" s="139">
        <f t="shared" si="25"/>
        <v>0</v>
      </c>
      <c r="AH259" s="139">
        <f t="shared" si="26"/>
        <v>0</v>
      </c>
      <c r="AI259" s="139">
        <f t="shared" si="27"/>
        <v>0</v>
      </c>
      <c r="AJ259" s="139">
        <f t="shared" si="28"/>
        <v>0</v>
      </c>
      <c r="AK259" s="139">
        <f t="shared" si="29"/>
        <v>0</v>
      </c>
      <c r="AL259" s="139">
        <f t="shared" si="30"/>
        <v>0</v>
      </c>
      <c r="AM259" s="139">
        <f t="shared" si="31"/>
        <v>0</v>
      </c>
      <c r="AN259" s="6" t="str">
        <f>IF(通常分様式!C259="","",IF(PRODUCT(C259:E259,H259:Z259,AE259)=0,"error",""))</f>
        <v/>
      </c>
    </row>
    <row r="260" spans="1:40" x14ac:dyDescent="0.15">
      <c r="A260" s="6">
        <v>242</v>
      </c>
      <c r="C260" s="6">
        <f>IFERROR(VLOOKUP(通常分様式!C260,―!$A$2:$B$3,2,FALSE),0)</f>
        <v>0</v>
      </c>
      <c r="D260" s="6">
        <f>IFERROR(VLOOKUP(通常分様式!D260,―!$AD$2:$AE$3,2,FALSE),0)</f>
        <v>0</v>
      </c>
      <c r="E260" s="6">
        <f>IFERROR(VLOOKUP(通常分様式!E260,―!$AF$2:$AG$3,2,FALSE),0)</f>
        <v>0</v>
      </c>
      <c r="H260" s="6">
        <f>IFERROR(VLOOKUP(通常分様式!H260,―!$C$2:$D$2,2,FALSE),0)</f>
        <v>0</v>
      </c>
      <c r="I260" s="6">
        <f>IFERROR(IF(通常分様式!D260="○",VLOOKUP(通常分様式!I260,―!$E$20:$F$24,2,FALSE),VLOOKUP(通常分様式!I260,―!$E$2:$F$18,2,FALSE)),0)</f>
        <v>0</v>
      </c>
      <c r="J260" s="6">
        <f>IFERROR(VLOOKUP(通常分様式!J260,―!$G$2:$H$2,2,FALSE),0)</f>
        <v>0</v>
      </c>
      <c r="K260" s="6">
        <f>IFERROR(VLOOKUP(通常分様式!K260,―!$AH$2:$AI$12,2,FALSE),0)</f>
        <v>0</v>
      </c>
      <c r="U260" s="6">
        <f>IFERROR(IF(通常分様式!C260="単",VLOOKUP(通常分様式!U260,―!$I$2:$J$3,2,FALSE),VLOOKUP(通常分様式!U260,―!$I$4:$J$5,2,FALSE)),0)</f>
        <v>0</v>
      </c>
      <c r="V260" s="6">
        <f>IFERROR(VLOOKUP(通常分様式!V260,―!$K$2:$L$3,2,FALSE),0)</f>
        <v>0</v>
      </c>
      <c r="W260" s="6">
        <f>IFERROR(VLOOKUP(通常分様式!W260,―!$M$2:$N$3,2,FALSE),0)</f>
        <v>0</v>
      </c>
      <c r="X260" s="6">
        <f>IFERROR(VLOOKUP(通常分様式!X260,―!$O$2:$P$3,2,FALSE),0)</f>
        <v>0</v>
      </c>
      <c r="Y260" s="6">
        <f>IFERROR(VLOOKUP(通常分様式!Y260,―!$X$2:$Y$31,2,FALSE),0)</f>
        <v>0</v>
      </c>
      <c r="Z260" s="6">
        <f>IFERROR(VLOOKUP(通常分様式!Z260,―!$X$2:$Y$31,2,FALSE),0)</f>
        <v>0</v>
      </c>
      <c r="AE260" s="6">
        <f>IFERROR(VLOOKUP(通常分様式!AE260,―!$AA$2:$AB$13,2,FALSE),0)</f>
        <v>0</v>
      </c>
      <c r="AF260" s="6">
        <f t="shared" si="24"/>
        <v>0</v>
      </c>
      <c r="AG260" s="139">
        <f t="shared" si="25"/>
        <v>0</v>
      </c>
      <c r="AH260" s="139">
        <f t="shared" si="26"/>
        <v>0</v>
      </c>
      <c r="AI260" s="139">
        <f t="shared" si="27"/>
        <v>0</v>
      </c>
      <c r="AJ260" s="139">
        <f t="shared" si="28"/>
        <v>0</v>
      </c>
      <c r="AK260" s="139">
        <f t="shared" si="29"/>
        <v>0</v>
      </c>
      <c r="AL260" s="139">
        <f t="shared" si="30"/>
        <v>0</v>
      </c>
      <c r="AM260" s="139">
        <f t="shared" si="31"/>
        <v>0</v>
      </c>
      <c r="AN260" s="6" t="str">
        <f>IF(通常分様式!C260="","",IF(PRODUCT(C260:E260,H260:Z260,AE260)=0,"error",""))</f>
        <v/>
      </c>
    </row>
    <row r="261" spans="1:40" x14ac:dyDescent="0.15">
      <c r="A261" s="6">
        <v>243</v>
      </c>
      <c r="C261" s="6">
        <f>IFERROR(VLOOKUP(通常分様式!C261,―!$A$2:$B$3,2,FALSE),0)</f>
        <v>0</v>
      </c>
      <c r="D261" s="6">
        <f>IFERROR(VLOOKUP(通常分様式!D261,―!$AD$2:$AE$3,2,FALSE),0)</f>
        <v>0</v>
      </c>
      <c r="E261" s="6">
        <f>IFERROR(VLOOKUP(通常分様式!E261,―!$AF$2:$AG$3,2,FALSE),0)</f>
        <v>0</v>
      </c>
      <c r="H261" s="6">
        <f>IFERROR(VLOOKUP(通常分様式!H261,―!$C$2:$D$2,2,FALSE),0)</f>
        <v>0</v>
      </c>
      <c r="I261" s="6">
        <f>IFERROR(IF(通常分様式!D261="○",VLOOKUP(通常分様式!I261,―!$E$20:$F$24,2,FALSE),VLOOKUP(通常分様式!I261,―!$E$2:$F$18,2,FALSE)),0)</f>
        <v>0</v>
      </c>
      <c r="J261" s="6">
        <f>IFERROR(VLOOKUP(通常分様式!J261,―!$G$2:$H$2,2,FALSE),0)</f>
        <v>0</v>
      </c>
      <c r="K261" s="6">
        <f>IFERROR(VLOOKUP(通常分様式!K261,―!$AH$2:$AI$12,2,FALSE),0)</f>
        <v>0</v>
      </c>
      <c r="U261" s="6">
        <f>IFERROR(IF(通常分様式!C261="単",VLOOKUP(通常分様式!U261,―!$I$2:$J$3,2,FALSE),VLOOKUP(通常分様式!U261,―!$I$4:$J$5,2,FALSE)),0)</f>
        <v>0</v>
      </c>
      <c r="V261" s="6">
        <f>IFERROR(VLOOKUP(通常分様式!V261,―!$K$2:$L$3,2,FALSE),0)</f>
        <v>0</v>
      </c>
      <c r="W261" s="6">
        <f>IFERROR(VLOOKUP(通常分様式!W261,―!$M$2:$N$3,2,FALSE),0)</f>
        <v>0</v>
      </c>
      <c r="X261" s="6">
        <f>IFERROR(VLOOKUP(通常分様式!X261,―!$O$2:$P$3,2,FALSE),0)</f>
        <v>0</v>
      </c>
      <c r="Y261" s="6">
        <f>IFERROR(VLOOKUP(通常分様式!Y261,―!$X$2:$Y$31,2,FALSE),0)</f>
        <v>0</v>
      </c>
      <c r="Z261" s="6">
        <f>IFERROR(VLOOKUP(通常分様式!Z261,―!$X$2:$Y$31,2,FALSE),0)</f>
        <v>0</v>
      </c>
      <c r="AE261" s="6">
        <f>IFERROR(VLOOKUP(通常分様式!AE261,―!$AA$2:$AB$13,2,FALSE),0)</f>
        <v>0</v>
      </c>
      <c r="AF261" s="6">
        <f t="shared" si="24"/>
        <v>0</v>
      </c>
      <c r="AG261" s="139">
        <f t="shared" si="25"/>
        <v>0</v>
      </c>
      <c r="AH261" s="139">
        <f t="shared" si="26"/>
        <v>0</v>
      </c>
      <c r="AI261" s="139">
        <f t="shared" si="27"/>
        <v>0</v>
      </c>
      <c r="AJ261" s="139">
        <f t="shared" si="28"/>
        <v>0</v>
      </c>
      <c r="AK261" s="139">
        <f t="shared" si="29"/>
        <v>0</v>
      </c>
      <c r="AL261" s="139">
        <f t="shared" si="30"/>
        <v>0</v>
      </c>
      <c r="AM261" s="139">
        <f t="shared" si="31"/>
        <v>0</v>
      </c>
      <c r="AN261" s="6" t="str">
        <f>IF(通常分様式!C261="","",IF(PRODUCT(C261:E261,H261:Z261,AE261)=0,"error",""))</f>
        <v/>
      </c>
    </row>
    <row r="262" spans="1:40" x14ac:dyDescent="0.15">
      <c r="A262" s="6">
        <v>244</v>
      </c>
      <c r="C262" s="6">
        <f>IFERROR(VLOOKUP(通常分様式!C262,―!$A$2:$B$3,2,FALSE),0)</f>
        <v>0</v>
      </c>
      <c r="D262" s="6">
        <f>IFERROR(VLOOKUP(通常分様式!D262,―!$AD$2:$AE$3,2,FALSE),0)</f>
        <v>0</v>
      </c>
      <c r="E262" s="6">
        <f>IFERROR(VLOOKUP(通常分様式!E262,―!$AF$2:$AG$3,2,FALSE),0)</f>
        <v>0</v>
      </c>
      <c r="H262" s="6">
        <f>IFERROR(VLOOKUP(通常分様式!H262,―!$C$2:$D$2,2,FALSE),0)</f>
        <v>0</v>
      </c>
      <c r="I262" s="6">
        <f>IFERROR(IF(通常分様式!D262="○",VLOOKUP(通常分様式!I262,―!$E$20:$F$24,2,FALSE),VLOOKUP(通常分様式!I262,―!$E$2:$F$18,2,FALSE)),0)</f>
        <v>0</v>
      </c>
      <c r="J262" s="6">
        <f>IFERROR(VLOOKUP(通常分様式!J262,―!$G$2:$H$2,2,FALSE),0)</f>
        <v>0</v>
      </c>
      <c r="K262" s="6">
        <f>IFERROR(VLOOKUP(通常分様式!K262,―!$AH$2:$AI$12,2,FALSE),0)</f>
        <v>0</v>
      </c>
      <c r="U262" s="6">
        <f>IFERROR(IF(通常分様式!C262="単",VLOOKUP(通常分様式!U262,―!$I$2:$J$3,2,FALSE),VLOOKUP(通常分様式!U262,―!$I$4:$J$5,2,FALSE)),0)</f>
        <v>0</v>
      </c>
      <c r="V262" s="6">
        <f>IFERROR(VLOOKUP(通常分様式!V262,―!$K$2:$L$3,2,FALSE),0)</f>
        <v>0</v>
      </c>
      <c r="W262" s="6">
        <f>IFERROR(VLOOKUP(通常分様式!W262,―!$M$2:$N$3,2,FALSE),0)</f>
        <v>0</v>
      </c>
      <c r="X262" s="6">
        <f>IFERROR(VLOOKUP(通常分様式!X262,―!$O$2:$P$3,2,FALSE),0)</f>
        <v>0</v>
      </c>
      <c r="Y262" s="6">
        <f>IFERROR(VLOOKUP(通常分様式!Y262,―!$X$2:$Y$31,2,FALSE),0)</f>
        <v>0</v>
      </c>
      <c r="Z262" s="6">
        <f>IFERROR(VLOOKUP(通常分様式!Z262,―!$X$2:$Y$31,2,FALSE),0)</f>
        <v>0</v>
      </c>
      <c r="AE262" s="6">
        <f>IFERROR(VLOOKUP(通常分様式!AE262,―!$AA$2:$AB$13,2,FALSE),0)</f>
        <v>0</v>
      </c>
      <c r="AF262" s="6">
        <f t="shared" si="24"/>
        <v>0</v>
      </c>
      <c r="AG262" s="139">
        <f t="shared" si="25"/>
        <v>0</v>
      </c>
      <c r="AH262" s="139">
        <f t="shared" si="26"/>
        <v>0</v>
      </c>
      <c r="AI262" s="139">
        <f t="shared" si="27"/>
        <v>0</v>
      </c>
      <c r="AJ262" s="139">
        <f t="shared" si="28"/>
        <v>0</v>
      </c>
      <c r="AK262" s="139">
        <f t="shared" si="29"/>
        <v>0</v>
      </c>
      <c r="AL262" s="139">
        <f t="shared" si="30"/>
        <v>0</v>
      </c>
      <c r="AM262" s="139">
        <f t="shared" si="31"/>
        <v>0</v>
      </c>
      <c r="AN262" s="6" t="str">
        <f>IF(通常分様式!C262="","",IF(PRODUCT(C262:E262,H262:Z262,AE262)=0,"error",""))</f>
        <v/>
      </c>
    </row>
    <row r="263" spans="1:40" x14ac:dyDescent="0.15">
      <c r="A263" s="6">
        <v>245</v>
      </c>
      <c r="C263" s="6">
        <f>IFERROR(VLOOKUP(通常分様式!C263,―!$A$2:$B$3,2,FALSE),0)</f>
        <v>0</v>
      </c>
      <c r="D263" s="6">
        <f>IFERROR(VLOOKUP(通常分様式!D263,―!$AD$2:$AE$3,2,FALSE),0)</f>
        <v>0</v>
      </c>
      <c r="E263" s="6">
        <f>IFERROR(VLOOKUP(通常分様式!E263,―!$AF$2:$AG$3,2,FALSE),0)</f>
        <v>0</v>
      </c>
      <c r="H263" s="6">
        <f>IFERROR(VLOOKUP(通常分様式!H263,―!$C$2:$D$2,2,FALSE),0)</f>
        <v>0</v>
      </c>
      <c r="I263" s="6">
        <f>IFERROR(IF(通常分様式!D263="○",VLOOKUP(通常分様式!I263,―!$E$20:$F$24,2,FALSE),VLOOKUP(通常分様式!I263,―!$E$2:$F$18,2,FALSE)),0)</f>
        <v>0</v>
      </c>
      <c r="J263" s="6">
        <f>IFERROR(VLOOKUP(通常分様式!J263,―!$G$2:$H$2,2,FALSE),0)</f>
        <v>0</v>
      </c>
      <c r="K263" s="6">
        <f>IFERROR(VLOOKUP(通常分様式!K263,―!$AH$2:$AI$12,2,FALSE),0)</f>
        <v>0</v>
      </c>
      <c r="U263" s="6">
        <f>IFERROR(IF(通常分様式!C263="単",VLOOKUP(通常分様式!U263,―!$I$2:$J$3,2,FALSE),VLOOKUP(通常分様式!U263,―!$I$4:$J$5,2,FALSE)),0)</f>
        <v>0</v>
      </c>
      <c r="V263" s="6">
        <f>IFERROR(VLOOKUP(通常分様式!V263,―!$K$2:$L$3,2,FALSE),0)</f>
        <v>0</v>
      </c>
      <c r="W263" s="6">
        <f>IFERROR(VLOOKUP(通常分様式!W263,―!$M$2:$N$3,2,FALSE),0)</f>
        <v>0</v>
      </c>
      <c r="X263" s="6">
        <f>IFERROR(VLOOKUP(通常分様式!X263,―!$O$2:$P$3,2,FALSE),0)</f>
        <v>0</v>
      </c>
      <c r="Y263" s="6">
        <f>IFERROR(VLOOKUP(通常分様式!Y263,―!$X$2:$Y$31,2,FALSE),0)</f>
        <v>0</v>
      </c>
      <c r="Z263" s="6">
        <f>IFERROR(VLOOKUP(通常分様式!Z263,―!$X$2:$Y$31,2,FALSE),0)</f>
        <v>0</v>
      </c>
      <c r="AE263" s="6">
        <f>IFERROR(VLOOKUP(通常分様式!AE263,―!$AA$2:$AB$13,2,FALSE),0)</f>
        <v>0</v>
      </c>
      <c r="AF263" s="6">
        <f t="shared" si="24"/>
        <v>0</v>
      </c>
      <c r="AG263" s="139">
        <f t="shared" si="25"/>
        <v>0</v>
      </c>
      <c r="AH263" s="139">
        <f t="shared" si="26"/>
        <v>0</v>
      </c>
      <c r="AI263" s="139">
        <f t="shared" si="27"/>
        <v>0</v>
      </c>
      <c r="AJ263" s="139">
        <f t="shared" si="28"/>
        <v>0</v>
      </c>
      <c r="AK263" s="139">
        <f t="shared" si="29"/>
        <v>0</v>
      </c>
      <c r="AL263" s="139">
        <f t="shared" si="30"/>
        <v>0</v>
      </c>
      <c r="AM263" s="139">
        <f t="shared" si="31"/>
        <v>0</v>
      </c>
      <c r="AN263" s="6" t="str">
        <f>IF(通常分様式!C263="","",IF(PRODUCT(C263:E263,H263:Z263,AE263)=0,"error",""))</f>
        <v/>
      </c>
    </row>
    <row r="264" spans="1:40" x14ac:dyDescent="0.15">
      <c r="A264" s="6">
        <v>246</v>
      </c>
      <c r="C264" s="6">
        <f>IFERROR(VLOOKUP(通常分様式!C264,―!$A$2:$B$3,2,FALSE),0)</f>
        <v>0</v>
      </c>
      <c r="D264" s="6">
        <f>IFERROR(VLOOKUP(通常分様式!D264,―!$AD$2:$AE$3,2,FALSE),0)</f>
        <v>0</v>
      </c>
      <c r="E264" s="6">
        <f>IFERROR(VLOOKUP(通常分様式!E264,―!$AF$2:$AG$3,2,FALSE),0)</f>
        <v>0</v>
      </c>
      <c r="H264" s="6">
        <f>IFERROR(VLOOKUP(通常分様式!H264,―!$C$2:$D$2,2,FALSE),0)</f>
        <v>0</v>
      </c>
      <c r="I264" s="6">
        <f>IFERROR(IF(通常分様式!D264="○",VLOOKUP(通常分様式!I264,―!$E$20:$F$24,2,FALSE),VLOOKUP(通常分様式!I264,―!$E$2:$F$18,2,FALSE)),0)</f>
        <v>0</v>
      </c>
      <c r="J264" s="6">
        <f>IFERROR(VLOOKUP(通常分様式!J264,―!$G$2:$H$2,2,FALSE),0)</f>
        <v>0</v>
      </c>
      <c r="K264" s="6">
        <f>IFERROR(VLOOKUP(通常分様式!K264,―!$AH$2:$AI$12,2,FALSE),0)</f>
        <v>0</v>
      </c>
      <c r="U264" s="6">
        <f>IFERROR(IF(通常分様式!C264="単",VLOOKUP(通常分様式!U264,―!$I$2:$J$3,2,FALSE),VLOOKUP(通常分様式!U264,―!$I$4:$J$5,2,FALSE)),0)</f>
        <v>0</v>
      </c>
      <c r="V264" s="6">
        <f>IFERROR(VLOOKUP(通常分様式!V264,―!$K$2:$L$3,2,FALSE),0)</f>
        <v>0</v>
      </c>
      <c r="W264" s="6">
        <f>IFERROR(VLOOKUP(通常分様式!W264,―!$M$2:$N$3,2,FALSE),0)</f>
        <v>0</v>
      </c>
      <c r="X264" s="6">
        <f>IFERROR(VLOOKUP(通常分様式!X264,―!$O$2:$P$3,2,FALSE),0)</f>
        <v>0</v>
      </c>
      <c r="Y264" s="6">
        <f>IFERROR(VLOOKUP(通常分様式!Y264,―!$X$2:$Y$31,2,FALSE),0)</f>
        <v>0</v>
      </c>
      <c r="Z264" s="6">
        <f>IFERROR(VLOOKUP(通常分様式!Z264,―!$X$2:$Y$31,2,FALSE),0)</f>
        <v>0</v>
      </c>
      <c r="AE264" s="6">
        <f>IFERROR(VLOOKUP(通常分様式!AE264,―!$AA$2:$AB$13,2,FALSE),0)</f>
        <v>0</v>
      </c>
      <c r="AF264" s="6">
        <f t="shared" si="24"/>
        <v>0</v>
      </c>
      <c r="AG264" s="139">
        <f t="shared" si="25"/>
        <v>0</v>
      </c>
      <c r="AH264" s="139">
        <f t="shared" si="26"/>
        <v>0</v>
      </c>
      <c r="AI264" s="139">
        <f t="shared" si="27"/>
        <v>0</v>
      </c>
      <c r="AJ264" s="139">
        <f t="shared" si="28"/>
        <v>0</v>
      </c>
      <c r="AK264" s="139">
        <f t="shared" si="29"/>
        <v>0</v>
      </c>
      <c r="AL264" s="139">
        <f t="shared" si="30"/>
        <v>0</v>
      </c>
      <c r="AM264" s="139">
        <f t="shared" si="31"/>
        <v>0</v>
      </c>
      <c r="AN264" s="6" t="str">
        <f>IF(通常分様式!C264="","",IF(PRODUCT(C264:E264,H264:Z264,AE264)=0,"error",""))</f>
        <v/>
      </c>
    </row>
    <row r="265" spans="1:40" x14ac:dyDescent="0.15">
      <c r="A265" s="6">
        <v>247</v>
      </c>
      <c r="C265" s="6">
        <f>IFERROR(VLOOKUP(通常分様式!C265,―!$A$2:$B$3,2,FALSE),0)</f>
        <v>0</v>
      </c>
      <c r="D265" s="6">
        <f>IFERROR(VLOOKUP(通常分様式!D265,―!$AD$2:$AE$3,2,FALSE),0)</f>
        <v>0</v>
      </c>
      <c r="E265" s="6">
        <f>IFERROR(VLOOKUP(通常分様式!E265,―!$AF$2:$AG$3,2,FALSE),0)</f>
        <v>0</v>
      </c>
      <c r="H265" s="6">
        <f>IFERROR(VLOOKUP(通常分様式!H265,―!$C$2:$D$2,2,FALSE),0)</f>
        <v>0</v>
      </c>
      <c r="I265" s="6">
        <f>IFERROR(IF(通常分様式!D265="○",VLOOKUP(通常分様式!I265,―!$E$20:$F$24,2,FALSE),VLOOKUP(通常分様式!I265,―!$E$2:$F$18,2,FALSE)),0)</f>
        <v>0</v>
      </c>
      <c r="J265" s="6">
        <f>IFERROR(VLOOKUP(通常分様式!J265,―!$G$2:$H$2,2,FALSE),0)</f>
        <v>0</v>
      </c>
      <c r="K265" s="6">
        <f>IFERROR(VLOOKUP(通常分様式!K265,―!$AH$2:$AI$12,2,FALSE),0)</f>
        <v>0</v>
      </c>
      <c r="U265" s="6">
        <f>IFERROR(IF(通常分様式!C265="単",VLOOKUP(通常分様式!U265,―!$I$2:$J$3,2,FALSE),VLOOKUP(通常分様式!U265,―!$I$4:$J$5,2,FALSE)),0)</f>
        <v>0</v>
      </c>
      <c r="V265" s="6">
        <f>IFERROR(VLOOKUP(通常分様式!V265,―!$K$2:$L$3,2,FALSE),0)</f>
        <v>0</v>
      </c>
      <c r="W265" s="6">
        <f>IFERROR(VLOOKUP(通常分様式!W265,―!$M$2:$N$3,2,FALSE),0)</f>
        <v>0</v>
      </c>
      <c r="X265" s="6">
        <f>IFERROR(VLOOKUP(通常分様式!X265,―!$O$2:$P$3,2,FALSE),0)</f>
        <v>0</v>
      </c>
      <c r="Y265" s="6">
        <f>IFERROR(VLOOKUP(通常分様式!Y265,―!$X$2:$Y$31,2,FALSE),0)</f>
        <v>0</v>
      </c>
      <c r="Z265" s="6">
        <f>IFERROR(VLOOKUP(通常分様式!Z265,―!$X$2:$Y$31,2,FALSE),0)</f>
        <v>0</v>
      </c>
      <c r="AE265" s="6">
        <f>IFERROR(VLOOKUP(通常分様式!AE265,―!$AA$2:$AB$13,2,FALSE),0)</f>
        <v>0</v>
      </c>
      <c r="AF265" s="6">
        <f t="shared" si="24"/>
        <v>0</v>
      </c>
      <c r="AG265" s="139">
        <f t="shared" si="25"/>
        <v>0</v>
      </c>
      <c r="AH265" s="139">
        <f t="shared" si="26"/>
        <v>0</v>
      </c>
      <c r="AI265" s="139">
        <f t="shared" si="27"/>
        <v>0</v>
      </c>
      <c r="AJ265" s="139">
        <f t="shared" si="28"/>
        <v>0</v>
      </c>
      <c r="AK265" s="139">
        <f t="shared" si="29"/>
        <v>0</v>
      </c>
      <c r="AL265" s="139">
        <f t="shared" si="30"/>
        <v>0</v>
      </c>
      <c r="AM265" s="139">
        <f t="shared" si="31"/>
        <v>0</v>
      </c>
      <c r="AN265" s="6" t="str">
        <f>IF(通常分様式!C265="","",IF(PRODUCT(C265:E265,H265:Z265,AE265)=0,"error",""))</f>
        <v/>
      </c>
    </row>
    <row r="266" spans="1:40" x14ac:dyDescent="0.15">
      <c r="A266" s="6">
        <v>248</v>
      </c>
      <c r="C266" s="6">
        <f>IFERROR(VLOOKUP(通常分様式!C266,―!$A$2:$B$3,2,FALSE),0)</f>
        <v>0</v>
      </c>
      <c r="D266" s="6">
        <f>IFERROR(VLOOKUP(通常分様式!D266,―!$AD$2:$AE$3,2,FALSE),0)</f>
        <v>0</v>
      </c>
      <c r="E266" s="6">
        <f>IFERROR(VLOOKUP(通常分様式!E266,―!$AF$2:$AG$3,2,FALSE),0)</f>
        <v>0</v>
      </c>
      <c r="H266" s="6">
        <f>IFERROR(VLOOKUP(通常分様式!H266,―!$C$2:$D$2,2,FALSE),0)</f>
        <v>0</v>
      </c>
      <c r="I266" s="6">
        <f>IFERROR(IF(通常分様式!D266="○",VLOOKUP(通常分様式!I266,―!$E$20:$F$24,2,FALSE),VLOOKUP(通常分様式!I266,―!$E$2:$F$18,2,FALSE)),0)</f>
        <v>0</v>
      </c>
      <c r="J266" s="6">
        <f>IFERROR(VLOOKUP(通常分様式!J266,―!$G$2:$H$2,2,FALSE),0)</f>
        <v>0</v>
      </c>
      <c r="K266" s="6">
        <f>IFERROR(VLOOKUP(通常分様式!K266,―!$AH$2:$AI$12,2,FALSE),0)</f>
        <v>0</v>
      </c>
      <c r="U266" s="6">
        <f>IFERROR(IF(通常分様式!C266="単",VLOOKUP(通常分様式!U266,―!$I$2:$J$3,2,FALSE),VLOOKUP(通常分様式!U266,―!$I$4:$J$5,2,FALSE)),0)</f>
        <v>0</v>
      </c>
      <c r="V266" s="6">
        <f>IFERROR(VLOOKUP(通常分様式!V266,―!$K$2:$L$3,2,FALSE),0)</f>
        <v>0</v>
      </c>
      <c r="W266" s="6">
        <f>IFERROR(VLOOKUP(通常分様式!W266,―!$M$2:$N$3,2,FALSE),0)</f>
        <v>0</v>
      </c>
      <c r="X266" s="6">
        <f>IFERROR(VLOOKUP(通常分様式!X266,―!$O$2:$P$3,2,FALSE),0)</f>
        <v>0</v>
      </c>
      <c r="Y266" s="6">
        <f>IFERROR(VLOOKUP(通常分様式!Y266,―!$X$2:$Y$31,2,FALSE),0)</f>
        <v>0</v>
      </c>
      <c r="Z266" s="6">
        <f>IFERROR(VLOOKUP(通常分様式!Z266,―!$X$2:$Y$31,2,FALSE),0)</f>
        <v>0</v>
      </c>
      <c r="AE266" s="6">
        <f>IFERROR(VLOOKUP(通常分様式!AE266,―!$AA$2:$AB$13,2,FALSE),0)</f>
        <v>0</v>
      </c>
      <c r="AF266" s="6">
        <f t="shared" si="24"/>
        <v>0</v>
      </c>
      <c r="AG266" s="139">
        <f t="shared" si="25"/>
        <v>0</v>
      </c>
      <c r="AH266" s="139">
        <f t="shared" si="26"/>
        <v>0</v>
      </c>
      <c r="AI266" s="139">
        <f t="shared" si="27"/>
        <v>0</v>
      </c>
      <c r="AJ266" s="139">
        <f t="shared" si="28"/>
        <v>0</v>
      </c>
      <c r="AK266" s="139">
        <f t="shared" si="29"/>
        <v>0</v>
      </c>
      <c r="AL266" s="139">
        <f t="shared" si="30"/>
        <v>0</v>
      </c>
      <c r="AM266" s="139">
        <f t="shared" si="31"/>
        <v>0</v>
      </c>
      <c r="AN266" s="6" t="str">
        <f>IF(通常分様式!C266="","",IF(PRODUCT(C266:E266,H266:Z266,AE266)=0,"error",""))</f>
        <v/>
      </c>
    </row>
    <row r="267" spans="1:40" x14ac:dyDescent="0.15">
      <c r="A267" s="6">
        <v>249</v>
      </c>
      <c r="C267" s="6">
        <f>IFERROR(VLOOKUP(通常分様式!C267,―!$A$2:$B$3,2,FALSE),0)</f>
        <v>0</v>
      </c>
      <c r="D267" s="6">
        <f>IFERROR(VLOOKUP(通常分様式!D267,―!$AD$2:$AE$3,2,FALSE),0)</f>
        <v>0</v>
      </c>
      <c r="E267" s="6">
        <f>IFERROR(VLOOKUP(通常分様式!E267,―!$AF$2:$AG$3,2,FALSE),0)</f>
        <v>0</v>
      </c>
      <c r="H267" s="6">
        <f>IFERROR(VLOOKUP(通常分様式!H267,―!$C$2:$D$2,2,FALSE),0)</f>
        <v>0</v>
      </c>
      <c r="I267" s="6">
        <f>IFERROR(IF(通常分様式!D267="○",VLOOKUP(通常分様式!I267,―!$E$20:$F$24,2,FALSE),VLOOKUP(通常分様式!I267,―!$E$2:$F$18,2,FALSE)),0)</f>
        <v>0</v>
      </c>
      <c r="J267" s="6">
        <f>IFERROR(VLOOKUP(通常分様式!J267,―!$G$2:$H$2,2,FALSE),0)</f>
        <v>0</v>
      </c>
      <c r="K267" s="6">
        <f>IFERROR(VLOOKUP(通常分様式!K267,―!$AH$2:$AI$12,2,FALSE),0)</f>
        <v>0</v>
      </c>
      <c r="U267" s="6">
        <f>IFERROR(IF(通常分様式!C267="単",VLOOKUP(通常分様式!U267,―!$I$2:$J$3,2,FALSE),VLOOKUP(通常分様式!U267,―!$I$4:$J$5,2,FALSE)),0)</f>
        <v>0</v>
      </c>
      <c r="V267" s="6">
        <f>IFERROR(VLOOKUP(通常分様式!V267,―!$K$2:$L$3,2,FALSE),0)</f>
        <v>0</v>
      </c>
      <c r="W267" s="6">
        <f>IFERROR(VLOOKUP(通常分様式!W267,―!$M$2:$N$3,2,FALSE),0)</f>
        <v>0</v>
      </c>
      <c r="X267" s="6">
        <f>IFERROR(VLOOKUP(通常分様式!X267,―!$O$2:$P$3,2,FALSE),0)</f>
        <v>0</v>
      </c>
      <c r="Y267" s="6">
        <f>IFERROR(VLOOKUP(通常分様式!Y267,―!$X$2:$Y$31,2,FALSE),0)</f>
        <v>0</v>
      </c>
      <c r="Z267" s="6">
        <f>IFERROR(VLOOKUP(通常分様式!Z267,―!$X$2:$Y$31,2,FALSE),0)</f>
        <v>0</v>
      </c>
      <c r="AE267" s="6">
        <f>IFERROR(VLOOKUP(通常分様式!AE267,―!$AA$2:$AB$13,2,FALSE),0)</f>
        <v>0</v>
      </c>
      <c r="AF267" s="6">
        <f t="shared" si="24"/>
        <v>0</v>
      </c>
      <c r="AG267" s="139">
        <f t="shared" si="25"/>
        <v>0</v>
      </c>
      <c r="AH267" s="139">
        <f t="shared" si="26"/>
        <v>0</v>
      </c>
      <c r="AI267" s="139">
        <f t="shared" si="27"/>
        <v>0</v>
      </c>
      <c r="AJ267" s="139">
        <f t="shared" si="28"/>
        <v>0</v>
      </c>
      <c r="AK267" s="139">
        <f t="shared" si="29"/>
        <v>0</v>
      </c>
      <c r="AL267" s="139">
        <f t="shared" si="30"/>
        <v>0</v>
      </c>
      <c r="AM267" s="139">
        <f t="shared" si="31"/>
        <v>0</v>
      </c>
      <c r="AN267" s="6" t="str">
        <f>IF(通常分様式!C267="","",IF(PRODUCT(C267:E267,H267:Z267,AE267)=0,"error",""))</f>
        <v/>
      </c>
    </row>
    <row r="268" spans="1:40" x14ac:dyDescent="0.15">
      <c r="A268" s="6">
        <v>250</v>
      </c>
      <c r="C268" s="6">
        <f>IFERROR(VLOOKUP(通常分様式!C268,―!$A$2:$B$3,2,FALSE),0)</f>
        <v>0</v>
      </c>
      <c r="D268" s="6">
        <f>IFERROR(VLOOKUP(通常分様式!D268,―!$AD$2:$AE$3,2,FALSE),0)</f>
        <v>0</v>
      </c>
      <c r="E268" s="6">
        <f>IFERROR(VLOOKUP(通常分様式!E268,―!$AF$2:$AG$3,2,FALSE),0)</f>
        <v>0</v>
      </c>
      <c r="H268" s="6">
        <f>IFERROR(VLOOKUP(通常分様式!H268,―!$C$2:$D$2,2,FALSE),0)</f>
        <v>0</v>
      </c>
      <c r="I268" s="6">
        <f>IFERROR(IF(通常分様式!D268="○",VLOOKUP(通常分様式!I268,―!$E$20:$F$24,2,FALSE),VLOOKUP(通常分様式!I268,―!$E$2:$F$18,2,FALSE)),0)</f>
        <v>0</v>
      </c>
      <c r="J268" s="6">
        <f>IFERROR(VLOOKUP(通常分様式!J268,―!$G$2:$H$2,2,FALSE),0)</f>
        <v>0</v>
      </c>
      <c r="K268" s="6">
        <f>IFERROR(VLOOKUP(通常分様式!K268,―!$AH$2:$AI$12,2,FALSE),0)</f>
        <v>0</v>
      </c>
      <c r="U268" s="6">
        <f>IFERROR(IF(通常分様式!C268="単",VLOOKUP(通常分様式!U268,―!$I$2:$J$3,2,FALSE),VLOOKUP(通常分様式!U268,―!$I$4:$J$5,2,FALSE)),0)</f>
        <v>0</v>
      </c>
      <c r="V268" s="6">
        <f>IFERROR(VLOOKUP(通常分様式!V268,―!$K$2:$L$3,2,FALSE),0)</f>
        <v>0</v>
      </c>
      <c r="W268" s="6">
        <f>IFERROR(VLOOKUP(通常分様式!W268,―!$M$2:$N$3,2,FALSE),0)</f>
        <v>0</v>
      </c>
      <c r="X268" s="6">
        <f>IFERROR(VLOOKUP(通常分様式!X268,―!$O$2:$P$3,2,FALSE),0)</f>
        <v>0</v>
      </c>
      <c r="Y268" s="6">
        <f>IFERROR(VLOOKUP(通常分様式!Y268,―!$X$2:$Y$31,2,FALSE),0)</f>
        <v>0</v>
      </c>
      <c r="Z268" s="6">
        <f>IFERROR(VLOOKUP(通常分様式!Z268,―!$X$2:$Y$31,2,FALSE),0)</f>
        <v>0</v>
      </c>
      <c r="AE268" s="6">
        <f>IFERROR(VLOOKUP(通常分様式!AE268,―!$AA$2:$AB$13,2,FALSE),0)</f>
        <v>0</v>
      </c>
      <c r="AF268" s="6">
        <f t="shared" si="24"/>
        <v>0</v>
      </c>
      <c r="AG268" s="139">
        <f t="shared" si="25"/>
        <v>0</v>
      </c>
      <c r="AH268" s="139">
        <f t="shared" si="26"/>
        <v>0</v>
      </c>
      <c r="AI268" s="139">
        <f t="shared" si="27"/>
        <v>0</v>
      </c>
      <c r="AJ268" s="139">
        <f t="shared" si="28"/>
        <v>0</v>
      </c>
      <c r="AK268" s="139">
        <f t="shared" si="29"/>
        <v>0</v>
      </c>
      <c r="AL268" s="139">
        <f t="shared" si="30"/>
        <v>0</v>
      </c>
      <c r="AM268" s="139">
        <f t="shared" si="31"/>
        <v>0</v>
      </c>
      <c r="AN268" s="6" t="str">
        <f>IF(通常分様式!C268="","",IF(PRODUCT(C268:E268,H268:Z268,AE268)=0,"error",""))</f>
        <v/>
      </c>
    </row>
    <row r="269" spans="1:40" x14ac:dyDescent="0.15">
      <c r="A269" s="6">
        <v>251</v>
      </c>
      <c r="C269" s="6">
        <f>IFERROR(VLOOKUP(通常分様式!C269,―!$A$2:$B$3,2,FALSE),0)</f>
        <v>0</v>
      </c>
      <c r="D269" s="6">
        <f>IFERROR(VLOOKUP(通常分様式!D269,―!$AD$2:$AE$3,2,FALSE),0)</f>
        <v>0</v>
      </c>
      <c r="E269" s="6">
        <f>IFERROR(VLOOKUP(通常分様式!E269,―!$AF$2:$AG$3,2,FALSE),0)</f>
        <v>0</v>
      </c>
      <c r="H269" s="6">
        <f>IFERROR(VLOOKUP(通常分様式!H269,―!$C$2:$D$2,2,FALSE),0)</f>
        <v>0</v>
      </c>
      <c r="I269" s="6">
        <f>IFERROR(IF(通常分様式!D269="○",VLOOKUP(通常分様式!I269,―!$E$20:$F$24,2,FALSE),VLOOKUP(通常分様式!I269,―!$E$2:$F$18,2,FALSE)),0)</f>
        <v>0</v>
      </c>
      <c r="J269" s="6">
        <f>IFERROR(VLOOKUP(通常分様式!J269,―!$G$2:$H$2,2,FALSE),0)</f>
        <v>0</v>
      </c>
      <c r="K269" s="6">
        <f>IFERROR(VLOOKUP(通常分様式!K269,―!$AH$2:$AI$12,2,FALSE),0)</f>
        <v>0</v>
      </c>
      <c r="U269" s="6">
        <f>IFERROR(IF(通常分様式!C269="単",VLOOKUP(通常分様式!U269,―!$I$2:$J$3,2,FALSE),VLOOKUP(通常分様式!U269,―!$I$4:$J$5,2,FALSE)),0)</f>
        <v>0</v>
      </c>
      <c r="V269" s="6">
        <f>IFERROR(VLOOKUP(通常分様式!V269,―!$K$2:$L$3,2,FALSE),0)</f>
        <v>0</v>
      </c>
      <c r="W269" s="6">
        <f>IFERROR(VLOOKUP(通常分様式!W269,―!$M$2:$N$3,2,FALSE),0)</f>
        <v>0</v>
      </c>
      <c r="X269" s="6">
        <f>IFERROR(VLOOKUP(通常分様式!X269,―!$O$2:$P$3,2,FALSE),0)</f>
        <v>0</v>
      </c>
      <c r="Y269" s="6">
        <f>IFERROR(VLOOKUP(通常分様式!Y269,―!$X$2:$Y$31,2,FALSE),0)</f>
        <v>0</v>
      </c>
      <c r="Z269" s="6">
        <f>IFERROR(VLOOKUP(通常分様式!Z269,―!$X$2:$Y$31,2,FALSE),0)</f>
        <v>0</v>
      </c>
      <c r="AE269" s="6">
        <f>IFERROR(VLOOKUP(通常分様式!AE269,―!$AA$2:$AB$13,2,FALSE),0)</f>
        <v>0</v>
      </c>
      <c r="AF269" s="6">
        <f t="shared" si="24"/>
        <v>0</v>
      </c>
      <c r="AG269" s="139">
        <f t="shared" si="25"/>
        <v>0</v>
      </c>
      <c r="AH269" s="139">
        <f t="shared" si="26"/>
        <v>0</v>
      </c>
      <c r="AI269" s="139">
        <f t="shared" si="27"/>
        <v>0</v>
      </c>
      <c r="AJ269" s="139">
        <f t="shared" si="28"/>
        <v>0</v>
      </c>
      <c r="AK269" s="139">
        <f t="shared" si="29"/>
        <v>0</v>
      </c>
      <c r="AL269" s="139">
        <f t="shared" si="30"/>
        <v>0</v>
      </c>
      <c r="AM269" s="139">
        <f t="shared" si="31"/>
        <v>0</v>
      </c>
      <c r="AN269" s="6" t="str">
        <f>IF(通常分様式!C269="","",IF(PRODUCT(C269:E269,H269:Z269,AE269)=0,"error",""))</f>
        <v/>
      </c>
    </row>
    <row r="270" spans="1:40" x14ac:dyDescent="0.15">
      <c r="A270" s="6">
        <v>252</v>
      </c>
      <c r="C270" s="6">
        <f>IFERROR(VLOOKUP(通常分様式!C270,―!$A$2:$B$3,2,FALSE),0)</f>
        <v>0</v>
      </c>
      <c r="D270" s="6">
        <f>IFERROR(VLOOKUP(通常分様式!D270,―!$AD$2:$AE$3,2,FALSE),0)</f>
        <v>0</v>
      </c>
      <c r="E270" s="6">
        <f>IFERROR(VLOOKUP(通常分様式!E270,―!$AF$2:$AG$3,2,FALSE),0)</f>
        <v>0</v>
      </c>
      <c r="H270" s="6">
        <f>IFERROR(VLOOKUP(通常分様式!H270,―!$C$2:$D$2,2,FALSE),0)</f>
        <v>0</v>
      </c>
      <c r="I270" s="6">
        <f>IFERROR(IF(通常分様式!D270="○",VLOOKUP(通常分様式!I270,―!$E$20:$F$24,2,FALSE),VLOOKUP(通常分様式!I270,―!$E$2:$F$18,2,FALSE)),0)</f>
        <v>0</v>
      </c>
      <c r="J270" s="6">
        <f>IFERROR(VLOOKUP(通常分様式!J270,―!$G$2:$H$2,2,FALSE),0)</f>
        <v>0</v>
      </c>
      <c r="K270" s="6">
        <f>IFERROR(VLOOKUP(通常分様式!K270,―!$AH$2:$AI$12,2,FALSE),0)</f>
        <v>0</v>
      </c>
      <c r="U270" s="6">
        <f>IFERROR(IF(通常分様式!C270="単",VLOOKUP(通常分様式!U270,―!$I$2:$J$3,2,FALSE),VLOOKUP(通常分様式!U270,―!$I$4:$J$5,2,FALSE)),0)</f>
        <v>0</v>
      </c>
      <c r="V270" s="6">
        <f>IFERROR(VLOOKUP(通常分様式!V270,―!$K$2:$L$3,2,FALSE),0)</f>
        <v>0</v>
      </c>
      <c r="W270" s="6">
        <f>IFERROR(VLOOKUP(通常分様式!W270,―!$M$2:$N$3,2,FALSE),0)</f>
        <v>0</v>
      </c>
      <c r="X270" s="6">
        <f>IFERROR(VLOOKUP(通常分様式!X270,―!$O$2:$P$3,2,FALSE),0)</f>
        <v>0</v>
      </c>
      <c r="Y270" s="6">
        <f>IFERROR(VLOOKUP(通常分様式!Y270,―!$X$2:$Y$31,2,FALSE),0)</f>
        <v>0</v>
      </c>
      <c r="Z270" s="6">
        <f>IFERROR(VLOOKUP(通常分様式!Z270,―!$X$2:$Y$31,2,FALSE),0)</f>
        <v>0</v>
      </c>
      <c r="AE270" s="6">
        <f>IFERROR(VLOOKUP(通常分様式!AE270,―!$AA$2:$AB$13,2,FALSE),0)</f>
        <v>0</v>
      </c>
      <c r="AF270" s="6">
        <f t="shared" si="24"/>
        <v>0</v>
      </c>
      <c r="AG270" s="139">
        <f t="shared" si="25"/>
        <v>0</v>
      </c>
      <c r="AH270" s="139">
        <f t="shared" si="26"/>
        <v>0</v>
      </c>
      <c r="AI270" s="139">
        <f t="shared" si="27"/>
        <v>0</v>
      </c>
      <c r="AJ270" s="139">
        <f t="shared" si="28"/>
        <v>0</v>
      </c>
      <c r="AK270" s="139">
        <f t="shared" si="29"/>
        <v>0</v>
      </c>
      <c r="AL270" s="139">
        <f t="shared" si="30"/>
        <v>0</v>
      </c>
      <c r="AM270" s="139">
        <f t="shared" si="31"/>
        <v>0</v>
      </c>
      <c r="AN270" s="6" t="str">
        <f>IF(通常分様式!C270="","",IF(PRODUCT(C270:E270,H270:Z270,AE270)=0,"error",""))</f>
        <v/>
      </c>
    </row>
    <row r="271" spans="1:40" x14ac:dyDescent="0.15">
      <c r="A271" s="6">
        <v>253</v>
      </c>
      <c r="C271" s="6">
        <f>IFERROR(VLOOKUP(通常分様式!C271,―!$A$2:$B$3,2,FALSE),0)</f>
        <v>0</v>
      </c>
      <c r="D271" s="6">
        <f>IFERROR(VLOOKUP(通常分様式!D271,―!$AD$2:$AE$3,2,FALSE),0)</f>
        <v>0</v>
      </c>
      <c r="E271" s="6">
        <f>IFERROR(VLOOKUP(通常分様式!E271,―!$AF$2:$AG$3,2,FALSE),0)</f>
        <v>0</v>
      </c>
      <c r="H271" s="6">
        <f>IFERROR(VLOOKUP(通常分様式!H271,―!$C$2:$D$2,2,FALSE),0)</f>
        <v>0</v>
      </c>
      <c r="I271" s="6">
        <f>IFERROR(IF(通常分様式!D271="○",VLOOKUP(通常分様式!I271,―!$E$20:$F$24,2,FALSE),VLOOKUP(通常分様式!I271,―!$E$2:$F$18,2,FALSE)),0)</f>
        <v>0</v>
      </c>
      <c r="J271" s="6">
        <f>IFERROR(VLOOKUP(通常分様式!J271,―!$G$2:$H$2,2,FALSE),0)</f>
        <v>0</v>
      </c>
      <c r="K271" s="6">
        <f>IFERROR(VLOOKUP(通常分様式!K271,―!$AH$2:$AI$12,2,FALSE),0)</f>
        <v>0</v>
      </c>
      <c r="U271" s="6">
        <f>IFERROR(IF(通常分様式!C271="単",VLOOKUP(通常分様式!U271,―!$I$2:$J$3,2,FALSE),VLOOKUP(通常分様式!U271,―!$I$4:$J$5,2,FALSE)),0)</f>
        <v>0</v>
      </c>
      <c r="V271" s="6">
        <f>IFERROR(VLOOKUP(通常分様式!V271,―!$K$2:$L$3,2,FALSE),0)</f>
        <v>0</v>
      </c>
      <c r="W271" s="6">
        <f>IFERROR(VLOOKUP(通常分様式!W271,―!$M$2:$N$3,2,FALSE),0)</f>
        <v>0</v>
      </c>
      <c r="X271" s="6">
        <f>IFERROR(VLOOKUP(通常分様式!X271,―!$O$2:$P$3,2,FALSE),0)</f>
        <v>0</v>
      </c>
      <c r="Y271" s="6">
        <f>IFERROR(VLOOKUP(通常分様式!Y271,―!$X$2:$Y$31,2,FALSE),0)</f>
        <v>0</v>
      </c>
      <c r="Z271" s="6">
        <f>IFERROR(VLOOKUP(通常分様式!Z271,―!$X$2:$Y$31,2,FALSE),0)</f>
        <v>0</v>
      </c>
      <c r="AE271" s="6">
        <f>IFERROR(VLOOKUP(通常分様式!AE271,―!$AA$2:$AB$13,2,FALSE),0)</f>
        <v>0</v>
      </c>
      <c r="AF271" s="6">
        <f t="shared" si="24"/>
        <v>0</v>
      </c>
      <c r="AG271" s="139">
        <f t="shared" si="25"/>
        <v>0</v>
      </c>
      <c r="AH271" s="139">
        <f t="shared" si="26"/>
        <v>0</v>
      </c>
      <c r="AI271" s="139">
        <f t="shared" si="27"/>
        <v>0</v>
      </c>
      <c r="AJ271" s="139">
        <f t="shared" si="28"/>
        <v>0</v>
      </c>
      <c r="AK271" s="139">
        <f t="shared" si="29"/>
        <v>0</v>
      </c>
      <c r="AL271" s="139">
        <f t="shared" si="30"/>
        <v>0</v>
      </c>
      <c r="AM271" s="139">
        <f t="shared" si="31"/>
        <v>0</v>
      </c>
      <c r="AN271" s="6" t="str">
        <f>IF(通常分様式!C271="","",IF(PRODUCT(C271:E271,H271:Z271,AE271)=0,"error",""))</f>
        <v/>
      </c>
    </row>
    <row r="272" spans="1:40" x14ac:dyDescent="0.15">
      <c r="A272" s="6">
        <v>254</v>
      </c>
      <c r="C272" s="6">
        <f>IFERROR(VLOOKUP(通常分様式!C272,―!$A$2:$B$3,2,FALSE),0)</f>
        <v>0</v>
      </c>
      <c r="D272" s="6">
        <f>IFERROR(VLOOKUP(通常分様式!D272,―!$AD$2:$AE$3,2,FALSE),0)</f>
        <v>0</v>
      </c>
      <c r="E272" s="6">
        <f>IFERROR(VLOOKUP(通常分様式!E272,―!$AF$2:$AG$3,2,FALSE),0)</f>
        <v>0</v>
      </c>
      <c r="H272" s="6">
        <f>IFERROR(VLOOKUP(通常分様式!H272,―!$C$2:$D$2,2,FALSE),0)</f>
        <v>0</v>
      </c>
      <c r="I272" s="6">
        <f>IFERROR(IF(通常分様式!D272="○",VLOOKUP(通常分様式!I272,―!$E$20:$F$24,2,FALSE),VLOOKUP(通常分様式!I272,―!$E$2:$F$18,2,FALSE)),0)</f>
        <v>0</v>
      </c>
      <c r="J272" s="6">
        <f>IFERROR(VLOOKUP(通常分様式!J272,―!$G$2:$H$2,2,FALSE),0)</f>
        <v>0</v>
      </c>
      <c r="K272" s="6">
        <f>IFERROR(VLOOKUP(通常分様式!K272,―!$AH$2:$AI$12,2,FALSE),0)</f>
        <v>0</v>
      </c>
      <c r="U272" s="6">
        <f>IFERROR(IF(通常分様式!C272="単",VLOOKUP(通常分様式!U272,―!$I$2:$J$3,2,FALSE),VLOOKUP(通常分様式!U272,―!$I$4:$J$5,2,FALSE)),0)</f>
        <v>0</v>
      </c>
      <c r="V272" s="6">
        <f>IFERROR(VLOOKUP(通常分様式!V272,―!$K$2:$L$3,2,FALSE),0)</f>
        <v>0</v>
      </c>
      <c r="W272" s="6">
        <f>IFERROR(VLOOKUP(通常分様式!W272,―!$M$2:$N$3,2,FALSE),0)</f>
        <v>0</v>
      </c>
      <c r="X272" s="6">
        <f>IFERROR(VLOOKUP(通常分様式!X272,―!$O$2:$P$3,2,FALSE),0)</f>
        <v>0</v>
      </c>
      <c r="Y272" s="6">
        <f>IFERROR(VLOOKUP(通常分様式!Y272,―!$X$2:$Y$31,2,FALSE),0)</f>
        <v>0</v>
      </c>
      <c r="Z272" s="6">
        <f>IFERROR(VLOOKUP(通常分様式!Z272,―!$X$2:$Y$31,2,FALSE),0)</f>
        <v>0</v>
      </c>
      <c r="AE272" s="6">
        <f>IFERROR(VLOOKUP(通常分様式!AE272,―!$AA$2:$AB$13,2,FALSE),0)</f>
        <v>0</v>
      </c>
      <c r="AF272" s="6">
        <f t="shared" si="24"/>
        <v>0</v>
      </c>
      <c r="AG272" s="139">
        <f t="shared" si="25"/>
        <v>0</v>
      </c>
      <c r="AH272" s="139">
        <f t="shared" si="26"/>
        <v>0</v>
      </c>
      <c r="AI272" s="139">
        <f t="shared" si="27"/>
        <v>0</v>
      </c>
      <c r="AJ272" s="139">
        <f t="shared" si="28"/>
        <v>0</v>
      </c>
      <c r="AK272" s="139">
        <f t="shared" si="29"/>
        <v>0</v>
      </c>
      <c r="AL272" s="139">
        <f t="shared" si="30"/>
        <v>0</v>
      </c>
      <c r="AM272" s="139">
        <f t="shared" si="31"/>
        <v>0</v>
      </c>
      <c r="AN272" s="6" t="str">
        <f>IF(通常分様式!C272="","",IF(PRODUCT(C272:E272,H272:Z272,AE272)=0,"error",""))</f>
        <v/>
      </c>
    </row>
    <row r="273" spans="1:40" x14ac:dyDescent="0.15">
      <c r="A273" s="6">
        <v>255</v>
      </c>
      <c r="C273" s="6">
        <f>IFERROR(VLOOKUP(通常分様式!C273,―!$A$2:$B$3,2,FALSE),0)</f>
        <v>0</v>
      </c>
      <c r="D273" s="6">
        <f>IFERROR(VLOOKUP(通常分様式!D273,―!$AD$2:$AE$3,2,FALSE),0)</f>
        <v>0</v>
      </c>
      <c r="E273" s="6">
        <f>IFERROR(VLOOKUP(通常分様式!E273,―!$AF$2:$AG$3,2,FALSE),0)</f>
        <v>0</v>
      </c>
      <c r="H273" s="6">
        <f>IFERROR(VLOOKUP(通常分様式!H273,―!$C$2:$D$2,2,FALSE),0)</f>
        <v>0</v>
      </c>
      <c r="I273" s="6">
        <f>IFERROR(IF(通常分様式!D273="○",VLOOKUP(通常分様式!I273,―!$E$20:$F$24,2,FALSE),VLOOKUP(通常分様式!I273,―!$E$2:$F$18,2,FALSE)),0)</f>
        <v>0</v>
      </c>
      <c r="J273" s="6">
        <f>IFERROR(VLOOKUP(通常分様式!J273,―!$G$2:$H$2,2,FALSE),0)</f>
        <v>0</v>
      </c>
      <c r="K273" s="6">
        <f>IFERROR(VLOOKUP(通常分様式!K273,―!$AH$2:$AI$12,2,FALSE),0)</f>
        <v>0</v>
      </c>
      <c r="U273" s="6">
        <f>IFERROR(IF(通常分様式!C273="単",VLOOKUP(通常分様式!U273,―!$I$2:$J$3,2,FALSE),VLOOKUP(通常分様式!U273,―!$I$4:$J$5,2,FALSE)),0)</f>
        <v>0</v>
      </c>
      <c r="V273" s="6">
        <f>IFERROR(VLOOKUP(通常分様式!V273,―!$K$2:$L$3,2,FALSE),0)</f>
        <v>0</v>
      </c>
      <c r="W273" s="6">
        <f>IFERROR(VLOOKUP(通常分様式!W273,―!$M$2:$N$3,2,FALSE),0)</f>
        <v>0</v>
      </c>
      <c r="X273" s="6">
        <f>IFERROR(VLOOKUP(通常分様式!X273,―!$O$2:$P$3,2,FALSE),0)</f>
        <v>0</v>
      </c>
      <c r="Y273" s="6">
        <f>IFERROR(VLOOKUP(通常分様式!Y273,―!$X$2:$Y$31,2,FALSE),0)</f>
        <v>0</v>
      </c>
      <c r="Z273" s="6">
        <f>IFERROR(VLOOKUP(通常分様式!Z273,―!$X$2:$Y$31,2,FALSE),0)</f>
        <v>0</v>
      </c>
      <c r="AE273" s="6">
        <f>IFERROR(VLOOKUP(通常分様式!AE273,―!$AA$2:$AB$13,2,FALSE),0)</f>
        <v>0</v>
      </c>
      <c r="AF273" s="6">
        <f t="shared" si="24"/>
        <v>0</v>
      </c>
      <c r="AG273" s="139">
        <f t="shared" si="25"/>
        <v>0</v>
      </c>
      <c r="AH273" s="139">
        <f t="shared" si="26"/>
        <v>0</v>
      </c>
      <c r="AI273" s="139">
        <f t="shared" si="27"/>
        <v>0</v>
      </c>
      <c r="AJ273" s="139">
        <f t="shared" si="28"/>
        <v>0</v>
      </c>
      <c r="AK273" s="139">
        <f t="shared" si="29"/>
        <v>0</v>
      </c>
      <c r="AL273" s="139">
        <f t="shared" si="30"/>
        <v>0</v>
      </c>
      <c r="AM273" s="139">
        <f t="shared" si="31"/>
        <v>0</v>
      </c>
      <c r="AN273" s="6" t="str">
        <f>IF(通常分様式!C273="","",IF(PRODUCT(C273:E273,H273:Z273,AE273)=0,"error",""))</f>
        <v/>
      </c>
    </row>
    <row r="274" spans="1:40" x14ac:dyDescent="0.15">
      <c r="A274" s="6">
        <v>256</v>
      </c>
      <c r="C274" s="6">
        <f>IFERROR(VLOOKUP(通常分様式!C274,―!$A$2:$B$3,2,FALSE),0)</f>
        <v>0</v>
      </c>
      <c r="D274" s="6">
        <f>IFERROR(VLOOKUP(通常分様式!D274,―!$AD$2:$AE$3,2,FALSE),0)</f>
        <v>0</v>
      </c>
      <c r="E274" s="6">
        <f>IFERROR(VLOOKUP(通常分様式!E274,―!$AF$2:$AG$3,2,FALSE),0)</f>
        <v>0</v>
      </c>
      <c r="H274" s="6">
        <f>IFERROR(VLOOKUP(通常分様式!H274,―!$C$2:$D$2,2,FALSE),0)</f>
        <v>0</v>
      </c>
      <c r="I274" s="6">
        <f>IFERROR(IF(通常分様式!D274="○",VLOOKUP(通常分様式!I274,―!$E$20:$F$24,2,FALSE),VLOOKUP(通常分様式!I274,―!$E$2:$F$18,2,FALSE)),0)</f>
        <v>0</v>
      </c>
      <c r="J274" s="6">
        <f>IFERROR(VLOOKUP(通常分様式!J274,―!$G$2:$H$2,2,FALSE),0)</f>
        <v>0</v>
      </c>
      <c r="K274" s="6">
        <f>IFERROR(VLOOKUP(通常分様式!K274,―!$AH$2:$AI$12,2,FALSE),0)</f>
        <v>0</v>
      </c>
      <c r="U274" s="6">
        <f>IFERROR(IF(通常分様式!C274="単",VLOOKUP(通常分様式!U274,―!$I$2:$J$3,2,FALSE),VLOOKUP(通常分様式!U274,―!$I$4:$J$5,2,FALSE)),0)</f>
        <v>0</v>
      </c>
      <c r="V274" s="6">
        <f>IFERROR(VLOOKUP(通常分様式!V274,―!$K$2:$L$3,2,FALSE),0)</f>
        <v>0</v>
      </c>
      <c r="W274" s="6">
        <f>IFERROR(VLOOKUP(通常分様式!W274,―!$M$2:$N$3,2,FALSE),0)</f>
        <v>0</v>
      </c>
      <c r="X274" s="6">
        <f>IFERROR(VLOOKUP(通常分様式!X274,―!$O$2:$P$3,2,FALSE),0)</f>
        <v>0</v>
      </c>
      <c r="Y274" s="6">
        <f>IFERROR(VLOOKUP(通常分様式!Y274,―!$X$2:$Y$31,2,FALSE),0)</f>
        <v>0</v>
      </c>
      <c r="Z274" s="6">
        <f>IFERROR(VLOOKUP(通常分様式!Z274,―!$X$2:$Y$31,2,FALSE),0)</f>
        <v>0</v>
      </c>
      <c r="AE274" s="6">
        <f>IFERROR(VLOOKUP(通常分様式!AE274,―!$AA$2:$AB$13,2,FALSE),0)</f>
        <v>0</v>
      </c>
      <c r="AF274" s="6">
        <f t="shared" si="24"/>
        <v>0</v>
      </c>
      <c r="AG274" s="139">
        <f t="shared" si="25"/>
        <v>0</v>
      </c>
      <c r="AH274" s="139">
        <f t="shared" si="26"/>
        <v>0</v>
      </c>
      <c r="AI274" s="139">
        <f t="shared" si="27"/>
        <v>0</v>
      </c>
      <c r="AJ274" s="139">
        <f t="shared" si="28"/>
        <v>0</v>
      </c>
      <c r="AK274" s="139">
        <f t="shared" si="29"/>
        <v>0</v>
      </c>
      <c r="AL274" s="139">
        <f t="shared" si="30"/>
        <v>0</v>
      </c>
      <c r="AM274" s="139">
        <f t="shared" si="31"/>
        <v>0</v>
      </c>
      <c r="AN274" s="6" t="str">
        <f>IF(通常分様式!C274="","",IF(PRODUCT(C274:E274,H274:Z274,AE274)=0,"error",""))</f>
        <v/>
      </c>
    </row>
    <row r="275" spans="1:40" x14ac:dyDescent="0.15">
      <c r="A275" s="6">
        <v>257</v>
      </c>
      <c r="C275" s="6">
        <f>IFERROR(VLOOKUP(通常分様式!C275,―!$A$2:$B$3,2,FALSE),0)</f>
        <v>0</v>
      </c>
      <c r="D275" s="6">
        <f>IFERROR(VLOOKUP(通常分様式!D275,―!$AD$2:$AE$3,2,FALSE),0)</f>
        <v>0</v>
      </c>
      <c r="E275" s="6">
        <f>IFERROR(VLOOKUP(通常分様式!E275,―!$AF$2:$AG$3,2,FALSE),0)</f>
        <v>0</v>
      </c>
      <c r="H275" s="6">
        <f>IFERROR(VLOOKUP(通常分様式!H275,―!$C$2:$D$2,2,FALSE),0)</f>
        <v>0</v>
      </c>
      <c r="I275" s="6">
        <f>IFERROR(IF(通常分様式!D275="○",VLOOKUP(通常分様式!I275,―!$E$20:$F$24,2,FALSE),VLOOKUP(通常分様式!I275,―!$E$2:$F$18,2,FALSE)),0)</f>
        <v>0</v>
      </c>
      <c r="J275" s="6">
        <f>IFERROR(VLOOKUP(通常分様式!J275,―!$G$2:$H$2,2,FALSE),0)</f>
        <v>0</v>
      </c>
      <c r="K275" s="6">
        <f>IFERROR(VLOOKUP(通常分様式!K275,―!$AH$2:$AI$12,2,FALSE),0)</f>
        <v>0</v>
      </c>
      <c r="U275" s="6">
        <f>IFERROR(IF(通常分様式!C275="単",VLOOKUP(通常分様式!U275,―!$I$2:$J$3,2,FALSE),VLOOKUP(通常分様式!U275,―!$I$4:$J$5,2,FALSE)),0)</f>
        <v>0</v>
      </c>
      <c r="V275" s="6">
        <f>IFERROR(VLOOKUP(通常分様式!V275,―!$K$2:$L$3,2,FALSE),0)</f>
        <v>0</v>
      </c>
      <c r="W275" s="6">
        <f>IFERROR(VLOOKUP(通常分様式!W275,―!$M$2:$N$3,2,FALSE),0)</f>
        <v>0</v>
      </c>
      <c r="X275" s="6">
        <f>IFERROR(VLOOKUP(通常分様式!X275,―!$O$2:$P$3,2,FALSE),0)</f>
        <v>0</v>
      </c>
      <c r="Y275" s="6">
        <f>IFERROR(VLOOKUP(通常分様式!Y275,―!$X$2:$Y$31,2,FALSE),0)</f>
        <v>0</v>
      </c>
      <c r="Z275" s="6">
        <f>IFERROR(VLOOKUP(通常分様式!Z275,―!$X$2:$Y$31,2,FALSE),0)</f>
        <v>0</v>
      </c>
      <c r="AE275" s="6">
        <f>IFERROR(VLOOKUP(通常分様式!AE275,―!$AA$2:$AB$13,2,FALSE),0)</f>
        <v>0</v>
      </c>
      <c r="AF275" s="6">
        <f t="shared" si="24"/>
        <v>0</v>
      </c>
      <c r="AG275" s="139">
        <f t="shared" si="25"/>
        <v>0</v>
      </c>
      <c r="AH275" s="139">
        <f t="shared" si="26"/>
        <v>0</v>
      </c>
      <c r="AI275" s="139">
        <f t="shared" si="27"/>
        <v>0</v>
      </c>
      <c r="AJ275" s="139">
        <f t="shared" si="28"/>
        <v>0</v>
      </c>
      <c r="AK275" s="139">
        <f t="shared" si="29"/>
        <v>0</v>
      </c>
      <c r="AL275" s="139">
        <f t="shared" si="30"/>
        <v>0</v>
      </c>
      <c r="AM275" s="139">
        <f t="shared" si="31"/>
        <v>0</v>
      </c>
      <c r="AN275" s="6" t="str">
        <f>IF(通常分様式!C275="","",IF(PRODUCT(C275:E275,H275:Z275,AE275)=0,"error",""))</f>
        <v/>
      </c>
    </row>
    <row r="276" spans="1:40" x14ac:dyDescent="0.15">
      <c r="A276" s="6">
        <v>258</v>
      </c>
      <c r="C276" s="6">
        <f>IFERROR(VLOOKUP(通常分様式!C276,―!$A$2:$B$3,2,FALSE),0)</f>
        <v>0</v>
      </c>
      <c r="D276" s="6">
        <f>IFERROR(VLOOKUP(通常分様式!D276,―!$AD$2:$AE$3,2,FALSE),0)</f>
        <v>0</v>
      </c>
      <c r="E276" s="6">
        <f>IFERROR(VLOOKUP(通常分様式!E276,―!$AF$2:$AG$3,2,FALSE),0)</f>
        <v>0</v>
      </c>
      <c r="H276" s="6">
        <f>IFERROR(VLOOKUP(通常分様式!H276,―!$C$2:$D$2,2,FALSE),0)</f>
        <v>0</v>
      </c>
      <c r="I276" s="6">
        <f>IFERROR(IF(通常分様式!D276="○",VLOOKUP(通常分様式!I276,―!$E$20:$F$24,2,FALSE),VLOOKUP(通常分様式!I276,―!$E$2:$F$18,2,FALSE)),0)</f>
        <v>0</v>
      </c>
      <c r="J276" s="6">
        <f>IFERROR(VLOOKUP(通常分様式!J276,―!$G$2:$H$2,2,FALSE),0)</f>
        <v>0</v>
      </c>
      <c r="K276" s="6">
        <f>IFERROR(VLOOKUP(通常分様式!K276,―!$AH$2:$AI$12,2,FALSE),0)</f>
        <v>0</v>
      </c>
      <c r="U276" s="6">
        <f>IFERROR(IF(通常分様式!C276="単",VLOOKUP(通常分様式!U276,―!$I$2:$J$3,2,FALSE),VLOOKUP(通常分様式!U276,―!$I$4:$J$5,2,FALSE)),0)</f>
        <v>0</v>
      </c>
      <c r="V276" s="6">
        <f>IFERROR(VLOOKUP(通常分様式!V276,―!$K$2:$L$3,2,FALSE),0)</f>
        <v>0</v>
      </c>
      <c r="W276" s="6">
        <f>IFERROR(VLOOKUP(通常分様式!W276,―!$M$2:$N$3,2,FALSE),0)</f>
        <v>0</v>
      </c>
      <c r="X276" s="6">
        <f>IFERROR(VLOOKUP(通常分様式!X276,―!$O$2:$P$3,2,FALSE),0)</f>
        <v>0</v>
      </c>
      <c r="Y276" s="6">
        <f>IFERROR(VLOOKUP(通常分様式!Y276,―!$X$2:$Y$31,2,FALSE),0)</f>
        <v>0</v>
      </c>
      <c r="Z276" s="6">
        <f>IFERROR(VLOOKUP(通常分様式!Z276,―!$X$2:$Y$31,2,FALSE),0)</f>
        <v>0</v>
      </c>
      <c r="AE276" s="6">
        <f>IFERROR(VLOOKUP(通常分様式!AE276,―!$AA$2:$AB$13,2,FALSE),0)</f>
        <v>0</v>
      </c>
      <c r="AF276" s="6">
        <f t="shared" ref="AF276:AF339" si="32">IF(C276=1,"協力要請推進枠又は検査促進枠の地方負担分に充当_補助",IF(C276=2,"協力要請推進枠又は検査促進枠の地方負担分に充当_地単",0))</f>
        <v>0</v>
      </c>
      <c r="AG276" s="139">
        <f t="shared" ref="AG276:AG339" si="33">IF(C276=1,"基金_補助",IF(C276=2,IF(U276=2,"基金_地単_協力金等","基金_地単_通常"),0))</f>
        <v>0</v>
      </c>
      <c r="AH276" s="139">
        <f t="shared" ref="AH276:AH339" si="34">IF(C276=1,"事業始期_補助",IF(C276=2,IF(U276=2,"事業始期_協力金等","事業始期_通常"),0))</f>
        <v>0</v>
      </c>
      <c r="AI276" s="139">
        <f t="shared" ref="AI276:AI339" si="35">IF(C276=1,"事業終期_通常",IF(C276=2,IF(X276=2,"事業終期_基金","事業終期_通常"),0))</f>
        <v>0</v>
      </c>
      <c r="AJ276" s="139">
        <f t="shared" ref="AJ276:AJ339" si="36">IF(C276=1,"予算区分_補助",IF(C276=2,IF(U276=2,"予算区分_地単_協力金等","予算区分_地単_通常"),0))</f>
        <v>0</v>
      </c>
      <c r="AK276" s="139">
        <f t="shared" ref="AK276:AK339" si="37">IF(D276=1,"経済対策との関係_通常",IF(D276=2,"経済対策との関係_原油",0))</f>
        <v>0</v>
      </c>
      <c r="AL276" s="139">
        <f t="shared" ref="AL276:AL339" si="38">IF(C276=1,"交付金の区分_その他",IF(C276=2,IF(D276=1,"交付金の区分_その他","交付金の区分_高騰"),0))</f>
        <v>0</v>
      </c>
      <c r="AM276" s="139">
        <f t="shared" ref="AM276:AM339" si="39">IF(E276=1,"種類_通常",IF(E276=2,"種類_重点",0))</f>
        <v>0</v>
      </c>
      <c r="AN276" s="6" t="str">
        <f>IF(通常分様式!C276="","",IF(PRODUCT(C276:E276,H276:Z276,AE276)=0,"error",""))</f>
        <v/>
      </c>
    </row>
    <row r="277" spans="1:40" x14ac:dyDescent="0.15">
      <c r="A277" s="6">
        <v>259</v>
      </c>
      <c r="C277" s="6">
        <f>IFERROR(VLOOKUP(通常分様式!C277,―!$A$2:$B$3,2,FALSE),0)</f>
        <v>0</v>
      </c>
      <c r="D277" s="6">
        <f>IFERROR(VLOOKUP(通常分様式!D277,―!$AD$2:$AE$3,2,FALSE),0)</f>
        <v>0</v>
      </c>
      <c r="E277" s="6">
        <f>IFERROR(VLOOKUP(通常分様式!E277,―!$AF$2:$AG$3,2,FALSE),0)</f>
        <v>0</v>
      </c>
      <c r="H277" s="6">
        <f>IFERROR(VLOOKUP(通常分様式!H277,―!$C$2:$D$2,2,FALSE),0)</f>
        <v>0</v>
      </c>
      <c r="I277" s="6">
        <f>IFERROR(IF(通常分様式!D277="○",VLOOKUP(通常分様式!I277,―!$E$20:$F$24,2,FALSE),VLOOKUP(通常分様式!I277,―!$E$2:$F$18,2,FALSE)),0)</f>
        <v>0</v>
      </c>
      <c r="J277" s="6">
        <f>IFERROR(VLOOKUP(通常分様式!J277,―!$G$2:$H$2,2,FALSE),0)</f>
        <v>0</v>
      </c>
      <c r="K277" s="6">
        <f>IFERROR(VLOOKUP(通常分様式!K277,―!$AH$2:$AI$12,2,FALSE),0)</f>
        <v>0</v>
      </c>
      <c r="U277" s="6">
        <f>IFERROR(IF(通常分様式!C277="単",VLOOKUP(通常分様式!U277,―!$I$2:$J$3,2,FALSE),VLOOKUP(通常分様式!U277,―!$I$4:$J$5,2,FALSE)),0)</f>
        <v>0</v>
      </c>
      <c r="V277" s="6">
        <f>IFERROR(VLOOKUP(通常分様式!V277,―!$K$2:$L$3,2,FALSE),0)</f>
        <v>0</v>
      </c>
      <c r="W277" s="6">
        <f>IFERROR(VLOOKUP(通常分様式!W277,―!$M$2:$N$3,2,FALSE),0)</f>
        <v>0</v>
      </c>
      <c r="X277" s="6">
        <f>IFERROR(VLOOKUP(通常分様式!X277,―!$O$2:$P$3,2,FALSE),0)</f>
        <v>0</v>
      </c>
      <c r="Y277" s="6">
        <f>IFERROR(VLOOKUP(通常分様式!Y277,―!$X$2:$Y$31,2,FALSE),0)</f>
        <v>0</v>
      </c>
      <c r="Z277" s="6">
        <f>IFERROR(VLOOKUP(通常分様式!Z277,―!$X$2:$Y$31,2,FALSE),0)</f>
        <v>0</v>
      </c>
      <c r="AE277" s="6">
        <f>IFERROR(VLOOKUP(通常分様式!AE277,―!$AA$2:$AB$13,2,FALSE),0)</f>
        <v>0</v>
      </c>
      <c r="AF277" s="6">
        <f t="shared" si="32"/>
        <v>0</v>
      </c>
      <c r="AG277" s="139">
        <f t="shared" si="33"/>
        <v>0</v>
      </c>
      <c r="AH277" s="139">
        <f t="shared" si="34"/>
        <v>0</v>
      </c>
      <c r="AI277" s="139">
        <f t="shared" si="35"/>
        <v>0</v>
      </c>
      <c r="AJ277" s="139">
        <f t="shared" si="36"/>
        <v>0</v>
      </c>
      <c r="AK277" s="139">
        <f t="shared" si="37"/>
        <v>0</v>
      </c>
      <c r="AL277" s="139">
        <f t="shared" si="38"/>
        <v>0</v>
      </c>
      <c r="AM277" s="139">
        <f t="shared" si="39"/>
        <v>0</v>
      </c>
      <c r="AN277" s="6" t="str">
        <f>IF(通常分様式!C277="","",IF(PRODUCT(C277:E277,H277:Z277,AE277)=0,"error",""))</f>
        <v/>
      </c>
    </row>
    <row r="278" spans="1:40" x14ac:dyDescent="0.15">
      <c r="A278" s="6">
        <v>260</v>
      </c>
      <c r="C278" s="6">
        <f>IFERROR(VLOOKUP(通常分様式!C278,―!$A$2:$B$3,2,FALSE),0)</f>
        <v>0</v>
      </c>
      <c r="D278" s="6">
        <f>IFERROR(VLOOKUP(通常分様式!D278,―!$AD$2:$AE$3,2,FALSE),0)</f>
        <v>0</v>
      </c>
      <c r="E278" s="6">
        <f>IFERROR(VLOOKUP(通常分様式!E278,―!$AF$2:$AG$3,2,FALSE),0)</f>
        <v>0</v>
      </c>
      <c r="H278" s="6">
        <f>IFERROR(VLOOKUP(通常分様式!H278,―!$C$2:$D$2,2,FALSE),0)</f>
        <v>0</v>
      </c>
      <c r="I278" s="6">
        <f>IFERROR(IF(通常分様式!D278="○",VLOOKUP(通常分様式!I278,―!$E$20:$F$24,2,FALSE),VLOOKUP(通常分様式!I278,―!$E$2:$F$18,2,FALSE)),0)</f>
        <v>0</v>
      </c>
      <c r="J278" s="6">
        <f>IFERROR(VLOOKUP(通常分様式!J278,―!$G$2:$H$2,2,FALSE),0)</f>
        <v>0</v>
      </c>
      <c r="K278" s="6">
        <f>IFERROR(VLOOKUP(通常分様式!K278,―!$AH$2:$AI$12,2,FALSE),0)</f>
        <v>0</v>
      </c>
      <c r="U278" s="6">
        <f>IFERROR(IF(通常分様式!C278="単",VLOOKUP(通常分様式!U278,―!$I$2:$J$3,2,FALSE),VLOOKUP(通常分様式!U278,―!$I$4:$J$5,2,FALSE)),0)</f>
        <v>0</v>
      </c>
      <c r="V278" s="6">
        <f>IFERROR(VLOOKUP(通常分様式!V278,―!$K$2:$L$3,2,FALSE),0)</f>
        <v>0</v>
      </c>
      <c r="W278" s="6">
        <f>IFERROR(VLOOKUP(通常分様式!W278,―!$M$2:$N$3,2,FALSE),0)</f>
        <v>0</v>
      </c>
      <c r="X278" s="6">
        <f>IFERROR(VLOOKUP(通常分様式!X278,―!$O$2:$P$3,2,FALSE),0)</f>
        <v>0</v>
      </c>
      <c r="Y278" s="6">
        <f>IFERROR(VLOOKUP(通常分様式!Y278,―!$X$2:$Y$31,2,FALSE),0)</f>
        <v>0</v>
      </c>
      <c r="Z278" s="6">
        <f>IFERROR(VLOOKUP(通常分様式!Z278,―!$X$2:$Y$31,2,FALSE),0)</f>
        <v>0</v>
      </c>
      <c r="AE278" s="6">
        <f>IFERROR(VLOOKUP(通常分様式!AE278,―!$AA$2:$AB$13,2,FALSE),0)</f>
        <v>0</v>
      </c>
      <c r="AF278" s="6">
        <f t="shared" si="32"/>
        <v>0</v>
      </c>
      <c r="AG278" s="139">
        <f t="shared" si="33"/>
        <v>0</v>
      </c>
      <c r="AH278" s="139">
        <f t="shared" si="34"/>
        <v>0</v>
      </c>
      <c r="AI278" s="139">
        <f t="shared" si="35"/>
        <v>0</v>
      </c>
      <c r="AJ278" s="139">
        <f t="shared" si="36"/>
        <v>0</v>
      </c>
      <c r="AK278" s="139">
        <f t="shared" si="37"/>
        <v>0</v>
      </c>
      <c r="AL278" s="139">
        <f t="shared" si="38"/>
        <v>0</v>
      </c>
      <c r="AM278" s="139">
        <f t="shared" si="39"/>
        <v>0</v>
      </c>
      <c r="AN278" s="6" t="str">
        <f>IF(通常分様式!C278="","",IF(PRODUCT(C278:E278,H278:Z278,AE278)=0,"error",""))</f>
        <v/>
      </c>
    </row>
    <row r="279" spans="1:40" x14ac:dyDescent="0.15">
      <c r="A279" s="6">
        <v>261</v>
      </c>
      <c r="C279" s="6">
        <f>IFERROR(VLOOKUP(通常分様式!C279,―!$A$2:$B$3,2,FALSE),0)</f>
        <v>0</v>
      </c>
      <c r="D279" s="6">
        <f>IFERROR(VLOOKUP(通常分様式!D279,―!$AD$2:$AE$3,2,FALSE),0)</f>
        <v>0</v>
      </c>
      <c r="E279" s="6">
        <f>IFERROR(VLOOKUP(通常分様式!E279,―!$AF$2:$AG$3,2,FALSE),0)</f>
        <v>0</v>
      </c>
      <c r="H279" s="6">
        <f>IFERROR(VLOOKUP(通常分様式!H279,―!$C$2:$D$2,2,FALSE),0)</f>
        <v>0</v>
      </c>
      <c r="I279" s="6">
        <f>IFERROR(IF(通常分様式!D279="○",VLOOKUP(通常分様式!I279,―!$E$20:$F$24,2,FALSE),VLOOKUP(通常分様式!I279,―!$E$2:$F$18,2,FALSE)),0)</f>
        <v>0</v>
      </c>
      <c r="J279" s="6">
        <f>IFERROR(VLOOKUP(通常分様式!J279,―!$G$2:$H$2,2,FALSE),0)</f>
        <v>0</v>
      </c>
      <c r="K279" s="6">
        <f>IFERROR(VLOOKUP(通常分様式!K279,―!$AH$2:$AI$12,2,FALSE),0)</f>
        <v>0</v>
      </c>
      <c r="U279" s="6">
        <f>IFERROR(IF(通常分様式!C279="単",VLOOKUP(通常分様式!U279,―!$I$2:$J$3,2,FALSE),VLOOKUP(通常分様式!U279,―!$I$4:$J$5,2,FALSE)),0)</f>
        <v>0</v>
      </c>
      <c r="V279" s="6">
        <f>IFERROR(VLOOKUP(通常分様式!V279,―!$K$2:$L$3,2,FALSE),0)</f>
        <v>0</v>
      </c>
      <c r="W279" s="6">
        <f>IFERROR(VLOOKUP(通常分様式!W279,―!$M$2:$N$3,2,FALSE),0)</f>
        <v>0</v>
      </c>
      <c r="X279" s="6">
        <f>IFERROR(VLOOKUP(通常分様式!X279,―!$O$2:$P$3,2,FALSE),0)</f>
        <v>0</v>
      </c>
      <c r="Y279" s="6">
        <f>IFERROR(VLOOKUP(通常分様式!Y279,―!$X$2:$Y$31,2,FALSE),0)</f>
        <v>0</v>
      </c>
      <c r="Z279" s="6">
        <f>IFERROR(VLOOKUP(通常分様式!Z279,―!$X$2:$Y$31,2,FALSE),0)</f>
        <v>0</v>
      </c>
      <c r="AE279" s="6">
        <f>IFERROR(VLOOKUP(通常分様式!AE279,―!$AA$2:$AB$13,2,FALSE),0)</f>
        <v>0</v>
      </c>
      <c r="AF279" s="6">
        <f t="shared" si="32"/>
        <v>0</v>
      </c>
      <c r="AG279" s="139">
        <f t="shared" si="33"/>
        <v>0</v>
      </c>
      <c r="AH279" s="139">
        <f t="shared" si="34"/>
        <v>0</v>
      </c>
      <c r="AI279" s="139">
        <f t="shared" si="35"/>
        <v>0</v>
      </c>
      <c r="AJ279" s="139">
        <f t="shared" si="36"/>
        <v>0</v>
      </c>
      <c r="AK279" s="139">
        <f t="shared" si="37"/>
        <v>0</v>
      </c>
      <c r="AL279" s="139">
        <f t="shared" si="38"/>
        <v>0</v>
      </c>
      <c r="AM279" s="139">
        <f t="shared" si="39"/>
        <v>0</v>
      </c>
      <c r="AN279" s="6" t="str">
        <f>IF(通常分様式!C279="","",IF(PRODUCT(C279:E279,H279:Z279,AE279)=0,"error",""))</f>
        <v/>
      </c>
    </row>
    <row r="280" spans="1:40" x14ac:dyDescent="0.15">
      <c r="A280" s="6">
        <v>262</v>
      </c>
      <c r="C280" s="6">
        <f>IFERROR(VLOOKUP(通常分様式!C280,―!$A$2:$B$3,2,FALSE),0)</f>
        <v>0</v>
      </c>
      <c r="D280" s="6">
        <f>IFERROR(VLOOKUP(通常分様式!D280,―!$AD$2:$AE$3,2,FALSE),0)</f>
        <v>0</v>
      </c>
      <c r="E280" s="6">
        <f>IFERROR(VLOOKUP(通常分様式!E280,―!$AF$2:$AG$3,2,FALSE),0)</f>
        <v>0</v>
      </c>
      <c r="H280" s="6">
        <f>IFERROR(VLOOKUP(通常分様式!H280,―!$C$2:$D$2,2,FALSE),0)</f>
        <v>0</v>
      </c>
      <c r="I280" s="6">
        <f>IFERROR(IF(通常分様式!D280="○",VLOOKUP(通常分様式!I280,―!$E$20:$F$24,2,FALSE),VLOOKUP(通常分様式!I280,―!$E$2:$F$18,2,FALSE)),0)</f>
        <v>0</v>
      </c>
      <c r="J280" s="6">
        <f>IFERROR(VLOOKUP(通常分様式!J280,―!$G$2:$H$2,2,FALSE),0)</f>
        <v>0</v>
      </c>
      <c r="K280" s="6">
        <f>IFERROR(VLOOKUP(通常分様式!K280,―!$AH$2:$AI$12,2,FALSE),0)</f>
        <v>0</v>
      </c>
      <c r="U280" s="6">
        <f>IFERROR(IF(通常分様式!C280="単",VLOOKUP(通常分様式!U280,―!$I$2:$J$3,2,FALSE),VLOOKUP(通常分様式!U280,―!$I$4:$J$5,2,FALSE)),0)</f>
        <v>0</v>
      </c>
      <c r="V280" s="6">
        <f>IFERROR(VLOOKUP(通常分様式!V280,―!$K$2:$L$3,2,FALSE),0)</f>
        <v>0</v>
      </c>
      <c r="W280" s="6">
        <f>IFERROR(VLOOKUP(通常分様式!W280,―!$M$2:$N$3,2,FALSE),0)</f>
        <v>0</v>
      </c>
      <c r="X280" s="6">
        <f>IFERROR(VLOOKUP(通常分様式!X280,―!$O$2:$P$3,2,FALSE),0)</f>
        <v>0</v>
      </c>
      <c r="Y280" s="6">
        <f>IFERROR(VLOOKUP(通常分様式!Y280,―!$X$2:$Y$31,2,FALSE),0)</f>
        <v>0</v>
      </c>
      <c r="Z280" s="6">
        <f>IFERROR(VLOOKUP(通常分様式!Z280,―!$X$2:$Y$31,2,FALSE),0)</f>
        <v>0</v>
      </c>
      <c r="AE280" s="6">
        <f>IFERROR(VLOOKUP(通常分様式!AE280,―!$AA$2:$AB$13,2,FALSE),0)</f>
        <v>0</v>
      </c>
      <c r="AF280" s="6">
        <f t="shared" si="32"/>
        <v>0</v>
      </c>
      <c r="AG280" s="139">
        <f t="shared" si="33"/>
        <v>0</v>
      </c>
      <c r="AH280" s="139">
        <f t="shared" si="34"/>
        <v>0</v>
      </c>
      <c r="AI280" s="139">
        <f t="shared" si="35"/>
        <v>0</v>
      </c>
      <c r="AJ280" s="139">
        <f t="shared" si="36"/>
        <v>0</v>
      </c>
      <c r="AK280" s="139">
        <f t="shared" si="37"/>
        <v>0</v>
      </c>
      <c r="AL280" s="139">
        <f t="shared" si="38"/>
        <v>0</v>
      </c>
      <c r="AM280" s="139">
        <f t="shared" si="39"/>
        <v>0</v>
      </c>
      <c r="AN280" s="6" t="str">
        <f>IF(通常分様式!C280="","",IF(PRODUCT(C280:E280,H280:Z280,AE280)=0,"error",""))</f>
        <v/>
      </c>
    </row>
    <row r="281" spans="1:40" x14ac:dyDescent="0.15">
      <c r="A281" s="6">
        <v>263</v>
      </c>
      <c r="C281" s="6">
        <f>IFERROR(VLOOKUP(通常分様式!C281,―!$A$2:$B$3,2,FALSE),0)</f>
        <v>0</v>
      </c>
      <c r="D281" s="6">
        <f>IFERROR(VLOOKUP(通常分様式!D281,―!$AD$2:$AE$3,2,FALSE),0)</f>
        <v>0</v>
      </c>
      <c r="E281" s="6">
        <f>IFERROR(VLOOKUP(通常分様式!E281,―!$AF$2:$AG$3,2,FALSE),0)</f>
        <v>0</v>
      </c>
      <c r="H281" s="6">
        <f>IFERROR(VLOOKUP(通常分様式!H281,―!$C$2:$D$2,2,FALSE),0)</f>
        <v>0</v>
      </c>
      <c r="I281" s="6">
        <f>IFERROR(IF(通常分様式!D281="○",VLOOKUP(通常分様式!I281,―!$E$20:$F$24,2,FALSE),VLOOKUP(通常分様式!I281,―!$E$2:$F$18,2,FALSE)),0)</f>
        <v>0</v>
      </c>
      <c r="J281" s="6">
        <f>IFERROR(VLOOKUP(通常分様式!J281,―!$G$2:$H$2,2,FALSE),0)</f>
        <v>0</v>
      </c>
      <c r="K281" s="6">
        <f>IFERROR(VLOOKUP(通常分様式!K281,―!$AH$2:$AI$12,2,FALSE),0)</f>
        <v>0</v>
      </c>
      <c r="U281" s="6">
        <f>IFERROR(IF(通常分様式!C281="単",VLOOKUP(通常分様式!U281,―!$I$2:$J$3,2,FALSE),VLOOKUP(通常分様式!U281,―!$I$4:$J$5,2,FALSE)),0)</f>
        <v>0</v>
      </c>
      <c r="V281" s="6">
        <f>IFERROR(VLOOKUP(通常分様式!V281,―!$K$2:$L$3,2,FALSE),0)</f>
        <v>0</v>
      </c>
      <c r="W281" s="6">
        <f>IFERROR(VLOOKUP(通常分様式!W281,―!$M$2:$N$3,2,FALSE),0)</f>
        <v>0</v>
      </c>
      <c r="X281" s="6">
        <f>IFERROR(VLOOKUP(通常分様式!X281,―!$O$2:$P$3,2,FALSE),0)</f>
        <v>0</v>
      </c>
      <c r="Y281" s="6">
        <f>IFERROR(VLOOKUP(通常分様式!Y281,―!$X$2:$Y$31,2,FALSE),0)</f>
        <v>0</v>
      </c>
      <c r="Z281" s="6">
        <f>IFERROR(VLOOKUP(通常分様式!Z281,―!$X$2:$Y$31,2,FALSE),0)</f>
        <v>0</v>
      </c>
      <c r="AE281" s="6">
        <f>IFERROR(VLOOKUP(通常分様式!AE281,―!$AA$2:$AB$13,2,FALSE),0)</f>
        <v>0</v>
      </c>
      <c r="AF281" s="6">
        <f t="shared" si="32"/>
        <v>0</v>
      </c>
      <c r="AG281" s="139">
        <f t="shared" si="33"/>
        <v>0</v>
      </c>
      <c r="AH281" s="139">
        <f t="shared" si="34"/>
        <v>0</v>
      </c>
      <c r="AI281" s="139">
        <f t="shared" si="35"/>
        <v>0</v>
      </c>
      <c r="AJ281" s="139">
        <f t="shared" si="36"/>
        <v>0</v>
      </c>
      <c r="AK281" s="139">
        <f t="shared" si="37"/>
        <v>0</v>
      </c>
      <c r="AL281" s="139">
        <f t="shared" si="38"/>
        <v>0</v>
      </c>
      <c r="AM281" s="139">
        <f t="shared" si="39"/>
        <v>0</v>
      </c>
      <c r="AN281" s="6" t="str">
        <f>IF(通常分様式!C281="","",IF(PRODUCT(C281:E281,H281:Z281,AE281)=0,"error",""))</f>
        <v/>
      </c>
    </row>
    <row r="282" spans="1:40" x14ac:dyDescent="0.15">
      <c r="A282" s="6">
        <v>264</v>
      </c>
      <c r="C282" s="6">
        <f>IFERROR(VLOOKUP(通常分様式!C282,―!$A$2:$B$3,2,FALSE),0)</f>
        <v>0</v>
      </c>
      <c r="D282" s="6">
        <f>IFERROR(VLOOKUP(通常分様式!D282,―!$AD$2:$AE$3,2,FALSE),0)</f>
        <v>0</v>
      </c>
      <c r="E282" s="6">
        <f>IFERROR(VLOOKUP(通常分様式!E282,―!$AF$2:$AG$3,2,FALSE),0)</f>
        <v>0</v>
      </c>
      <c r="H282" s="6">
        <f>IFERROR(VLOOKUP(通常分様式!H282,―!$C$2:$D$2,2,FALSE),0)</f>
        <v>0</v>
      </c>
      <c r="I282" s="6">
        <f>IFERROR(IF(通常分様式!D282="○",VLOOKUP(通常分様式!I282,―!$E$20:$F$24,2,FALSE),VLOOKUP(通常分様式!I282,―!$E$2:$F$18,2,FALSE)),0)</f>
        <v>0</v>
      </c>
      <c r="J282" s="6">
        <f>IFERROR(VLOOKUP(通常分様式!J282,―!$G$2:$H$2,2,FALSE),0)</f>
        <v>0</v>
      </c>
      <c r="K282" s="6">
        <f>IFERROR(VLOOKUP(通常分様式!K282,―!$AH$2:$AI$12,2,FALSE),0)</f>
        <v>0</v>
      </c>
      <c r="U282" s="6">
        <f>IFERROR(IF(通常分様式!C282="単",VLOOKUP(通常分様式!U282,―!$I$2:$J$3,2,FALSE),VLOOKUP(通常分様式!U282,―!$I$4:$J$5,2,FALSE)),0)</f>
        <v>0</v>
      </c>
      <c r="V282" s="6">
        <f>IFERROR(VLOOKUP(通常分様式!V282,―!$K$2:$L$3,2,FALSE),0)</f>
        <v>0</v>
      </c>
      <c r="W282" s="6">
        <f>IFERROR(VLOOKUP(通常分様式!W282,―!$M$2:$N$3,2,FALSE),0)</f>
        <v>0</v>
      </c>
      <c r="X282" s="6">
        <f>IFERROR(VLOOKUP(通常分様式!X282,―!$O$2:$P$3,2,FALSE),0)</f>
        <v>0</v>
      </c>
      <c r="Y282" s="6">
        <f>IFERROR(VLOOKUP(通常分様式!Y282,―!$X$2:$Y$31,2,FALSE),0)</f>
        <v>0</v>
      </c>
      <c r="Z282" s="6">
        <f>IFERROR(VLOOKUP(通常分様式!Z282,―!$X$2:$Y$31,2,FALSE),0)</f>
        <v>0</v>
      </c>
      <c r="AE282" s="6">
        <f>IFERROR(VLOOKUP(通常分様式!AE282,―!$AA$2:$AB$13,2,FALSE),0)</f>
        <v>0</v>
      </c>
      <c r="AF282" s="6">
        <f t="shared" si="32"/>
        <v>0</v>
      </c>
      <c r="AG282" s="139">
        <f t="shared" si="33"/>
        <v>0</v>
      </c>
      <c r="AH282" s="139">
        <f t="shared" si="34"/>
        <v>0</v>
      </c>
      <c r="AI282" s="139">
        <f t="shared" si="35"/>
        <v>0</v>
      </c>
      <c r="AJ282" s="139">
        <f t="shared" si="36"/>
        <v>0</v>
      </c>
      <c r="AK282" s="139">
        <f t="shared" si="37"/>
        <v>0</v>
      </c>
      <c r="AL282" s="139">
        <f t="shared" si="38"/>
        <v>0</v>
      </c>
      <c r="AM282" s="139">
        <f t="shared" si="39"/>
        <v>0</v>
      </c>
      <c r="AN282" s="6" t="str">
        <f>IF(通常分様式!C282="","",IF(PRODUCT(C282:E282,H282:Z282,AE282)=0,"error",""))</f>
        <v/>
      </c>
    </row>
    <row r="283" spans="1:40" x14ac:dyDescent="0.15">
      <c r="A283" s="6">
        <v>265</v>
      </c>
      <c r="C283" s="6">
        <f>IFERROR(VLOOKUP(通常分様式!C283,―!$A$2:$B$3,2,FALSE),0)</f>
        <v>0</v>
      </c>
      <c r="D283" s="6">
        <f>IFERROR(VLOOKUP(通常分様式!D283,―!$AD$2:$AE$3,2,FALSE),0)</f>
        <v>0</v>
      </c>
      <c r="E283" s="6">
        <f>IFERROR(VLOOKUP(通常分様式!E283,―!$AF$2:$AG$3,2,FALSE),0)</f>
        <v>0</v>
      </c>
      <c r="H283" s="6">
        <f>IFERROR(VLOOKUP(通常分様式!H283,―!$C$2:$D$2,2,FALSE),0)</f>
        <v>0</v>
      </c>
      <c r="I283" s="6">
        <f>IFERROR(IF(通常分様式!D283="○",VLOOKUP(通常分様式!I283,―!$E$20:$F$24,2,FALSE),VLOOKUP(通常分様式!I283,―!$E$2:$F$18,2,FALSE)),0)</f>
        <v>0</v>
      </c>
      <c r="J283" s="6">
        <f>IFERROR(VLOOKUP(通常分様式!J283,―!$G$2:$H$2,2,FALSE),0)</f>
        <v>0</v>
      </c>
      <c r="K283" s="6">
        <f>IFERROR(VLOOKUP(通常分様式!K283,―!$AH$2:$AI$12,2,FALSE),0)</f>
        <v>0</v>
      </c>
      <c r="U283" s="6">
        <f>IFERROR(IF(通常分様式!C283="単",VLOOKUP(通常分様式!U283,―!$I$2:$J$3,2,FALSE),VLOOKUP(通常分様式!U283,―!$I$4:$J$5,2,FALSE)),0)</f>
        <v>0</v>
      </c>
      <c r="V283" s="6">
        <f>IFERROR(VLOOKUP(通常分様式!V283,―!$K$2:$L$3,2,FALSE),0)</f>
        <v>0</v>
      </c>
      <c r="W283" s="6">
        <f>IFERROR(VLOOKUP(通常分様式!W283,―!$M$2:$N$3,2,FALSE),0)</f>
        <v>0</v>
      </c>
      <c r="X283" s="6">
        <f>IFERROR(VLOOKUP(通常分様式!X283,―!$O$2:$P$3,2,FALSE),0)</f>
        <v>0</v>
      </c>
      <c r="Y283" s="6">
        <f>IFERROR(VLOOKUP(通常分様式!Y283,―!$X$2:$Y$31,2,FALSE),0)</f>
        <v>0</v>
      </c>
      <c r="Z283" s="6">
        <f>IFERROR(VLOOKUP(通常分様式!Z283,―!$X$2:$Y$31,2,FALSE),0)</f>
        <v>0</v>
      </c>
      <c r="AE283" s="6">
        <f>IFERROR(VLOOKUP(通常分様式!AE283,―!$AA$2:$AB$13,2,FALSE),0)</f>
        <v>0</v>
      </c>
      <c r="AF283" s="6">
        <f t="shared" si="32"/>
        <v>0</v>
      </c>
      <c r="AG283" s="139">
        <f t="shared" si="33"/>
        <v>0</v>
      </c>
      <c r="AH283" s="139">
        <f t="shared" si="34"/>
        <v>0</v>
      </c>
      <c r="AI283" s="139">
        <f t="shared" si="35"/>
        <v>0</v>
      </c>
      <c r="AJ283" s="139">
        <f t="shared" si="36"/>
        <v>0</v>
      </c>
      <c r="AK283" s="139">
        <f t="shared" si="37"/>
        <v>0</v>
      </c>
      <c r="AL283" s="139">
        <f t="shared" si="38"/>
        <v>0</v>
      </c>
      <c r="AM283" s="139">
        <f t="shared" si="39"/>
        <v>0</v>
      </c>
      <c r="AN283" s="6" t="str">
        <f>IF(通常分様式!C283="","",IF(PRODUCT(C283:E283,H283:Z283,AE283)=0,"error",""))</f>
        <v/>
      </c>
    </row>
    <row r="284" spans="1:40" x14ac:dyDescent="0.15">
      <c r="A284" s="6">
        <v>266</v>
      </c>
      <c r="C284" s="6">
        <f>IFERROR(VLOOKUP(通常分様式!C284,―!$A$2:$B$3,2,FALSE),0)</f>
        <v>0</v>
      </c>
      <c r="D284" s="6">
        <f>IFERROR(VLOOKUP(通常分様式!D284,―!$AD$2:$AE$3,2,FALSE),0)</f>
        <v>0</v>
      </c>
      <c r="E284" s="6">
        <f>IFERROR(VLOOKUP(通常分様式!E284,―!$AF$2:$AG$3,2,FALSE),0)</f>
        <v>0</v>
      </c>
      <c r="H284" s="6">
        <f>IFERROR(VLOOKUP(通常分様式!H284,―!$C$2:$D$2,2,FALSE),0)</f>
        <v>0</v>
      </c>
      <c r="I284" s="6">
        <f>IFERROR(IF(通常分様式!D284="○",VLOOKUP(通常分様式!I284,―!$E$20:$F$24,2,FALSE),VLOOKUP(通常分様式!I284,―!$E$2:$F$18,2,FALSE)),0)</f>
        <v>0</v>
      </c>
      <c r="J284" s="6">
        <f>IFERROR(VLOOKUP(通常分様式!J284,―!$G$2:$H$2,2,FALSE),0)</f>
        <v>0</v>
      </c>
      <c r="K284" s="6">
        <f>IFERROR(VLOOKUP(通常分様式!K284,―!$AH$2:$AI$12,2,FALSE),0)</f>
        <v>0</v>
      </c>
      <c r="U284" s="6">
        <f>IFERROR(IF(通常分様式!C284="単",VLOOKUP(通常分様式!U284,―!$I$2:$J$3,2,FALSE),VLOOKUP(通常分様式!U284,―!$I$4:$J$5,2,FALSE)),0)</f>
        <v>0</v>
      </c>
      <c r="V284" s="6">
        <f>IFERROR(VLOOKUP(通常分様式!V284,―!$K$2:$L$3,2,FALSE),0)</f>
        <v>0</v>
      </c>
      <c r="W284" s="6">
        <f>IFERROR(VLOOKUP(通常分様式!W284,―!$M$2:$N$3,2,FALSE),0)</f>
        <v>0</v>
      </c>
      <c r="X284" s="6">
        <f>IFERROR(VLOOKUP(通常分様式!X284,―!$O$2:$P$3,2,FALSE),0)</f>
        <v>0</v>
      </c>
      <c r="Y284" s="6">
        <f>IFERROR(VLOOKUP(通常分様式!Y284,―!$X$2:$Y$31,2,FALSE),0)</f>
        <v>0</v>
      </c>
      <c r="Z284" s="6">
        <f>IFERROR(VLOOKUP(通常分様式!Z284,―!$X$2:$Y$31,2,FALSE),0)</f>
        <v>0</v>
      </c>
      <c r="AE284" s="6">
        <f>IFERROR(VLOOKUP(通常分様式!AE284,―!$AA$2:$AB$13,2,FALSE),0)</f>
        <v>0</v>
      </c>
      <c r="AF284" s="6">
        <f t="shared" si="32"/>
        <v>0</v>
      </c>
      <c r="AG284" s="139">
        <f t="shared" si="33"/>
        <v>0</v>
      </c>
      <c r="AH284" s="139">
        <f t="shared" si="34"/>
        <v>0</v>
      </c>
      <c r="AI284" s="139">
        <f t="shared" si="35"/>
        <v>0</v>
      </c>
      <c r="AJ284" s="139">
        <f t="shared" si="36"/>
        <v>0</v>
      </c>
      <c r="AK284" s="139">
        <f t="shared" si="37"/>
        <v>0</v>
      </c>
      <c r="AL284" s="139">
        <f t="shared" si="38"/>
        <v>0</v>
      </c>
      <c r="AM284" s="139">
        <f t="shared" si="39"/>
        <v>0</v>
      </c>
      <c r="AN284" s="6" t="str">
        <f>IF(通常分様式!C284="","",IF(PRODUCT(C284:E284,H284:Z284,AE284)=0,"error",""))</f>
        <v/>
      </c>
    </row>
    <row r="285" spans="1:40" x14ac:dyDescent="0.15">
      <c r="A285" s="6">
        <v>267</v>
      </c>
      <c r="C285" s="6">
        <f>IFERROR(VLOOKUP(通常分様式!C285,―!$A$2:$B$3,2,FALSE),0)</f>
        <v>0</v>
      </c>
      <c r="D285" s="6">
        <f>IFERROR(VLOOKUP(通常分様式!D285,―!$AD$2:$AE$3,2,FALSE),0)</f>
        <v>0</v>
      </c>
      <c r="E285" s="6">
        <f>IFERROR(VLOOKUP(通常分様式!E285,―!$AF$2:$AG$3,2,FALSE),0)</f>
        <v>0</v>
      </c>
      <c r="H285" s="6">
        <f>IFERROR(VLOOKUP(通常分様式!H285,―!$C$2:$D$2,2,FALSE),0)</f>
        <v>0</v>
      </c>
      <c r="I285" s="6">
        <f>IFERROR(IF(通常分様式!D285="○",VLOOKUP(通常分様式!I285,―!$E$20:$F$24,2,FALSE),VLOOKUP(通常分様式!I285,―!$E$2:$F$18,2,FALSE)),0)</f>
        <v>0</v>
      </c>
      <c r="J285" s="6">
        <f>IFERROR(VLOOKUP(通常分様式!J285,―!$G$2:$H$2,2,FALSE),0)</f>
        <v>0</v>
      </c>
      <c r="K285" s="6">
        <f>IFERROR(VLOOKUP(通常分様式!K285,―!$AH$2:$AI$12,2,FALSE),0)</f>
        <v>0</v>
      </c>
      <c r="U285" s="6">
        <f>IFERROR(IF(通常分様式!C285="単",VLOOKUP(通常分様式!U285,―!$I$2:$J$3,2,FALSE),VLOOKUP(通常分様式!U285,―!$I$4:$J$5,2,FALSE)),0)</f>
        <v>0</v>
      </c>
      <c r="V285" s="6">
        <f>IFERROR(VLOOKUP(通常分様式!V285,―!$K$2:$L$3,2,FALSE),0)</f>
        <v>0</v>
      </c>
      <c r="W285" s="6">
        <f>IFERROR(VLOOKUP(通常分様式!W285,―!$M$2:$N$3,2,FALSE),0)</f>
        <v>0</v>
      </c>
      <c r="X285" s="6">
        <f>IFERROR(VLOOKUP(通常分様式!X285,―!$O$2:$P$3,2,FALSE),0)</f>
        <v>0</v>
      </c>
      <c r="Y285" s="6">
        <f>IFERROR(VLOOKUP(通常分様式!Y285,―!$X$2:$Y$31,2,FALSE),0)</f>
        <v>0</v>
      </c>
      <c r="Z285" s="6">
        <f>IFERROR(VLOOKUP(通常分様式!Z285,―!$X$2:$Y$31,2,FALSE),0)</f>
        <v>0</v>
      </c>
      <c r="AE285" s="6">
        <f>IFERROR(VLOOKUP(通常分様式!AE285,―!$AA$2:$AB$13,2,FALSE),0)</f>
        <v>0</v>
      </c>
      <c r="AF285" s="6">
        <f t="shared" si="32"/>
        <v>0</v>
      </c>
      <c r="AG285" s="139">
        <f t="shared" si="33"/>
        <v>0</v>
      </c>
      <c r="AH285" s="139">
        <f t="shared" si="34"/>
        <v>0</v>
      </c>
      <c r="AI285" s="139">
        <f t="shared" si="35"/>
        <v>0</v>
      </c>
      <c r="AJ285" s="139">
        <f t="shared" si="36"/>
        <v>0</v>
      </c>
      <c r="AK285" s="139">
        <f t="shared" si="37"/>
        <v>0</v>
      </c>
      <c r="AL285" s="139">
        <f t="shared" si="38"/>
        <v>0</v>
      </c>
      <c r="AM285" s="139">
        <f t="shared" si="39"/>
        <v>0</v>
      </c>
      <c r="AN285" s="6" t="str">
        <f>IF(通常分様式!C285="","",IF(PRODUCT(C285:E285,H285:Z285,AE285)=0,"error",""))</f>
        <v/>
      </c>
    </row>
    <row r="286" spans="1:40" x14ac:dyDescent="0.15">
      <c r="A286" s="6">
        <v>268</v>
      </c>
      <c r="C286" s="6">
        <f>IFERROR(VLOOKUP(通常分様式!C286,―!$A$2:$B$3,2,FALSE),0)</f>
        <v>0</v>
      </c>
      <c r="D286" s="6">
        <f>IFERROR(VLOOKUP(通常分様式!D286,―!$AD$2:$AE$3,2,FALSE),0)</f>
        <v>0</v>
      </c>
      <c r="E286" s="6">
        <f>IFERROR(VLOOKUP(通常分様式!E286,―!$AF$2:$AG$3,2,FALSE),0)</f>
        <v>0</v>
      </c>
      <c r="H286" s="6">
        <f>IFERROR(VLOOKUP(通常分様式!H286,―!$C$2:$D$2,2,FALSE),0)</f>
        <v>0</v>
      </c>
      <c r="I286" s="6">
        <f>IFERROR(IF(通常分様式!D286="○",VLOOKUP(通常分様式!I286,―!$E$20:$F$24,2,FALSE),VLOOKUP(通常分様式!I286,―!$E$2:$F$18,2,FALSE)),0)</f>
        <v>0</v>
      </c>
      <c r="J286" s="6">
        <f>IFERROR(VLOOKUP(通常分様式!J286,―!$G$2:$H$2,2,FALSE),0)</f>
        <v>0</v>
      </c>
      <c r="K286" s="6">
        <f>IFERROR(VLOOKUP(通常分様式!K286,―!$AH$2:$AI$12,2,FALSE),0)</f>
        <v>0</v>
      </c>
      <c r="U286" s="6">
        <f>IFERROR(IF(通常分様式!C286="単",VLOOKUP(通常分様式!U286,―!$I$2:$J$3,2,FALSE),VLOOKUP(通常分様式!U286,―!$I$4:$J$5,2,FALSE)),0)</f>
        <v>0</v>
      </c>
      <c r="V286" s="6">
        <f>IFERROR(VLOOKUP(通常分様式!V286,―!$K$2:$L$3,2,FALSE),0)</f>
        <v>0</v>
      </c>
      <c r="W286" s="6">
        <f>IFERROR(VLOOKUP(通常分様式!W286,―!$M$2:$N$3,2,FALSE),0)</f>
        <v>0</v>
      </c>
      <c r="X286" s="6">
        <f>IFERROR(VLOOKUP(通常分様式!X286,―!$O$2:$P$3,2,FALSE),0)</f>
        <v>0</v>
      </c>
      <c r="Y286" s="6">
        <f>IFERROR(VLOOKUP(通常分様式!Y286,―!$X$2:$Y$31,2,FALSE),0)</f>
        <v>0</v>
      </c>
      <c r="Z286" s="6">
        <f>IFERROR(VLOOKUP(通常分様式!Z286,―!$X$2:$Y$31,2,FALSE),0)</f>
        <v>0</v>
      </c>
      <c r="AE286" s="6">
        <f>IFERROR(VLOOKUP(通常分様式!AE286,―!$AA$2:$AB$13,2,FALSE),0)</f>
        <v>0</v>
      </c>
      <c r="AF286" s="6">
        <f t="shared" si="32"/>
        <v>0</v>
      </c>
      <c r="AG286" s="139">
        <f t="shared" si="33"/>
        <v>0</v>
      </c>
      <c r="AH286" s="139">
        <f t="shared" si="34"/>
        <v>0</v>
      </c>
      <c r="AI286" s="139">
        <f t="shared" si="35"/>
        <v>0</v>
      </c>
      <c r="AJ286" s="139">
        <f t="shared" si="36"/>
        <v>0</v>
      </c>
      <c r="AK286" s="139">
        <f t="shared" si="37"/>
        <v>0</v>
      </c>
      <c r="AL286" s="139">
        <f t="shared" si="38"/>
        <v>0</v>
      </c>
      <c r="AM286" s="139">
        <f t="shared" si="39"/>
        <v>0</v>
      </c>
      <c r="AN286" s="6" t="str">
        <f>IF(通常分様式!C286="","",IF(PRODUCT(C286:E286,H286:Z286,AE286)=0,"error",""))</f>
        <v/>
      </c>
    </row>
    <row r="287" spans="1:40" x14ac:dyDescent="0.15">
      <c r="A287" s="6">
        <v>269</v>
      </c>
      <c r="C287" s="6">
        <f>IFERROR(VLOOKUP(通常分様式!C287,―!$A$2:$B$3,2,FALSE),0)</f>
        <v>0</v>
      </c>
      <c r="D287" s="6">
        <f>IFERROR(VLOOKUP(通常分様式!D287,―!$AD$2:$AE$3,2,FALSE),0)</f>
        <v>0</v>
      </c>
      <c r="E287" s="6">
        <f>IFERROR(VLOOKUP(通常分様式!E287,―!$AF$2:$AG$3,2,FALSE),0)</f>
        <v>0</v>
      </c>
      <c r="H287" s="6">
        <f>IFERROR(VLOOKUP(通常分様式!H287,―!$C$2:$D$2,2,FALSE),0)</f>
        <v>0</v>
      </c>
      <c r="I287" s="6">
        <f>IFERROR(IF(通常分様式!D287="○",VLOOKUP(通常分様式!I287,―!$E$20:$F$24,2,FALSE),VLOOKUP(通常分様式!I287,―!$E$2:$F$18,2,FALSE)),0)</f>
        <v>0</v>
      </c>
      <c r="J287" s="6">
        <f>IFERROR(VLOOKUP(通常分様式!J287,―!$G$2:$H$2,2,FALSE),0)</f>
        <v>0</v>
      </c>
      <c r="K287" s="6">
        <f>IFERROR(VLOOKUP(通常分様式!K287,―!$AH$2:$AI$12,2,FALSE),0)</f>
        <v>0</v>
      </c>
      <c r="U287" s="6">
        <f>IFERROR(IF(通常分様式!C287="単",VLOOKUP(通常分様式!U287,―!$I$2:$J$3,2,FALSE),VLOOKUP(通常分様式!U287,―!$I$4:$J$5,2,FALSE)),0)</f>
        <v>0</v>
      </c>
      <c r="V287" s="6">
        <f>IFERROR(VLOOKUP(通常分様式!V287,―!$K$2:$L$3,2,FALSE),0)</f>
        <v>0</v>
      </c>
      <c r="W287" s="6">
        <f>IFERROR(VLOOKUP(通常分様式!W287,―!$M$2:$N$3,2,FALSE),0)</f>
        <v>0</v>
      </c>
      <c r="X287" s="6">
        <f>IFERROR(VLOOKUP(通常分様式!X287,―!$O$2:$P$3,2,FALSE),0)</f>
        <v>0</v>
      </c>
      <c r="Y287" s="6">
        <f>IFERROR(VLOOKUP(通常分様式!Y287,―!$X$2:$Y$31,2,FALSE),0)</f>
        <v>0</v>
      </c>
      <c r="Z287" s="6">
        <f>IFERROR(VLOOKUP(通常分様式!Z287,―!$X$2:$Y$31,2,FALSE),0)</f>
        <v>0</v>
      </c>
      <c r="AE287" s="6">
        <f>IFERROR(VLOOKUP(通常分様式!AE287,―!$AA$2:$AB$13,2,FALSE),0)</f>
        <v>0</v>
      </c>
      <c r="AF287" s="6">
        <f t="shared" si="32"/>
        <v>0</v>
      </c>
      <c r="AG287" s="139">
        <f t="shared" si="33"/>
        <v>0</v>
      </c>
      <c r="AH287" s="139">
        <f t="shared" si="34"/>
        <v>0</v>
      </c>
      <c r="AI287" s="139">
        <f t="shared" si="35"/>
        <v>0</v>
      </c>
      <c r="AJ287" s="139">
        <f t="shared" si="36"/>
        <v>0</v>
      </c>
      <c r="AK287" s="139">
        <f t="shared" si="37"/>
        <v>0</v>
      </c>
      <c r="AL287" s="139">
        <f t="shared" si="38"/>
        <v>0</v>
      </c>
      <c r="AM287" s="139">
        <f t="shared" si="39"/>
        <v>0</v>
      </c>
      <c r="AN287" s="6" t="str">
        <f>IF(通常分様式!C287="","",IF(PRODUCT(C287:E287,H287:Z287,AE287)=0,"error",""))</f>
        <v/>
      </c>
    </row>
    <row r="288" spans="1:40" x14ac:dyDescent="0.15">
      <c r="A288" s="6">
        <v>270</v>
      </c>
      <c r="C288" s="6">
        <f>IFERROR(VLOOKUP(通常分様式!C288,―!$A$2:$B$3,2,FALSE),0)</f>
        <v>0</v>
      </c>
      <c r="D288" s="6">
        <f>IFERROR(VLOOKUP(通常分様式!D288,―!$AD$2:$AE$3,2,FALSE),0)</f>
        <v>0</v>
      </c>
      <c r="E288" s="6">
        <f>IFERROR(VLOOKUP(通常分様式!E288,―!$AF$2:$AG$3,2,FALSE),0)</f>
        <v>0</v>
      </c>
      <c r="H288" s="6">
        <f>IFERROR(VLOOKUP(通常分様式!H288,―!$C$2:$D$2,2,FALSE),0)</f>
        <v>0</v>
      </c>
      <c r="I288" s="6">
        <f>IFERROR(IF(通常分様式!D288="○",VLOOKUP(通常分様式!I288,―!$E$20:$F$24,2,FALSE),VLOOKUP(通常分様式!I288,―!$E$2:$F$18,2,FALSE)),0)</f>
        <v>0</v>
      </c>
      <c r="J288" s="6">
        <f>IFERROR(VLOOKUP(通常分様式!J288,―!$G$2:$H$2,2,FALSE),0)</f>
        <v>0</v>
      </c>
      <c r="K288" s="6">
        <f>IFERROR(VLOOKUP(通常分様式!K288,―!$AH$2:$AI$12,2,FALSE),0)</f>
        <v>0</v>
      </c>
      <c r="U288" s="6">
        <f>IFERROR(IF(通常分様式!C288="単",VLOOKUP(通常分様式!U288,―!$I$2:$J$3,2,FALSE),VLOOKUP(通常分様式!U288,―!$I$4:$J$5,2,FALSE)),0)</f>
        <v>0</v>
      </c>
      <c r="V288" s="6">
        <f>IFERROR(VLOOKUP(通常分様式!V288,―!$K$2:$L$3,2,FALSE),0)</f>
        <v>0</v>
      </c>
      <c r="W288" s="6">
        <f>IFERROR(VLOOKUP(通常分様式!W288,―!$M$2:$N$3,2,FALSE),0)</f>
        <v>0</v>
      </c>
      <c r="X288" s="6">
        <f>IFERROR(VLOOKUP(通常分様式!X288,―!$O$2:$P$3,2,FALSE),0)</f>
        <v>0</v>
      </c>
      <c r="Y288" s="6">
        <f>IFERROR(VLOOKUP(通常分様式!Y288,―!$X$2:$Y$31,2,FALSE),0)</f>
        <v>0</v>
      </c>
      <c r="Z288" s="6">
        <f>IFERROR(VLOOKUP(通常分様式!Z288,―!$X$2:$Y$31,2,FALSE),0)</f>
        <v>0</v>
      </c>
      <c r="AE288" s="6">
        <f>IFERROR(VLOOKUP(通常分様式!AE288,―!$AA$2:$AB$13,2,FALSE),0)</f>
        <v>0</v>
      </c>
      <c r="AF288" s="6">
        <f t="shared" si="32"/>
        <v>0</v>
      </c>
      <c r="AG288" s="139">
        <f t="shared" si="33"/>
        <v>0</v>
      </c>
      <c r="AH288" s="139">
        <f t="shared" si="34"/>
        <v>0</v>
      </c>
      <c r="AI288" s="139">
        <f t="shared" si="35"/>
        <v>0</v>
      </c>
      <c r="AJ288" s="139">
        <f t="shared" si="36"/>
        <v>0</v>
      </c>
      <c r="AK288" s="139">
        <f t="shared" si="37"/>
        <v>0</v>
      </c>
      <c r="AL288" s="139">
        <f t="shared" si="38"/>
        <v>0</v>
      </c>
      <c r="AM288" s="139">
        <f t="shared" si="39"/>
        <v>0</v>
      </c>
      <c r="AN288" s="6" t="str">
        <f>IF(通常分様式!C288="","",IF(PRODUCT(C288:E288,H288:Z288,AE288)=0,"error",""))</f>
        <v/>
      </c>
    </row>
    <row r="289" spans="1:40" x14ac:dyDescent="0.15">
      <c r="A289" s="6">
        <v>271</v>
      </c>
      <c r="C289" s="6">
        <f>IFERROR(VLOOKUP(通常分様式!C289,―!$A$2:$B$3,2,FALSE),0)</f>
        <v>0</v>
      </c>
      <c r="D289" s="6">
        <f>IFERROR(VLOOKUP(通常分様式!D289,―!$AD$2:$AE$3,2,FALSE),0)</f>
        <v>0</v>
      </c>
      <c r="E289" s="6">
        <f>IFERROR(VLOOKUP(通常分様式!E289,―!$AF$2:$AG$3,2,FALSE),0)</f>
        <v>0</v>
      </c>
      <c r="H289" s="6">
        <f>IFERROR(VLOOKUP(通常分様式!H289,―!$C$2:$D$2,2,FALSE),0)</f>
        <v>0</v>
      </c>
      <c r="I289" s="6">
        <f>IFERROR(IF(通常分様式!D289="○",VLOOKUP(通常分様式!I289,―!$E$20:$F$24,2,FALSE),VLOOKUP(通常分様式!I289,―!$E$2:$F$18,2,FALSE)),0)</f>
        <v>0</v>
      </c>
      <c r="J289" s="6">
        <f>IFERROR(VLOOKUP(通常分様式!J289,―!$G$2:$H$2,2,FALSE),0)</f>
        <v>0</v>
      </c>
      <c r="K289" s="6">
        <f>IFERROR(VLOOKUP(通常分様式!K289,―!$AH$2:$AI$12,2,FALSE),0)</f>
        <v>0</v>
      </c>
      <c r="U289" s="6">
        <f>IFERROR(IF(通常分様式!C289="単",VLOOKUP(通常分様式!U289,―!$I$2:$J$3,2,FALSE),VLOOKUP(通常分様式!U289,―!$I$4:$J$5,2,FALSE)),0)</f>
        <v>0</v>
      </c>
      <c r="V289" s="6">
        <f>IFERROR(VLOOKUP(通常分様式!V289,―!$K$2:$L$3,2,FALSE),0)</f>
        <v>0</v>
      </c>
      <c r="W289" s="6">
        <f>IFERROR(VLOOKUP(通常分様式!W289,―!$M$2:$N$3,2,FALSE),0)</f>
        <v>0</v>
      </c>
      <c r="X289" s="6">
        <f>IFERROR(VLOOKUP(通常分様式!X289,―!$O$2:$P$3,2,FALSE),0)</f>
        <v>0</v>
      </c>
      <c r="Y289" s="6">
        <f>IFERROR(VLOOKUP(通常分様式!Y289,―!$X$2:$Y$31,2,FALSE),0)</f>
        <v>0</v>
      </c>
      <c r="Z289" s="6">
        <f>IFERROR(VLOOKUP(通常分様式!Z289,―!$X$2:$Y$31,2,FALSE),0)</f>
        <v>0</v>
      </c>
      <c r="AE289" s="6">
        <f>IFERROR(VLOOKUP(通常分様式!AE289,―!$AA$2:$AB$13,2,FALSE),0)</f>
        <v>0</v>
      </c>
      <c r="AF289" s="6">
        <f t="shared" si="32"/>
        <v>0</v>
      </c>
      <c r="AG289" s="139">
        <f t="shared" si="33"/>
        <v>0</v>
      </c>
      <c r="AH289" s="139">
        <f t="shared" si="34"/>
        <v>0</v>
      </c>
      <c r="AI289" s="139">
        <f t="shared" si="35"/>
        <v>0</v>
      </c>
      <c r="AJ289" s="139">
        <f t="shared" si="36"/>
        <v>0</v>
      </c>
      <c r="AK289" s="139">
        <f t="shared" si="37"/>
        <v>0</v>
      </c>
      <c r="AL289" s="139">
        <f t="shared" si="38"/>
        <v>0</v>
      </c>
      <c r="AM289" s="139">
        <f t="shared" si="39"/>
        <v>0</v>
      </c>
      <c r="AN289" s="6" t="str">
        <f>IF(通常分様式!C289="","",IF(PRODUCT(C289:E289,H289:Z289,AE289)=0,"error",""))</f>
        <v/>
      </c>
    </row>
    <row r="290" spans="1:40" x14ac:dyDescent="0.15">
      <c r="A290" s="6">
        <v>272</v>
      </c>
      <c r="C290" s="6">
        <f>IFERROR(VLOOKUP(通常分様式!C290,―!$A$2:$B$3,2,FALSE),0)</f>
        <v>0</v>
      </c>
      <c r="D290" s="6">
        <f>IFERROR(VLOOKUP(通常分様式!D290,―!$AD$2:$AE$3,2,FALSE),0)</f>
        <v>0</v>
      </c>
      <c r="E290" s="6">
        <f>IFERROR(VLOOKUP(通常分様式!E290,―!$AF$2:$AG$3,2,FALSE),0)</f>
        <v>0</v>
      </c>
      <c r="H290" s="6">
        <f>IFERROR(VLOOKUP(通常分様式!H290,―!$C$2:$D$2,2,FALSE),0)</f>
        <v>0</v>
      </c>
      <c r="I290" s="6">
        <f>IFERROR(IF(通常分様式!D290="○",VLOOKUP(通常分様式!I290,―!$E$20:$F$24,2,FALSE),VLOOKUP(通常分様式!I290,―!$E$2:$F$18,2,FALSE)),0)</f>
        <v>0</v>
      </c>
      <c r="J290" s="6">
        <f>IFERROR(VLOOKUP(通常分様式!J290,―!$G$2:$H$2,2,FALSE),0)</f>
        <v>0</v>
      </c>
      <c r="K290" s="6">
        <f>IFERROR(VLOOKUP(通常分様式!K290,―!$AH$2:$AI$12,2,FALSE),0)</f>
        <v>0</v>
      </c>
      <c r="U290" s="6">
        <f>IFERROR(IF(通常分様式!C290="単",VLOOKUP(通常分様式!U290,―!$I$2:$J$3,2,FALSE),VLOOKUP(通常分様式!U290,―!$I$4:$J$5,2,FALSE)),0)</f>
        <v>0</v>
      </c>
      <c r="V290" s="6">
        <f>IFERROR(VLOOKUP(通常分様式!V290,―!$K$2:$L$3,2,FALSE),0)</f>
        <v>0</v>
      </c>
      <c r="W290" s="6">
        <f>IFERROR(VLOOKUP(通常分様式!W290,―!$M$2:$N$3,2,FALSE),0)</f>
        <v>0</v>
      </c>
      <c r="X290" s="6">
        <f>IFERROR(VLOOKUP(通常分様式!X290,―!$O$2:$P$3,2,FALSE),0)</f>
        <v>0</v>
      </c>
      <c r="Y290" s="6">
        <f>IFERROR(VLOOKUP(通常分様式!Y290,―!$X$2:$Y$31,2,FALSE),0)</f>
        <v>0</v>
      </c>
      <c r="Z290" s="6">
        <f>IFERROR(VLOOKUP(通常分様式!Z290,―!$X$2:$Y$31,2,FALSE),0)</f>
        <v>0</v>
      </c>
      <c r="AE290" s="6">
        <f>IFERROR(VLOOKUP(通常分様式!AE290,―!$AA$2:$AB$13,2,FALSE),0)</f>
        <v>0</v>
      </c>
      <c r="AF290" s="6">
        <f t="shared" si="32"/>
        <v>0</v>
      </c>
      <c r="AG290" s="139">
        <f t="shared" si="33"/>
        <v>0</v>
      </c>
      <c r="AH290" s="139">
        <f t="shared" si="34"/>
        <v>0</v>
      </c>
      <c r="AI290" s="139">
        <f t="shared" si="35"/>
        <v>0</v>
      </c>
      <c r="AJ290" s="139">
        <f t="shared" si="36"/>
        <v>0</v>
      </c>
      <c r="AK290" s="139">
        <f t="shared" si="37"/>
        <v>0</v>
      </c>
      <c r="AL290" s="139">
        <f t="shared" si="38"/>
        <v>0</v>
      </c>
      <c r="AM290" s="139">
        <f t="shared" si="39"/>
        <v>0</v>
      </c>
      <c r="AN290" s="6" t="str">
        <f>IF(通常分様式!C290="","",IF(PRODUCT(C290:E290,H290:Z290,AE290)=0,"error",""))</f>
        <v/>
      </c>
    </row>
    <row r="291" spans="1:40" x14ac:dyDescent="0.15">
      <c r="A291" s="6">
        <v>273</v>
      </c>
      <c r="C291" s="6">
        <f>IFERROR(VLOOKUP(通常分様式!C291,―!$A$2:$B$3,2,FALSE),0)</f>
        <v>0</v>
      </c>
      <c r="D291" s="6">
        <f>IFERROR(VLOOKUP(通常分様式!D291,―!$AD$2:$AE$3,2,FALSE),0)</f>
        <v>0</v>
      </c>
      <c r="E291" s="6">
        <f>IFERROR(VLOOKUP(通常分様式!E291,―!$AF$2:$AG$3,2,FALSE),0)</f>
        <v>0</v>
      </c>
      <c r="H291" s="6">
        <f>IFERROR(VLOOKUP(通常分様式!H291,―!$C$2:$D$2,2,FALSE),0)</f>
        <v>0</v>
      </c>
      <c r="I291" s="6">
        <f>IFERROR(IF(通常分様式!D291="○",VLOOKUP(通常分様式!I291,―!$E$20:$F$24,2,FALSE),VLOOKUP(通常分様式!I291,―!$E$2:$F$18,2,FALSE)),0)</f>
        <v>0</v>
      </c>
      <c r="J291" s="6">
        <f>IFERROR(VLOOKUP(通常分様式!J291,―!$G$2:$H$2,2,FALSE),0)</f>
        <v>0</v>
      </c>
      <c r="K291" s="6">
        <f>IFERROR(VLOOKUP(通常分様式!K291,―!$AH$2:$AI$12,2,FALSE),0)</f>
        <v>0</v>
      </c>
      <c r="U291" s="6">
        <f>IFERROR(IF(通常分様式!C291="単",VLOOKUP(通常分様式!U291,―!$I$2:$J$3,2,FALSE),VLOOKUP(通常分様式!U291,―!$I$4:$J$5,2,FALSE)),0)</f>
        <v>0</v>
      </c>
      <c r="V291" s="6">
        <f>IFERROR(VLOOKUP(通常分様式!V291,―!$K$2:$L$3,2,FALSE),0)</f>
        <v>0</v>
      </c>
      <c r="W291" s="6">
        <f>IFERROR(VLOOKUP(通常分様式!W291,―!$M$2:$N$3,2,FALSE),0)</f>
        <v>0</v>
      </c>
      <c r="X291" s="6">
        <f>IFERROR(VLOOKUP(通常分様式!X291,―!$O$2:$P$3,2,FALSE),0)</f>
        <v>0</v>
      </c>
      <c r="Y291" s="6">
        <f>IFERROR(VLOOKUP(通常分様式!Y291,―!$X$2:$Y$31,2,FALSE),0)</f>
        <v>0</v>
      </c>
      <c r="Z291" s="6">
        <f>IFERROR(VLOOKUP(通常分様式!Z291,―!$X$2:$Y$31,2,FALSE),0)</f>
        <v>0</v>
      </c>
      <c r="AE291" s="6">
        <f>IFERROR(VLOOKUP(通常分様式!AE291,―!$AA$2:$AB$13,2,FALSE),0)</f>
        <v>0</v>
      </c>
      <c r="AF291" s="6">
        <f t="shared" si="32"/>
        <v>0</v>
      </c>
      <c r="AG291" s="139">
        <f t="shared" si="33"/>
        <v>0</v>
      </c>
      <c r="AH291" s="139">
        <f t="shared" si="34"/>
        <v>0</v>
      </c>
      <c r="AI291" s="139">
        <f t="shared" si="35"/>
        <v>0</v>
      </c>
      <c r="AJ291" s="139">
        <f t="shared" si="36"/>
        <v>0</v>
      </c>
      <c r="AK291" s="139">
        <f t="shared" si="37"/>
        <v>0</v>
      </c>
      <c r="AL291" s="139">
        <f t="shared" si="38"/>
        <v>0</v>
      </c>
      <c r="AM291" s="139">
        <f t="shared" si="39"/>
        <v>0</v>
      </c>
      <c r="AN291" s="6" t="str">
        <f>IF(通常分様式!C291="","",IF(PRODUCT(C291:E291,H291:Z291,AE291)=0,"error",""))</f>
        <v/>
      </c>
    </row>
    <row r="292" spans="1:40" x14ac:dyDescent="0.15">
      <c r="A292" s="6">
        <v>274</v>
      </c>
      <c r="C292" s="6">
        <f>IFERROR(VLOOKUP(通常分様式!C292,―!$A$2:$B$3,2,FALSE),0)</f>
        <v>0</v>
      </c>
      <c r="D292" s="6">
        <f>IFERROR(VLOOKUP(通常分様式!D292,―!$AD$2:$AE$3,2,FALSE),0)</f>
        <v>0</v>
      </c>
      <c r="E292" s="6">
        <f>IFERROR(VLOOKUP(通常分様式!E292,―!$AF$2:$AG$3,2,FALSE),0)</f>
        <v>0</v>
      </c>
      <c r="H292" s="6">
        <f>IFERROR(VLOOKUP(通常分様式!H292,―!$C$2:$D$2,2,FALSE),0)</f>
        <v>0</v>
      </c>
      <c r="I292" s="6">
        <f>IFERROR(IF(通常分様式!D292="○",VLOOKUP(通常分様式!I292,―!$E$20:$F$24,2,FALSE),VLOOKUP(通常分様式!I292,―!$E$2:$F$18,2,FALSE)),0)</f>
        <v>0</v>
      </c>
      <c r="J292" s="6">
        <f>IFERROR(VLOOKUP(通常分様式!J292,―!$G$2:$H$2,2,FALSE),0)</f>
        <v>0</v>
      </c>
      <c r="K292" s="6">
        <f>IFERROR(VLOOKUP(通常分様式!K292,―!$AH$2:$AI$12,2,FALSE),0)</f>
        <v>0</v>
      </c>
      <c r="U292" s="6">
        <f>IFERROR(IF(通常分様式!C292="単",VLOOKUP(通常分様式!U292,―!$I$2:$J$3,2,FALSE),VLOOKUP(通常分様式!U292,―!$I$4:$J$5,2,FALSE)),0)</f>
        <v>0</v>
      </c>
      <c r="V292" s="6">
        <f>IFERROR(VLOOKUP(通常分様式!V292,―!$K$2:$L$3,2,FALSE),0)</f>
        <v>0</v>
      </c>
      <c r="W292" s="6">
        <f>IFERROR(VLOOKUP(通常分様式!W292,―!$M$2:$N$3,2,FALSE),0)</f>
        <v>0</v>
      </c>
      <c r="X292" s="6">
        <f>IFERROR(VLOOKUP(通常分様式!X292,―!$O$2:$P$3,2,FALSE),0)</f>
        <v>0</v>
      </c>
      <c r="Y292" s="6">
        <f>IFERROR(VLOOKUP(通常分様式!Y292,―!$X$2:$Y$31,2,FALSE),0)</f>
        <v>0</v>
      </c>
      <c r="Z292" s="6">
        <f>IFERROR(VLOOKUP(通常分様式!Z292,―!$X$2:$Y$31,2,FALSE),0)</f>
        <v>0</v>
      </c>
      <c r="AE292" s="6">
        <f>IFERROR(VLOOKUP(通常分様式!AE292,―!$AA$2:$AB$13,2,FALSE),0)</f>
        <v>0</v>
      </c>
      <c r="AF292" s="6">
        <f t="shared" si="32"/>
        <v>0</v>
      </c>
      <c r="AG292" s="139">
        <f t="shared" si="33"/>
        <v>0</v>
      </c>
      <c r="AH292" s="139">
        <f t="shared" si="34"/>
        <v>0</v>
      </c>
      <c r="AI292" s="139">
        <f t="shared" si="35"/>
        <v>0</v>
      </c>
      <c r="AJ292" s="139">
        <f t="shared" si="36"/>
        <v>0</v>
      </c>
      <c r="AK292" s="139">
        <f t="shared" si="37"/>
        <v>0</v>
      </c>
      <c r="AL292" s="139">
        <f t="shared" si="38"/>
        <v>0</v>
      </c>
      <c r="AM292" s="139">
        <f t="shared" si="39"/>
        <v>0</v>
      </c>
      <c r="AN292" s="6" t="str">
        <f>IF(通常分様式!C292="","",IF(PRODUCT(C292:E292,H292:Z292,AE292)=0,"error",""))</f>
        <v/>
      </c>
    </row>
    <row r="293" spans="1:40" x14ac:dyDescent="0.15">
      <c r="A293" s="6">
        <v>275</v>
      </c>
      <c r="C293" s="6">
        <f>IFERROR(VLOOKUP(通常分様式!C293,―!$A$2:$B$3,2,FALSE),0)</f>
        <v>0</v>
      </c>
      <c r="D293" s="6">
        <f>IFERROR(VLOOKUP(通常分様式!D293,―!$AD$2:$AE$3,2,FALSE),0)</f>
        <v>0</v>
      </c>
      <c r="E293" s="6">
        <f>IFERROR(VLOOKUP(通常分様式!E293,―!$AF$2:$AG$3,2,FALSE),0)</f>
        <v>0</v>
      </c>
      <c r="H293" s="6">
        <f>IFERROR(VLOOKUP(通常分様式!H293,―!$C$2:$D$2,2,FALSE),0)</f>
        <v>0</v>
      </c>
      <c r="I293" s="6">
        <f>IFERROR(IF(通常分様式!D293="○",VLOOKUP(通常分様式!I293,―!$E$20:$F$24,2,FALSE),VLOOKUP(通常分様式!I293,―!$E$2:$F$18,2,FALSE)),0)</f>
        <v>0</v>
      </c>
      <c r="J293" s="6">
        <f>IFERROR(VLOOKUP(通常分様式!J293,―!$G$2:$H$2,2,FALSE),0)</f>
        <v>0</v>
      </c>
      <c r="K293" s="6">
        <f>IFERROR(VLOOKUP(通常分様式!K293,―!$AH$2:$AI$12,2,FALSE),0)</f>
        <v>0</v>
      </c>
      <c r="U293" s="6">
        <f>IFERROR(IF(通常分様式!C293="単",VLOOKUP(通常分様式!U293,―!$I$2:$J$3,2,FALSE),VLOOKUP(通常分様式!U293,―!$I$4:$J$5,2,FALSE)),0)</f>
        <v>0</v>
      </c>
      <c r="V293" s="6">
        <f>IFERROR(VLOOKUP(通常分様式!V293,―!$K$2:$L$3,2,FALSE),0)</f>
        <v>0</v>
      </c>
      <c r="W293" s="6">
        <f>IFERROR(VLOOKUP(通常分様式!W293,―!$M$2:$N$3,2,FALSE),0)</f>
        <v>0</v>
      </c>
      <c r="X293" s="6">
        <f>IFERROR(VLOOKUP(通常分様式!X293,―!$O$2:$P$3,2,FALSE),0)</f>
        <v>0</v>
      </c>
      <c r="Y293" s="6">
        <f>IFERROR(VLOOKUP(通常分様式!Y293,―!$X$2:$Y$31,2,FALSE),0)</f>
        <v>0</v>
      </c>
      <c r="Z293" s="6">
        <f>IFERROR(VLOOKUP(通常分様式!Z293,―!$X$2:$Y$31,2,FALSE),0)</f>
        <v>0</v>
      </c>
      <c r="AE293" s="6">
        <f>IFERROR(VLOOKUP(通常分様式!AE293,―!$AA$2:$AB$13,2,FALSE),0)</f>
        <v>0</v>
      </c>
      <c r="AF293" s="6">
        <f t="shared" si="32"/>
        <v>0</v>
      </c>
      <c r="AG293" s="139">
        <f t="shared" si="33"/>
        <v>0</v>
      </c>
      <c r="AH293" s="139">
        <f t="shared" si="34"/>
        <v>0</v>
      </c>
      <c r="AI293" s="139">
        <f t="shared" si="35"/>
        <v>0</v>
      </c>
      <c r="AJ293" s="139">
        <f t="shared" si="36"/>
        <v>0</v>
      </c>
      <c r="AK293" s="139">
        <f t="shared" si="37"/>
        <v>0</v>
      </c>
      <c r="AL293" s="139">
        <f t="shared" si="38"/>
        <v>0</v>
      </c>
      <c r="AM293" s="139">
        <f t="shared" si="39"/>
        <v>0</v>
      </c>
      <c r="AN293" s="6" t="str">
        <f>IF(通常分様式!C293="","",IF(PRODUCT(C293:E293,H293:Z293,AE293)=0,"error",""))</f>
        <v/>
      </c>
    </row>
    <row r="294" spans="1:40" x14ac:dyDescent="0.15">
      <c r="A294" s="6">
        <v>276</v>
      </c>
      <c r="C294" s="6">
        <f>IFERROR(VLOOKUP(通常分様式!C294,―!$A$2:$B$3,2,FALSE),0)</f>
        <v>0</v>
      </c>
      <c r="D294" s="6">
        <f>IFERROR(VLOOKUP(通常分様式!D294,―!$AD$2:$AE$3,2,FALSE),0)</f>
        <v>0</v>
      </c>
      <c r="E294" s="6">
        <f>IFERROR(VLOOKUP(通常分様式!E294,―!$AF$2:$AG$3,2,FALSE),0)</f>
        <v>0</v>
      </c>
      <c r="H294" s="6">
        <f>IFERROR(VLOOKUP(通常分様式!H294,―!$C$2:$D$2,2,FALSE),0)</f>
        <v>0</v>
      </c>
      <c r="I294" s="6">
        <f>IFERROR(IF(通常分様式!D294="○",VLOOKUP(通常分様式!I294,―!$E$20:$F$24,2,FALSE),VLOOKUP(通常分様式!I294,―!$E$2:$F$18,2,FALSE)),0)</f>
        <v>0</v>
      </c>
      <c r="J294" s="6">
        <f>IFERROR(VLOOKUP(通常分様式!J294,―!$G$2:$H$2,2,FALSE),0)</f>
        <v>0</v>
      </c>
      <c r="K294" s="6">
        <f>IFERROR(VLOOKUP(通常分様式!K294,―!$AH$2:$AI$12,2,FALSE),0)</f>
        <v>0</v>
      </c>
      <c r="U294" s="6">
        <f>IFERROR(IF(通常分様式!C294="単",VLOOKUP(通常分様式!U294,―!$I$2:$J$3,2,FALSE),VLOOKUP(通常分様式!U294,―!$I$4:$J$5,2,FALSE)),0)</f>
        <v>0</v>
      </c>
      <c r="V294" s="6">
        <f>IFERROR(VLOOKUP(通常分様式!V294,―!$K$2:$L$3,2,FALSE),0)</f>
        <v>0</v>
      </c>
      <c r="W294" s="6">
        <f>IFERROR(VLOOKUP(通常分様式!W294,―!$M$2:$N$3,2,FALSE),0)</f>
        <v>0</v>
      </c>
      <c r="X294" s="6">
        <f>IFERROR(VLOOKUP(通常分様式!X294,―!$O$2:$P$3,2,FALSE),0)</f>
        <v>0</v>
      </c>
      <c r="Y294" s="6">
        <f>IFERROR(VLOOKUP(通常分様式!Y294,―!$X$2:$Y$31,2,FALSE),0)</f>
        <v>0</v>
      </c>
      <c r="Z294" s="6">
        <f>IFERROR(VLOOKUP(通常分様式!Z294,―!$X$2:$Y$31,2,FALSE),0)</f>
        <v>0</v>
      </c>
      <c r="AE294" s="6">
        <f>IFERROR(VLOOKUP(通常分様式!AE294,―!$AA$2:$AB$13,2,FALSE),0)</f>
        <v>0</v>
      </c>
      <c r="AF294" s="6">
        <f t="shared" si="32"/>
        <v>0</v>
      </c>
      <c r="AG294" s="139">
        <f t="shared" si="33"/>
        <v>0</v>
      </c>
      <c r="AH294" s="139">
        <f t="shared" si="34"/>
        <v>0</v>
      </c>
      <c r="AI294" s="139">
        <f t="shared" si="35"/>
        <v>0</v>
      </c>
      <c r="AJ294" s="139">
        <f t="shared" si="36"/>
        <v>0</v>
      </c>
      <c r="AK294" s="139">
        <f t="shared" si="37"/>
        <v>0</v>
      </c>
      <c r="AL294" s="139">
        <f t="shared" si="38"/>
        <v>0</v>
      </c>
      <c r="AM294" s="139">
        <f t="shared" si="39"/>
        <v>0</v>
      </c>
      <c r="AN294" s="6" t="str">
        <f>IF(通常分様式!C294="","",IF(PRODUCT(C294:E294,H294:Z294,AE294)=0,"error",""))</f>
        <v/>
      </c>
    </row>
    <row r="295" spans="1:40" x14ac:dyDescent="0.15">
      <c r="A295" s="6">
        <v>277</v>
      </c>
      <c r="C295" s="6">
        <f>IFERROR(VLOOKUP(通常分様式!C295,―!$A$2:$B$3,2,FALSE),0)</f>
        <v>0</v>
      </c>
      <c r="D295" s="6">
        <f>IFERROR(VLOOKUP(通常分様式!D295,―!$AD$2:$AE$3,2,FALSE),0)</f>
        <v>0</v>
      </c>
      <c r="E295" s="6">
        <f>IFERROR(VLOOKUP(通常分様式!E295,―!$AF$2:$AG$3,2,FALSE),0)</f>
        <v>0</v>
      </c>
      <c r="H295" s="6">
        <f>IFERROR(VLOOKUP(通常分様式!H295,―!$C$2:$D$2,2,FALSE),0)</f>
        <v>0</v>
      </c>
      <c r="I295" s="6">
        <f>IFERROR(IF(通常分様式!D295="○",VLOOKUP(通常分様式!I295,―!$E$20:$F$24,2,FALSE),VLOOKUP(通常分様式!I295,―!$E$2:$F$18,2,FALSE)),0)</f>
        <v>0</v>
      </c>
      <c r="J295" s="6">
        <f>IFERROR(VLOOKUP(通常分様式!J295,―!$G$2:$H$2,2,FALSE),0)</f>
        <v>0</v>
      </c>
      <c r="K295" s="6">
        <f>IFERROR(VLOOKUP(通常分様式!K295,―!$AH$2:$AI$12,2,FALSE),0)</f>
        <v>0</v>
      </c>
      <c r="U295" s="6">
        <f>IFERROR(IF(通常分様式!C295="単",VLOOKUP(通常分様式!U295,―!$I$2:$J$3,2,FALSE),VLOOKUP(通常分様式!U295,―!$I$4:$J$5,2,FALSE)),0)</f>
        <v>0</v>
      </c>
      <c r="V295" s="6">
        <f>IFERROR(VLOOKUP(通常分様式!V295,―!$K$2:$L$3,2,FALSE),0)</f>
        <v>0</v>
      </c>
      <c r="W295" s="6">
        <f>IFERROR(VLOOKUP(通常分様式!W295,―!$M$2:$N$3,2,FALSE),0)</f>
        <v>0</v>
      </c>
      <c r="X295" s="6">
        <f>IFERROR(VLOOKUP(通常分様式!X295,―!$O$2:$P$3,2,FALSE),0)</f>
        <v>0</v>
      </c>
      <c r="Y295" s="6">
        <f>IFERROR(VLOOKUP(通常分様式!Y295,―!$X$2:$Y$31,2,FALSE),0)</f>
        <v>0</v>
      </c>
      <c r="Z295" s="6">
        <f>IFERROR(VLOOKUP(通常分様式!Z295,―!$X$2:$Y$31,2,FALSE),0)</f>
        <v>0</v>
      </c>
      <c r="AE295" s="6">
        <f>IFERROR(VLOOKUP(通常分様式!AE295,―!$AA$2:$AB$13,2,FALSE),0)</f>
        <v>0</v>
      </c>
      <c r="AF295" s="6">
        <f t="shared" si="32"/>
        <v>0</v>
      </c>
      <c r="AG295" s="139">
        <f t="shared" si="33"/>
        <v>0</v>
      </c>
      <c r="AH295" s="139">
        <f t="shared" si="34"/>
        <v>0</v>
      </c>
      <c r="AI295" s="139">
        <f t="shared" si="35"/>
        <v>0</v>
      </c>
      <c r="AJ295" s="139">
        <f t="shared" si="36"/>
        <v>0</v>
      </c>
      <c r="AK295" s="139">
        <f t="shared" si="37"/>
        <v>0</v>
      </c>
      <c r="AL295" s="139">
        <f t="shared" si="38"/>
        <v>0</v>
      </c>
      <c r="AM295" s="139">
        <f t="shared" si="39"/>
        <v>0</v>
      </c>
      <c r="AN295" s="6" t="str">
        <f>IF(通常分様式!C295="","",IF(PRODUCT(C295:E295,H295:Z295,AE295)=0,"error",""))</f>
        <v/>
      </c>
    </row>
    <row r="296" spans="1:40" x14ac:dyDescent="0.15">
      <c r="A296" s="6">
        <v>278</v>
      </c>
      <c r="C296" s="6">
        <f>IFERROR(VLOOKUP(通常分様式!C296,―!$A$2:$B$3,2,FALSE),0)</f>
        <v>0</v>
      </c>
      <c r="D296" s="6">
        <f>IFERROR(VLOOKUP(通常分様式!D296,―!$AD$2:$AE$3,2,FALSE),0)</f>
        <v>0</v>
      </c>
      <c r="E296" s="6">
        <f>IFERROR(VLOOKUP(通常分様式!E296,―!$AF$2:$AG$3,2,FALSE),0)</f>
        <v>0</v>
      </c>
      <c r="H296" s="6">
        <f>IFERROR(VLOOKUP(通常分様式!H296,―!$C$2:$D$2,2,FALSE),0)</f>
        <v>0</v>
      </c>
      <c r="I296" s="6">
        <f>IFERROR(IF(通常分様式!D296="○",VLOOKUP(通常分様式!I296,―!$E$20:$F$24,2,FALSE),VLOOKUP(通常分様式!I296,―!$E$2:$F$18,2,FALSE)),0)</f>
        <v>0</v>
      </c>
      <c r="J296" s="6">
        <f>IFERROR(VLOOKUP(通常分様式!J296,―!$G$2:$H$2,2,FALSE),0)</f>
        <v>0</v>
      </c>
      <c r="K296" s="6">
        <f>IFERROR(VLOOKUP(通常分様式!K296,―!$AH$2:$AI$12,2,FALSE),0)</f>
        <v>0</v>
      </c>
      <c r="U296" s="6">
        <f>IFERROR(IF(通常分様式!C296="単",VLOOKUP(通常分様式!U296,―!$I$2:$J$3,2,FALSE),VLOOKUP(通常分様式!U296,―!$I$4:$J$5,2,FALSE)),0)</f>
        <v>0</v>
      </c>
      <c r="V296" s="6">
        <f>IFERROR(VLOOKUP(通常分様式!V296,―!$K$2:$L$3,2,FALSE),0)</f>
        <v>0</v>
      </c>
      <c r="W296" s="6">
        <f>IFERROR(VLOOKUP(通常分様式!W296,―!$M$2:$N$3,2,FALSE),0)</f>
        <v>0</v>
      </c>
      <c r="X296" s="6">
        <f>IFERROR(VLOOKUP(通常分様式!X296,―!$O$2:$P$3,2,FALSE),0)</f>
        <v>0</v>
      </c>
      <c r="Y296" s="6">
        <f>IFERROR(VLOOKUP(通常分様式!Y296,―!$X$2:$Y$31,2,FALSE),0)</f>
        <v>0</v>
      </c>
      <c r="Z296" s="6">
        <f>IFERROR(VLOOKUP(通常分様式!Z296,―!$X$2:$Y$31,2,FALSE),0)</f>
        <v>0</v>
      </c>
      <c r="AE296" s="6">
        <f>IFERROR(VLOOKUP(通常分様式!AE296,―!$AA$2:$AB$13,2,FALSE),0)</f>
        <v>0</v>
      </c>
      <c r="AF296" s="6">
        <f t="shared" si="32"/>
        <v>0</v>
      </c>
      <c r="AG296" s="139">
        <f t="shared" si="33"/>
        <v>0</v>
      </c>
      <c r="AH296" s="139">
        <f t="shared" si="34"/>
        <v>0</v>
      </c>
      <c r="AI296" s="139">
        <f t="shared" si="35"/>
        <v>0</v>
      </c>
      <c r="AJ296" s="139">
        <f t="shared" si="36"/>
        <v>0</v>
      </c>
      <c r="AK296" s="139">
        <f t="shared" si="37"/>
        <v>0</v>
      </c>
      <c r="AL296" s="139">
        <f t="shared" si="38"/>
        <v>0</v>
      </c>
      <c r="AM296" s="139">
        <f t="shared" si="39"/>
        <v>0</v>
      </c>
      <c r="AN296" s="6" t="str">
        <f>IF(通常分様式!C296="","",IF(PRODUCT(C296:E296,H296:Z296,AE296)=0,"error",""))</f>
        <v/>
      </c>
    </row>
    <row r="297" spans="1:40" x14ac:dyDescent="0.15">
      <c r="A297" s="6">
        <v>279</v>
      </c>
      <c r="C297" s="6">
        <f>IFERROR(VLOOKUP(通常分様式!C297,―!$A$2:$B$3,2,FALSE),0)</f>
        <v>0</v>
      </c>
      <c r="D297" s="6">
        <f>IFERROR(VLOOKUP(通常分様式!D297,―!$AD$2:$AE$3,2,FALSE),0)</f>
        <v>0</v>
      </c>
      <c r="E297" s="6">
        <f>IFERROR(VLOOKUP(通常分様式!E297,―!$AF$2:$AG$3,2,FALSE),0)</f>
        <v>0</v>
      </c>
      <c r="H297" s="6">
        <f>IFERROR(VLOOKUP(通常分様式!H297,―!$C$2:$D$2,2,FALSE),0)</f>
        <v>0</v>
      </c>
      <c r="I297" s="6">
        <f>IFERROR(IF(通常分様式!D297="○",VLOOKUP(通常分様式!I297,―!$E$20:$F$24,2,FALSE),VLOOKUP(通常分様式!I297,―!$E$2:$F$18,2,FALSE)),0)</f>
        <v>0</v>
      </c>
      <c r="J297" s="6">
        <f>IFERROR(VLOOKUP(通常分様式!J297,―!$G$2:$H$2,2,FALSE),0)</f>
        <v>0</v>
      </c>
      <c r="K297" s="6">
        <f>IFERROR(VLOOKUP(通常分様式!K297,―!$AH$2:$AI$12,2,FALSE),0)</f>
        <v>0</v>
      </c>
      <c r="U297" s="6">
        <f>IFERROR(IF(通常分様式!C297="単",VLOOKUP(通常分様式!U297,―!$I$2:$J$3,2,FALSE),VLOOKUP(通常分様式!U297,―!$I$4:$J$5,2,FALSE)),0)</f>
        <v>0</v>
      </c>
      <c r="V297" s="6">
        <f>IFERROR(VLOOKUP(通常分様式!V297,―!$K$2:$L$3,2,FALSE),0)</f>
        <v>0</v>
      </c>
      <c r="W297" s="6">
        <f>IFERROR(VLOOKUP(通常分様式!W297,―!$M$2:$N$3,2,FALSE),0)</f>
        <v>0</v>
      </c>
      <c r="X297" s="6">
        <f>IFERROR(VLOOKUP(通常分様式!X297,―!$O$2:$P$3,2,FALSE),0)</f>
        <v>0</v>
      </c>
      <c r="Y297" s="6">
        <f>IFERROR(VLOOKUP(通常分様式!Y297,―!$X$2:$Y$31,2,FALSE),0)</f>
        <v>0</v>
      </c>
      <c r="Z297" s="6">
        <f>IFERROR(VLOOKUP(通常分様式!Z297,―!$X$2:$Y$31,2,FALSE),0)</f>
        <v>0</v>
      </c>
      <c r="AE297" s="6">
        <f>IFERROR(VLOOKUP(通常分様式!AE297,―!$AA$2:$AB$13,2,FALSE),0)</f>
        <v>0</v>
      </c>
      <c r="AF297" s="6">
        <f t="shared" si="32"/>
        <v>0</v>
      </c>
      <c r="AG297" s="139">
        <f t="shared" si="33"/>
        <v>0</v>
      </c>
      <c r="AH297" s="139">
        <f t="shared" si="34"/>
        <v>0</v>
      </c>
      <c r="AI297" s="139">
        <f t="shared" si="35"/>
        <v>0</v>
      </c>
      <c r="AJ297" s="139">
        <f t="shared" si="36"/>
        <v>0</v>
      </c>
      <c r="AK297" s="139">
        <f t="shared" si="37"/>
        <v>0</v>
      </c>
      <c r="AL297" s="139">
        <f t="shared" si="38"/>
        <v>0</v>
      </c>
      <c r="AM297" s="139">
        <f t="shared" si="39"/>
        <v>0</v>
      </c>
      <c r="AN297" s="6" t="str">
        <f>IF(通常分様式!C297="","",IF(PRODUCT(C297:E297,H297:Z297,AE297)=0,"error",""))</f>
        <v/>
      </c>
    </row>
    <row r="298" spans="1:40" x14ac:dyDescent="0.15">
      <c r="A298" s="6">
        <v>280</v>
      </c>
      <c r="C298" s="6">
        <f>IFERROR(VLOOKUP(通常分様式!C298,―!$A$2:$B$3,2,FALSE),0)</f>
        <v>0</v>
      </c>
      <c r="D298" s="6">
        <f>IFERROR(VLOOKUP(通常分様式!D298,―!$AD$2:$AE$3,2,FALSE),0)</f>
        <v>0</v>
      </c>
      <c r="E298" s="6">
        <f>IFERROR(VLOOKUP(通常分様式!E298,―!$AF$2:$AG$3,2,FALSE),0)</f>
        <v>0</v>
      </c>
      <c r="H298" s="6">
        <f>IFERROR(VLOOKUP(通常分様式!H298,―!$C$2:$D$2,2,FALSE),0)</f>
        <v>0</v>
      </c>
      <c r="I298" s="6">
        <f>IFERROR(IF(通常分様式!D298="○",VLOOKUP(通常分様式!I298,―!$E$20:$F$24,2,FALSE),VLOOKUP(通常分様式!I298,―!$E$2:$F$18,2,FALSE)),0)</f>
        <v>0</v>
      </c>
      <c r="J298" s="6">
        <f>IFERROR(VLOOKUP(通常分様式!J298,―!$G$2:$H$2,2,FALSE),0)</f>
        <v>0</v>
      </c>
      <c r="K298" s="6">
        <f>IFERROR(VLOOKUP(通常分様式!K298,―!$AH$2:$AI$12,2,FALSE),0)</f>
        <v>0</v>
      </c>
      <c r="U298" s="6">
        <f>IFERROR(IF(通常分様式!C298="単",VLOOKUP(通常分様式!U298,―!$I$2:$J$3,2,FALSE),VLOOKUP(通常分様式!U298,―!$I$4:$J$5,2,FALSE)),0)</f>
        <v>0</v>
      </c>
      <c r="V298" s="6">
        <f>IFERROR(VLOOKUP(通常分様式!V298,―!$K$2:$L$3,2,FALSE),0)</f>
        <v>0</v>
      </c>
      <c r="W298" s="6">
        <f>IFERROR(VLOOKUP(通常分様式!W298,―!$M$2:$N$3,2,FALSE),0)</f>
        <v>0</v>
      </c>
      <c r="X298" s="6">
        <f>IFERROR(VLOOKUP(通常分様式!X298,―!$O$2:$P$3,2,FALSE),0)</f>
        <v>0</v>
      </c>
      <c r="Y298" s="6">
        <f>IFERROR(VLOOKUP(通常分様式!Y298,―!$X$2:$Y$31,2,FALSE),0)</f>
        <v>0</v>
      </c>
      <c r="Z298" s="6">
        <f>IFERROR(VLOOKUP(通常分様式!Z298,―!$X$2:$Y$31,2,FALSE),0)</f>
        <v>0</v>
      </c>
      <c r="AE298" s="6">
        <f>IFERROR(VLOOKUP(通常分様式!AE298,―!$AA$2:$AB$13,2,FALSE),0)</f>
        <v>0</v>
      </c>
      <c r="AF298" s="6">
        <f t="shared" si="32"/>
        <v>0</v>
      </c>
      <c r="AG298" s="139">
        <f t="shared" si="33"/>
        <v>0</v>
      </c>
      <c r="AH298" s="139">
        <f t="shared" si="34"/>
        <v>0</v>
      </c>
      <c r="AI298" s="139">
        <f t="shared" si="35"/>
        <v>0</v>
      </c>
      <c r="AJ298" s="139">
        <f t="shared" si="36"/>
        <v>0</v>
      </c>
      <c r="AK298" s="139">
        <f t="shared" si="37"/>
        <v>0</v>
      </c>
      <c r="AL298" s="139">
        <f t="shared" si="38"/>
        <v>0</v>
      </c>
      <c r="AM298" s="139">
        <f t="shared" si="39"/>
        <v>0</v>
      </c>
      <c r="AN298" s="6" t="str">
        <f>IF(通常分様式!C298="","",IF(PRODUCT(C298:E298,H298:Z298,AE298)=0,"error",""))</f>
        <v/>
      </c>
    </row>
    <row r="299" spans="1:40" x14ac:dyDescent="0.15">
      <c r="A299" s="6">
        <v>281</v>
      </c>
      <c r="C299" s="6">
        <f>IFERROR(VLOOKUP(通常分様式!C299,―!$A$2:$B$3,2,FALSE),0)</f>
        <v>0</v>
      </c>
      <c r="D299" s="6">
        <f>IFERROR(VLOOKUP(通常分様式!D299,―!$AD$2:$AE$3,2,FALSE),0)</f>
        <v>0</v>
      </c>
      <c r="E299" s="6">
        <f>IFERROR(VLOOKUP(通常分様式!E299,―!$AF$2:$AG$3,2,FALSE),0)</f>
        <v>0</v>
      </c>
      <c r="H299" s="6">
        <f>IFERROR(VLOOKUP(通常分様式!H299,―!$C$2:$D$2,2,FALSE),0)</f>
        <v>0</v>
      </c>
      <c r="I299" s="6">
        <f>IFERROR(IF(通常分様式!D299="○",VLOOKUP(通常分様式!I299,―!$E$20:$F$24,2,FALSE),VLOOKUP(通常分様式!I299,―!$E$2:$F$18,2,FALSE)),0)</f>
        <v>0</v>
      </c>
      <c r="J299" s="6">
        <f>IFERROR(VLOOKUP(通常分様式!J299,―!$G$2:$H$2,2,FALSE),0)</f>
        <v>0</v>
      </c>
      <c r="K299" s="6">
        <f>IFERROR(VLOOKUP(通常分様式!K299,―!$AH$2:$AI$12,2,FALSE),0)</f>
        <v>0</v>
      </c>
      <c r="U299" s="6">
        <f>IFERROR(IF(通常分様式!C299="単",VLOOKUP(通常分様式!U299,―!$I$2:$J$3,2,FALSE),VLOOKUP(通常分様式!U299,―!$I$4:$J$5,2,FALSE)),0)</f>
        <v>0</v>
      </c>
      <c r="V299" s="6">
        <f>IFERROR(VLOOKUP(通常分様式!V299,―!$K$2:$L$3,2,FALSE),0)</f>
        <v>0</v>
      </c>
      <c r="W299" s="6">
        <f>IFERROR(VLOOKUP(通常分様式!W299,―!$M$2:$N$3,2,FALSE),0)</f>
        <v>0</v>
      </c>
      <c r="X299" s="6">
        <f>IFERROR(VLOOKUP(通常分様式!X299,―!$O$2:$P$3,2,FALSE),0)</f>
        <v>0</v>
      </c>
      <c r="Y299" s="6">
        <f>IFERROR(VLOOKUP(通常分様式!Y299,―!$X$2:$Y$31,2,FALSE),0)</f>
        <v>0</v>
      </c>
      <c r="Z299" s="6">
        <f>IFERROR(VLOOKUP(通常分様式!Z299,―!$X$2:$Y$31,2,FALSE),0)</f>
        <v>0</v>
      </c>
      <c r="AE299" s="6">
        <f>IFERROR(VLOOKUP(通常分様式!AE299,―!$AA$2:$AB$13,2,FALSE),0)</f>
        <v>0</v>
      </c>
      <c r="AF299" s="6">
        <f t="shared" si="32"/>
        <v>0</v>
      </c>
      <c r="AG299" s="139">
        <f t="shared" si="33"/>
        <v>0</v>
      </c>
      <c r="AH299" s="139">
        <f t="shared" si="34"/>
        <v>0</v>
      </c>
      <c r="AI299" s="139">
        <f t="shared" si="35"/>
        <v>0</v>
      </c>
      <c r="AJ299" s="139">
        <f t="shared" si="36"/>
        <v>0</v>
      </c>
      <c r="AK299" s="139">
        <f t="shared" si="37"/>
        <v>0</v>
      </c>
      <c r="AL299" s="139">
        <f t="shared" si="38"/>
        <v>0</v>
      </c>
      <c r="AM299" s="139">
        <f t="shared" si="39"/>
        <v>0</v>
      </c>
      <c r="AN299" s="6" t="str">
        <f>IF(通常分様式!C299="","",IF(PRODUCT(C299:E299,H299:Z299,AE299)=0,"error",""))</f>
        <v/>
      </c>
    </row>
    <row r="300" spans="1:40" x14ac:dyDescent="0.15">
      <c r="A300" s="6">
        <v>282</v>
      </c>
      <c r="C300" s="6">
        <f>IFERROR(VLOOKUP(通常分様式!C300,―!$A$2:$B$3,2,FALSE),0)</f>
        <v>0</v>
      </c>
      <c r="D300" s="6">
        <f>IFERROR(VLOOKUP(通常分様式!D300,―!$AD$2:$AE$3,2,FALSE),0)</f>
        <v>0</v>
      </c>
      <c r="E300" s="6">
        <f>IFERROR(VLOOKUP(通常分様式!E300,―!$AF$2:$AG$3,2,FALSE),0)</f>
        <v>0</v>
      </c>
      <c r="H300" s="6">
        <f>IFERROR(VLOOKUP(通常分様式!H300,―!$C$2:$D$2,2,FALSE),0)</f>
        <v>0</v>
      </c>
      <c r="I300" s="6">
        <f>IFERROR(IF(通常分様式!D300="○",VLOOKUP(通常分様式!I300,―!$E$20:$F$24,2,FALSE),VLOOKUP(通常分様式!I300,―!$E$2:$F$18,2,FALSE)),0)</f>
        <v>0</v>
      </c>
      <c r="J300" s="6">
        <f>IFERROR(VLOOKUP(通常分様式!J300,―!$G$2:$H$2,2,FALSE),0)</f>
        <v>0</v>
      </c>
      <c r="K300" s="6">
        <f>IFERROR(VLOOKUP(通常分様式!K300,―!$AH$2:$AI$12,2,FALSE),0)</f>
        <v>0</v>
      </c>
      <c r="U300" s="6">
        <f>IFERROR(IF(通常分様式!C300="単",VLOOKUP(通常分様式!U300,―!$I$2:$J$3,2,FALSE),VLOOKUP(通常分様式!U300,―!$I$4:$J$5,2,FALSE)),0)</f>
        <v>0</v>
      </c>
      <c r="V300" s="6">
        <f>IFERROR(VLOOKUP(通常分様式!V300,―!$K$2:$L$3,2,FALSE),0)</f>
        <v>0</v>
      </c>
      <c r="W300" s="6">
        <f>IFERROR(VLOOKUP(通常分様式!W300,―!$M$2:$N$3,2,FALSE),0)</f>
        <v>0</v>
      </c>
      <c r="X300" s="6">
        <f>IFERROR(VLOOKUP(通常分様式!X300,―!$O$2:$P$3,2,FALSE),0)</f>
        <v>0</v>
      </c>
      <c r="Y300" s="6">
        <f>IFERROR(VLOOKUP(通常分様式!Y300,―!$X$2:$Y$31,2,FALSE),0)</f>
        <v>0</v>
      </c>
      <c r="Z300" s="6">
        <f>IFERROR(VLOOKUP(通常分様式!Z300,―!$X$2:$Y$31,2,FALSE),0)</f>
        <v>0</v>
      </c>
      <c r="AE300" s="6">
        <f>IFERROR(VLOOKUP(通常分様式!AE300,―!$AA$2:$AB$13,2,FALSE),0)</f>
        <v>0</v>
      </c>
      <c r="AF300" s="6">
        <f t="shared" si="32"/>
        <v>0</v>
      </c>
      <c r="AG300" s="139">
        <f t="shared" si="33"/>
        <v>0</v>
      </c>
      <c r="AH300" s="139">
        <f t="shared" si="34"/>
        <v>0</v>
      </c>
      <c r="AI300" s="139">
        <f t="shared" si="35"/>
        <v>0</v>
      </c>
      <c r="AJ300" s="139">
        <f t="shared" si="36"/>
        <v>0</v>
      </c>
      <c r="AK300" s="139">
        <f t="shared" si="37"/>
        <v>0</v>
      </c>
      <c r="AL300" s="139">
        <f t="shared" si="38"/>
        <v>0</v>
      </c>
      <c r="AM300" s="139">
        <f t="shared" si="39"/>
        <v>0</v>
      </c>
      <c r="AN300" s="6" t="str">
        <f>IF(通常分様式!C300="","",IF(PRODUCT(C300:E300,H300:Z300,AE300)=0,"error",""))</f>
        <v/>
      </c>
    </row>
    <row r="301" spans="1:40" x14ac:dyDescent="0.15">
      <c r="A301" s="6">
        <v>283</v>
      </c>
      <c r="C301" s="6">
        <f>IFERROR(VLOOKUP(通常分様式!C301,―!$A$2:$B$3,2,FALSE),0)</f>
        <v>0</v>
      </c>
      <c r="D301" s="6">
        <f>IFERROR(VLOOKUP(通常分様式!D301,―!$AD$2:$AE$3,2,FALSE),0)</f>
        <v>0</v>
      </c>
      <c r="E301" s="6">
        <f>IFERROR(VLOOKUP(通常分様式!E301,―!$AF$2:$AG$3,2,FALSE),0)</f>
        <v>0</v>
      </c>
      <c r="H301" s="6">
        <f>IFERROR(VLOOKUP(通常分様式!H301,―!$C$2:$D$2,2,FALSE),0)</f>
        <v>0</v>
      </c>
      <c r="I301" s="6">
        <f>IFERROR(IF(通常分様式!D301="○",VLOOKUP(通常分様式!I301,―!$E$20:$F$24,2,FALSE),VLOOKUP(通常分様式!I301,―!$E$2:$F$18,2,FALSE)),0)</f>
        <v>0</v>
      </c>
      <c r="J301" s="6">
        <f>IFERROR(VLOOKUP(通常分様式!J301,―!$G$2:$H$2,2,FALSE),0)</f>
        <v>0</v>
      </c>
      <c r="K301" s="6">
        <f>IFERROR(VLOOKUP(通常分様式!K301,―!$AH$2:$AI$12,2,FALSE),0)</f>
        <v>0</v>
      </c>
      <c r="U301" s="6">
        <f>IFERROR(IF(通常分様式!C301="単",VLOOKUP(通常分様式!U301,―!$I$2:$J$3,2,FALSE),VLOOKUP(通常分様式!U301,―!$I$4:$J$5,2,FALSE)),0)</f>
        <v>0</v>
      </c>
      <c r="V301" s="6">
        <f>IFERROR(VLOOKUP(通常分様式!V301,―!$K$2:$L$3,2,FALSE),0)</f>
        <v>0</v>
      </c>
      <c r="W301" s="6">
        <f>IFERROR(VLOOKUP(通常分様式!W301,―!$M$2:$N$3,2,FALSE),0)</f>
        <v>0</v>
      </c>
      <c r="X301" s="6">
        <f>IFERROR(VLOOKUP(通常分様式!X301,―!$O$2:$P$3,2,FALSE),0)</f>
        <v>0</v>
      </c>
      <c r="Y301" s="6">
        <f>IFERROR(VLOOKUP(通常分様式!Y301,―!$X$2:$Y$31,2,FALSE),0)</f>
        <v>0</v>
      </c>
      <c r="Z301" s="6">
        <f>IFERROR(VLOOKUP(通常分様式!Z301,―!$X$2:$Y$31,2,FALSE),0)</f>
        <v>0</v>
      </c>
      <c r="AE301" s="6">
        <f>IFERROR(VLOOKUP(通常分様式!AE301,―!$AA$2:$AB$13,2,FALSE),0)</f>
        <v>0</v>
      </c>
      <c r="AF301" s="6">
        <f t="shared" si="32"/>
        <v>0</v>
      </c>
      <c r="AG301" s="139">
        <f t="shared" si="33"/>
        <v>0</v>
      </c>
      <c r="AH301" s="139">
        <f t="shared" si="34"/>
        <v>0</v>
      </c>
      <c r="AI301" s="139">
        <f t="shared" si="35"/>
        <v>0</v>
      </c>
      <c r="AJ301" s="139">
        <f t="shared" si="36"/>
        <v>0</v>
      </c>
      <c r="AK301" s="139">
        <f t="shared" si="37"/>
        <v>0</v>
      </c>
      <c r="AL301" s="139">
        <f t="shared" si="38"/>
        <v>0</v>
      </c>
      <c r="AM301" s="139">
        <f t="shared" si="39"/>
        <v>0</v>
      </c>
      <c r="AN301" s="6" t="str">
        <f>IF(通常分様式!C301="","",IF(PRODUCT(C301:E301,H301:Z301,AE301)=0,"error",""))</f>
        <v/>
      </c>
    </row>
    <row r="302" spans="1:40" x14ac:dyDescent="0.15">
      <c r="A302" s="6">
        <v>284</v>
      </c>
      <c r="C302" s="6">
        <f>IFERROR(VLOOKUP(通常分様式!C302,―!$A$2:$B$3,2,FALSE),0)</f>
        <v>0</v>
      </c>
      <c r="D302" s="6">
        <f>IFERROR(VLOOKUP(通常分様式!D302,―!$AD$2:$AE$3,2,FALSE),0)</f>
        <v>0</v>
      </c>
      <c r="E302" s="6">
        <f>IFERROR(VLOOKUP(通常分様式!E302,―!$AF$2:$AG$3,2,FALSE),0)</f>
        <v>0</v>
      </c>
      <c r="H302" s="6">
        <f>IFERROR(VLOOKUP(通常分様式!H302,―!$C$2:$D$2,2,FALSE),0)</f>
        <v>0</v>
      </c>
      <c r="I302" s="6">
        <f>IFERROR(IF(通常分様式!D302="○",VLOOKUP(通常分様式!I302,―!$E$20:$F$24,2,FALSE),VLOOKUP(通常分様式!I302,―!$E$2:$F$18,2,FALSE)),0)</f>
        <v>0</v>
      </c>
      <c r="J302" s="6">
        <f>IFERROR(VLOOKUP(通常分様式!J302,―!$G$2:$H$2,2,FALSE),0)</f>
        <v>0</v>
      </c>
      <c r="K302" s="6">
        <f>IFERROR(VLOOKUP(通常分様式!K302,―!$AH$2:$AI$12,2,FALSE),0)</f>
        <v>0</v>
      </c>
      <c r="U302" s="6">
        <f>IFERROR(IF(通常分様式!C302="単",VLOOKUP(通常分様式!U302,―!$I$2:$J$3,2,FALSE),VLOOKUP(通常分様式!U302,―!$I$4:$J$5,2,FALSE)),0)</f>
        <v>0</v>
      </c>
      <c r="V302" s="6">
        <f>IFERROR(VLOOKUP(通常分様式!V302,―!$K$2:$L$3,2,FALSE),0)</f>
        <v>0</v>
      </c>
      <c r="W302" s="6">
        <f>IFERROR(VLOOKUP(通常分様式!W302,―!$M$2:$N$3,2,FALSE),0)</f>
        <v>0</v>
      </c>
      <c r="X302" s="6">
        <f>IFERROR(VLOOKUP(通常分様式!X302,―!$O$2:$P$3,2,FALSE),0)</f>
        <v>0</v>
      </c>
      <c r="Y302" s="6">
        <f>IFERROR(VLOOKUP(通常分様式!Y302,―!$X$2:$Y$31,2,FALSE),0)</f>
        <v>0</v>
      </c>
      <c r="Z302" s="6">
        <f>IFERROR(VLOOKUP(通常分様式!Z302,―!$X$2:$Y$31,2,FALSE),0)</f>
        <v>0</v>
      </c>
      <c r="AE302" s="6">
        <f>IFERROR(VLOOKUP(通常分様式!AE302,―!$AA$2:$AB$13,2,FALSE),0)</f>
        <v>0</v>
      </c>
      <c r="AF302" s="6">
        <f t="shared" si="32"/>
        <v>0</v>
      </c>
      <c r="AG302" s="139">
        <f t="shared" si="33"/>
        <v>0</v>
      </c>
      <c r="AH302" s="139">
        <f t="shared" si="34"/>
        <v>0</v>
      </c>
      <c r="AI302" s="139">
        <f t="shared" si="35"/>
        <v>0</v>
      </c>
      <c r="AJ302" s="139">
        <f t="shared" si="36"/>
        <v>0</v>
      </c>
      <c r="AK302" s="139">
        <f t="shared" si="37"/>
        <v>0</v>
      </c>
      <c r="AL302" s="139">
        <f t="shared" si="38"/>
        <v>0</v>
      </c>
      <c r="AM302" s="139">
        <f t="shared" si="39"/>
        <v>0</v>
      </c>
      <c r="AN302" s="6" t="str">
        <f>IF(通常分様式!C302="","",IF(PRODUCT(C302:E302,H302:Z302,AE302)=0,"error",""))</f>
        <v/>
      </c>
    </row>
    <row r="303" spans="1:40" x14ac:dyDescent="0.15">
      <c r="A303" s="6">
        <v>285</v>
      </c>
      <c r="C303" s="6">
        <f>IFERROR(VLOOKUP(通常分様式!C303,―!$A$2:$B$3,2,FALSE),0)</f>
        <v>0</v>
      </c>
      <c r="D303" s="6">
        <f>IFERROR(VLOOKUP(通常分様式!D303,―!$AD$2:$AE$3,2,FALSE),0)</f>
        <v>0</v>
      </c>
      <c r="E303" s="6">
        <f>IFERROR(VLOOKUP(通常分様式!E303,―!$AF$2:$AG$3,2,FALSE),0)</f>
        <v>0</v>
      </c>
      <c r="H303" s="6">
        <f>IFERROR(VLOOKUP(通常分様式!H303,―!$C$2:$D$2,2,FALSE),0)</f>
        <v>0</v>
      </c>
      <c r="I303" s="6">
        <f>IFERROR(IF(通常分様式!D303="○",VLOOKUP(通常分様式!I303,―!$E$20:$F$24,2,FALSE),VLOOKUP(通常分様式!I303,―!$E$2:$F$18,2,FALSE)),0)</f>
        <v>0</v>
      </c>
      <c r="J303" s="6">
        <f>IFERROR(VLOOKUP(通常分様式!J303,―!$G$2:$H$2,2,FALSE),0)</f>
        <v>0</v>
      </c>
      <c r="K303" s="6">
        <f>IFERROR(VLOOKUP(通常分様式!K303,―!$AH$2:$AI$12,2,FALSE),0)</f>
        <v>0</v>
      </c>
      <c r="U303" s="6">
        <f>IFERROR(IF(通常分様式!C303="単",VLOOKUP(通常分様式!U303,―!$I$2:$J$3,2,FALSE),VLOOKUP(通常分様式!U303,―!$I$4:$J$5,2,FALSE)),0)</f>
        <v>0</v>
      </c>
      <c r="V303" s="6">
        <f>IFERROR(VLOOKUP(通常分様式!V303,―!$K$2:$L$3,2,FALSE),0)</f>
        <v>0</v>
      </c>
      <c r="W303" s="6">
        <f>IFERROR(VLOOKUP(通常分様式!W303,―!$M$2:$N$3,2,FALSE),0)</f>
        <v>0</v>
      </c>
      <c r="X303" s="6">
        <f>IFERROR(VLOOKUP(通常分様式!X303,―!$O$2:$P$3,2,FALSE),0)</f>
        <v>0</v>
      </c>
      <c r="Y303" s="6">
        <f>IFERROR(VLOOKUP(通常分様式!Y303,―!$X$2:$Y$31,2,FALSE),0)</f>
        <v>0</v>
      </c>
      <c r="Z303" s="6">
        <f>IFERROR(VLOOKUP(通常分様式!Z303,―!$X$2:$Y$31,2,FALSE),0)</f>
        <v>0</v>
      </c>
      <c r="AE303" s="6">
        <f>IFERROR(VLOOKUP(通常分様式!AE303,―!$AA$2:$AB$13,2,FALSE),0)</f>
        <v>0</v>
      </c>
      <c r="AF303" s="6">
        <f t="shared" si="32"/>
        <v>0</v>
      </c>
      <c r="AG303" s="139">
        <f t="shared" si="33"/>
        <v>0</v>
      </c>
      <c r="AH303" s="139">
        <f t="shared" si="34"/>
        <v>0</v>
      </c>
      <c r="AI303" s="139">
        <f t="shared" si="35"/>
        <v>0</v>
      </c>
      <c r="AJ303" s="139">
        <f t="shared" si="36"/>
        <v>0</v>
      </c>
      <c r="AK303" s="139">
        <f t="shared" si="37"/>
        <v>0</v>
      </c>
      <c r="AL303" s="139">
        <f t="shared" si="38"/>
        <v>0</v>
      </c>
      <c r="AM303" s="139">
        <f t="shared" si="39"/>
        <v>0</v>
      </c>
      <c r="AN303" s="6" t="str">
        <f>IF(通常分様式!C303="","",IF(PRODUCT(C303:E303,H303:Z303,AE303)=0,"error",""))</f>
        <v/>
      </c>
    </row>
    <row r="304" spans="1:40" x14ac:dyDescent="0.15">
      <c r="A304" s="6">
        <v>286</v>
      </c>
      <c r="C304" s="6">
        <f>IFERROR(VLOOKUP(通常分様式!C304,―!$A$2:$B$3,2,FALSE),0)</f>
        <v>0</v>
      </c>
      <c r="D304" s="6">
        <f>IFERROR(VLOOKUP(通常分様式!D304,―!$AD$2:$AE$3,2,FALSE),0)</f>
        <v>0</v>
      </c>
      <c r="E304" s="6">
        <f>IFERROR(VLOOKUP(通常分様式!E304,―!$AF$2:$AG$3,2,FALSE),0)</f>
        <v>0</v>
      </c>
      <c r="H304" s="6">
        <f>IFERROR(VLOOKUP(通常分様式!H304,―!$C$2:$D$2,2,FALSE),0)</f>
        <v>0</v>
      </c>
      <c r="I304" s="6">
        <f>IFERROR(IF(通常分様式!D304="○",VLOOKUP(通常分様式!I304,―!$E$20:$F$24,2,FALSE),VLOOKUP(通常分様式!I304,―!$E$2:$F$18,2,FALSE)),0)</f>
        <v>0</v>
      </c>
      <c r="J304" s="6">
        <f>IFERROR(VLOOKUP(通常分様式!J304,―!$G$2:$H$2,2,FALSE),0)</f>
        <v>0</v>
      </c>
      <c r="K304" s="6">
        <f>IFERROR(VLOOKUP(通常分様式!K304,―!$AH$2:$AI$12,2,FALSE),0)</f>
        <v>0</v>
      </c>
      <c r="U304" s="6">
        <f>IFERROR(IF(通常分様式!C304="単",VLOOKUP(通常分様式!U304,―!$I$2:$J$3,2,FALSE),VLOOKUP(通常分様式!U304,―!$I$4:$J$5,2,FALSE)),0)</f>
        <v>0</v>
      </c>
      <c r="V304" s="6">
        <f>IFERROR(VLOOKUP(通常分様式!V304,―!$K$2:$L$3,2,FALSE),0)</f>
        <v>0</v>
      </c>
      <c r="W304" s="6">
        <f>IFERROR(VLOOKUP(通常分様式!W304,―!$M$2:$N$3,2,FALSE),0)</f>
        <v>0</v>
      </c>
      <c r="X304" s="6">
        <f>IFERROR(VLOOKUP(通常分様式!X304,―!$O$2:$P$3,2,FALSE),0)</f>
        <v>0</v>
      </c>
      <c r="Y304" s="6">
        <f>IFERROR(VLOOKUP(通常分様式!Y304,―!$X$2:$Y$31,2,FALSE),0)</f>
        <v>0</v>
      </c>
      <c r="Z304" s="6">
        <f>IFERROR(VLOOKUP(通常分様式!Z304,―!$X$2:$Y$31,2,FALSE),0)</f>
        <v>0</v>
      </c>
      <c r="AE304" s="6">
        <f>IFERROR(VLOOKUP(通常分様式!AE304,―!$AA$2:$AB$13,2,FALSE),0)</f>
        <v>0</v>
      </c>
      <c r="AF304" s="6">
        <f t="shared" si="32"/>
        <v>0</v>
      </c>
      <c r="AG304" s="139">
        <f t="shared" si="33"/>
        <v>0</v>
      </c>
      <c r="AH304" s="139">
        <f t="shared" si="34"/>
        <v>0</v>
      </c>
      <c r="AI304" s="139">
        <f t="shared" si="35"/>
        <v>0</v>
      </c>
      <c r="AJ304" s="139">
        <f t="shared" si="36"/>
        <v>0</v>
      </c>
      <c r="AK304" s="139">
        <f t="shared" si="37"/>
        <v>0</v>
      </c>
      <c r="AL304" s="139">
        <f t="shared" si="38"/>
        <v>0</v>
      </c>
      <c r="AM304" s="139">
        <f t="shared" si="39"/>
        <v>0</v>
      </c>
      <c r="AN304" s="6" t="str">
        <f>IF(通常分様式!C304="","",IF(PRODUCT(C304:E304,H304:Z304,AE304)=0,"error",""))</f>
        <v/>
      </c>
    </row>
    <row r="305" spans="1:40" x14ac:dyDescent="0.15">
      <c r="A305" s="6">
        <v>287</v>
      </c>
      <c r="C305" s="6">
        <f>IFERROR(VLOOKUP(通常分様式!C305,―!$A$2:$B$3,2,FALSE),0)</f>
        <v>0</v>
      </c>
      <c r="D305" s="6">
        <f>IFERROR(VLOOKUP(通常分様式!D305,―!$AD$2:$AE$3,2,FALSE),0)</f>
        <v>0</v>
      </c>
      <c r="E305" s="6">
        <f>IFERROR(VLOOKUP(通常分様式!E305,―!$AF$2:$AG$3,2,FALSE),0)</f>
        <v>0</v>
      </c>
      <c r="H305" s="6">
        <f>IFERROR(VLOOKUP(通常分様式!H305,―!$C$2:$D$2,2,FALSE),0)</f>
        <v>0</v>
      </c>
      <c r="I305" s="6">
        <f>IFERROR(IF(通常分様式!D305="○",VLOOKUP(通常分様式!I305,―!$E$20:$F$24,2,FALSE),VLOOKUP(通常分様式!I305,―!$E$2:$F$18,2,FALSE)),0)</f>
        <v>0</v>
      </c>
      <c r="J305" s="6">
        <f>IFERROR(VLOOKUP(通常分様式!J305,―!$G$2:$H$2,2,FALSE),0)</f>
        <v>0</v>
      </c>
      <c r="K305" s="6">
        <f>IFERROR(VLOOKUP(通常分様式!K305,―!$AH$2:$AI$12,2,FALSE),0)</f>
        <v>0</v>
      </c>
      <c r="U305" s="6">
        <f>IFERROR(IF(通常分様式!C305="単",VLOOKUP(通常分様式!U305,―!$I$2:$J$3,2,FALSE),VLOOKUP(通常分様式!U305,―!$I$4:$J$5,2,FALSE)),0)</f>
        <v>0</v>
      </c>
      <c r="V305" s="6">
        <f>IFERROR(VLOOKUP(通常分様式!V305,―!$K$2:$L$3,2,FALSE),0)</f>
        <v>0</v>
      </c>
      <c r="W305" s="6">
        <f>IFERROR(VLOOKUP(通常分様式!W305,―!$M$2:$N$3,2,FALSE),0)</f>
        <v>0</v>
      </c>
      <c r="X305" s="6">
        <f>IFERROR(VLOOKUP(通常分様式!X305,―!$O$2:$P$3,2,FALSE),0)</f>
        <v>0</v>
      </c>
      <c r="Y305" s="6">
        <f>IFERROR(VLOOKUP(通常分様式!Y305,―!$X$2:$Y$31,2,FALSE),0)</f>
        <v>0</v>
      </c>
      <c r="Z305" s="6">
        <f>IFERROR(VLOOKUP(通常分様式!Z305,―!$X$2:$Y$31,2,FALSE),0)</f>
        <v>0</v>
      </c>
      <c r="AE305" s="6">
        <f>IFERROR(VLOOKUP(通常分様式!AE305,―!$AA$2:$AB$13,2,FALSE),0)</f>
        <v>0</v>
      </c>
      <c r="AF305" s="6">
        <f t="shared" si="32"/>
        <v>0</v>
      </c>
      <c r="AG305" s="139">
        <f t="shared" si="33"/>
        <v>0</v>
      </c>
      <c r="AH305" s="139">
        <f t="shared" si="34"/>
        <v>0</v>
      </c>
      <c r="AI305" s="139">
        <f t="shared" si="35"/>
        <v>0</v>
      </c>
      <c r="AJ305" s="139">
        <f t="shared" si="36"/>
        <v>0</v>
      </c>
      <c r="AK305" s="139">
        <f t="shared" si="37"/>
        <v>0</v>
      </c>
      <c r="AL305" s="139">
        <f t="shared" si="38"/>
        <v>0</v>
      </c>
      <c r="AM305" s="139">
        <f t="shared" si="39"/>
        <v>0</v>
      </c>
      <c r="AN305" s="6" t="str">
        <f>IF(通常分様式!C305="","",IF(PRODUCT(C305:E305,H305:Z305,AE305)=0,"error",""))</f>
        <v/>
      </c>
    </row>
    <row r="306" spans="1:40" x14ac:dyDescent="0.15">
      <c r="A306" s="6">
        <v>288</v>
      </c>
      <c r="C306" s="6">
        <f>IFERROR(VLOOKUP(通常分様式!C306,―!$A$2:$B$3,2,FALSE),0)</f>
        <v>0</v>
      </c>
      <c r="D306" s="6">
        <f>IFERROR(VLOOKUP(通常分様式!D306,―!$AD$2:$AE$3,2,FALSE),0)</f>
        <v>0</v>
      </c>
      <c r="E306" s="6">
        <f>IFERROR(VLOOKUP(通常分様式!E306,―!$AF$2:$AG$3,2,FALSE),0)</f>
        <v>0</v>
      </c>
      <c r="H306" s="6">
        <f>IFERROR(VLOOKUP(通常分様式!H306,―!$C$2:$D$2,2,FALSE),0)</f>
        <v>0</v>
      </c>
      <c r="I306" s="6">
        <f>IFERROR(IF(通常分様式!D306="○",VLOOKUP(通常分様式!I306,―!$E$20:$F$24,2,FALSE),VLOOKUP(通常分様式!I306,―!$E$2:$F$18,2,FALSE)),0)</f>
        <v>0</v>
      </c>
      <c r="J306" s="6">
        <f>IFERROR(VLOOKUP(通常分様式!J306,―!$G$2:$H$2,2,FALSE),0)</f>
        <v>0</v>
      </c>
      <c r="K306" s="6">
        <f>IFERROR(VLOOKUP(通常分様式!K306,―!$AH$2:$AI$12,2,FALSE),0)</f>
        <v>0</v>
      </c>
      <c r="U306" s="6">
        <f>IFERROR(IF(通常分様式!C306="単",VLOOKUP(通常分様式!U306,―!$I$2:$J$3,2,FALSE),VLOOKUP(通常分様式!U306,―!$I$4:$J$5,2,FALSE)),0)</f>
        <v>0</v>
      </c>
      <c r="V306" s="6">
        <f>IFERROR(VLOOKUP(通常分様式!V306,―!$K$2:$L$3,2,FALSE),0)</f>
        <v>0</v>
      </c>
      <c r="W306" s="6">
        <f>IFERROR(VLOOKUP(通常分様式!W306,―!$M$2:$N$3,2,FALSE),0)</f>
        <v>0</v>
      </c>
      <c r="X306" s="6">
        <f>IFERROR(VLOOKUP(通常分様式!X306,―!$O$2:$P$3,2,FALSE),0)</f>
        <v>0</v>
      </c>
      <c r="Y306" s="6">
        <f>IFERROR(VLOOKUP(通常分様式!Y306,―!$X$2:$Y$31,2,FALSE),0)</f>
        <v>0</v>
      </c>
      <c r="Z306" s="6">
        <f>IFERROR(VLOOKUP(通常分様式!Z306,―!$X$2:$Y$31,2,FALSE),0)</f>
        <v>0</v>
      </c>
      <c r="AE306" s="6">
        <f>IFERROR(VLOOKUP(通常分様式!AE306,―!$AA$2:$AB$13,2,FALSE),0)</f>
        <v>0</v>
      </c>
      <c r="AF306" s="6">
        <f t="shared" si="32"/>
        <v>0</v>
      </c>
      <c r="AG306" s="139">
        <f t="shared" si="33"/>
        <v>0</v>
      </c>
      <c r="AH306" s="139">
        <f t="shared" si="34"/>
        <v>0</v>
      </c>
      <c r="AI306" s="139">
        <f t="shared" si="35"/>
        <v>0</v>
      </c>
      <c r="AJ306" s="139">
        <f t="shared" si="36"/>
        <v>0</v>
      </c>
      <c r="AK306" s="139">
        <f t="shared" si="37"/>
        <v>0</v>
      </c>
      <c r="AL306" s="139">
        <f t="shared" si="38"/>
        <v>0</v>
      </c>
      <c r="AM306" s="139">
        <f t="shared" si="39"/>
        <v>0</v>
      </c>
      <c r="AN306" s="6" t="str">
        <f>IF(通常分様式!C306="","",IF(PRODUCT(C306:E306,H306:Z306,AE306)=0,"error",""))</f>
        <v/>
      </c>
    </row>
    <row r="307" spans="1:40" x14ac:dyDescent="0.15">
      <c r="A307" s="6">
        <v>289</v>
      </c>
      <c r="C307" s="6">
        <f>IFERROR(VLOOKUP(通常分様式!C307,―!$A$2:$B$3,2,FALSE),0)</f>
        <v>0</v>
      </c>
      <c r="D307" s="6">
        <f>IFERROR(VLOOKUP(通常分様式!D307,―!$AD$2:$AE$3,2,FALSE),0)</f>
        <v>0</v>
      </c>
      <c r="E307" s="6">
        <f>IFERROR(VLOOKUP(通常分様式!E307,―!$AF$2:$AG$3,2,FALSE),0)</f>
        <v>0</v>
      </c>
      <c r="H307" s="6">
        <f>IFERROR(VLOOKUP(通常分様式!H307,―!$C$2:$D$2,2,FALSE),0)</f>
        <v>0</v>
      </c>
      <c r="I307" s="6">
        <f>IFERROR(IF(通常分様式!D307="○",VLOOKUP(通常分様式!I307,―!$E$20:$F$24,2,FALSE),VLOOKUP(通常分様式!I307,―!$E$2:$F$18,2,FALSE)),0)</f>
        <v>0</v>
      </c>
      <c r="J307" s="6">
        <f>IFERROR(VLOOKUP(通常分様式!J307,―!$G$2:$H$2,2,FALSE),0)</f>
        <v>0</v>
      </c>
      <c r="K307" s="6">
        <f>IFERROR(VLOOKUP(通常分様式!K307,―!$AH$2:$AI$12,2,FALSE),0)</f>
        <v>0</v>
      </c>
      <c r="U307" s="6">
        <f>IFERROR(IF(通常分様式!C307="単",VLOOKUP(通常分様式!U307,―!$I$2:$J$3,2,FALSE),VLOOKUP(通常分様式!U307,―!$I$4:$J$5,2,FALSE)),0)</f>
        <v>0</v>
      </c>
      <c r="V307" s="6">
        <f>IFERROR(VLOOKUP(通常分様式!V307,―!$K$2:$L$3,2,FALSE),0)</f>
        <v>0</v>
      </c>
      <c r="W307" s="6">
        <f>IFERROR(VLOOKUP(通常分様式!W307,―!$M$2:$N$3,2,FALSE),0)</f>
        <v>0</v>
      </c>
      <c r="X307" s="6">
        <f>IFERROR(VLOOKUP(通常分様式!X307,―!$O$2:$P$3,2,FALSE),0)</f>
        <v>0</v>
      </c>
      <c r="Y307" s="6">
        <f>IFERROR(VLOOKUP(通常分様式!Y307,―!$X$2:$Y$31,2,FALSE),0)</f>
        <v>0</v>
      </c>
      <c r="Z307" s="6">
        <f>IFERROR(VLOOKUP(通常分様式!Z307,―!$X$2:$Y$31,2,FALSE),0)</f>
        <v>0</v>
      </c>
      <c r="AE307" s="6">
        <f>IFERROR(VLOOKUP(通常分様式!AE307,―!$AA$2:$AB$13,2,FALSE),0)</f>
        <v>0</v>
      </c>
      <c r="AF307" s="6">
        <f t="shared" si="32"/>
        <v>0</v>
      </c>
      <c r="AG307" s="139">
        <f t="shared" si="33"/>
        <v>0</v>
      </c>
      <c r="AH307" s="139">
        <f t="shared" si="34"/>
        <v>0</v>
      </c>
      <c r="AI307" s="139">
        <f t="shared" si="35"/>
        <v>0</v>
      </c>
      <c r="AJ307" s="139">
        <f t="shared" si="36"/>
        <v>0</v>
      </c>
      <c r="AK307" s="139">
        <f t="shared" si="37"/>
        <v>0</v>
      </c>
      <c r="AL307" s="139">
        <f t="shared" si="38"/>
        <v>0</v>
      </c>
      <c r="AM307" s="139">
        <f t="shared" si="39"/>
        <v>0</v>
      </c>
      <c r="AN307" s="6" t="str">
        <f>IF(通常分様式!C307="","",IF(PRODUCT(C307:E307,H307:Z307,AE307)=0,"error",""))</f>
        <v/>
      </c>
    </row>
    <row r="308" spans="1:40" x14ac:dyDescent="0.15">
      <c r="A308" s="6">
        <v>290</v>
      </c>
      <c r="C308" s="6">
        <f>IFERROR(VLOOKUP(通常分様式!C308,―!$A$2:$B$3,2,FALSE),0)</f>
        <v>0</v>
      </c>
      <c r="D308" s="6">
        <f>IFERROR(VLOOKUP(通常分様式!D308,―!$AD$2:$AE$3,2,FALSE),0)</f>
        <v>0</v>
      </c>
      <c r="E308" s="6">
        <f>IFERROR(VLOOKUP(通常分様式!E308,―!$AF$2:$AG$3,2,FALSE),0)</f>
        <v>0</v>
      </c>
      <c r="H308" s="6">
        <f>IFERROR(VLOOKUP(通常分様式!H308,―!$C$2:$D$2,2,FALSE),0)</f>
        <v>0</v>
      </c>
      <c r="I308" s="6">
        <f>IFERROR(IF(通常分様式!D308="○",VLOOKUP(通常分様式!I308,―!$E$20:$F$24,2,FALSE),VLOOKUP(通常分様式!I308,―!$E$2:$F$18,2,FALSE)),0)</f>
        <v>0</v>
      </c>
      <c r="J308" s="6">
        <f>IFERROR(VLOOKUP(通常分様式!J308,―!$G$2:$H$2,2,FALSE),0)</f>
        <v>0</v>
      </c>
      <c r="K308" s="6">
        <f>IFERROR(VLOOKUP(通常分様式!K308,―!$AH$2:$AI$12,2,FALSE),0)</f>
        <v>0</v>
      </c>
      <c r="U308" s="6">
        <f>IFERROR(IF(通常分様式!C308="単",VLOOKUP(通常分様式!U308,―!$I$2:$J$3,2,FALSE),VLOOKUP(通常分様式!U308,―!$I$4:$J$5,2,FALSE)),0)</f>
        <v>0</v>
      </c>
      <c r="V308" s="6">
        <f>IFERROR(VLOOKUP(通常分様式!V308,―!$K$2:$L$3,2,FALSE),0)</f>
        <v>0</v>
      </c>
      <c r="W308" s="6">
        <f>IFERROR(VLOOKUP(通常分様式!W308,―!$M$2:$N$3,2,FALSE),0)</f>
        <v>0</v>
      </c>
      <c r="X308" s="6">
        <f>IFERROR(VLOOKUP(通常分様式!X308,―!$O$2:$P$3,2,FALSE),0)</f>
        <v>0</v>
      </c>
      <c r="Y308" s="6">
        <f>IFERROR(VLOOKUP(通常分様式!Y308,―!$X$2:$Y$31,2,FALSE),0)</f>
        <v>0</v>
      </c>
      <c r="Z308" s="6">
        <f>IFERROR(VLOOKUP(通常分様式!Z308,―!$X$2:$Y$31,2,FALSE),0)</f>
        <v>0</v>
      </c>
      <c r="AE308" s="6">
        <f>IFERROR(VLOOKUP(通常分様式!AE308,―!$AA$2:$AB$13,2,FALSE),0)</f>
        <v>0</v>
      </c>
      <c r="AF308" s="6">
        <f t="shared" si="32"/>
        <v>0</v>
      </c>
      <c r="AG308" s="139">
        <f t="shared" si="33"/>
        <v>0</v>
      </c>
      <c r="AH308" s="139">
        <f t="shared" si="34"/>
        <v>0</v>
      </c>
      <c r="AI308" s="139">
        <f t="shared" si="35"/>
        <v>0</v>
      </c>
      <c r="AJ308" s="139">
        <f t="shared" si="36"/>
        <v>0</v>
      </c>
      <c r="AK308" s="139">
        <f t="shared" si="37"/>
        <v>0</v>
      </c>
      <c r="AL308" s="139">
        <f t="shared" si="38"/>
        <v>0</v>
      </c>
      <c r="AM308" s="139">
        <f t="shared" si="39"/>
        <v>0</v>
      </c>
      <c r="AN308" s="6" t="str">
        <f>IF(通常分様式!C308="","",IF(PRODUCT(C308:E308,H308:Z308,AE308)=0,"error",""))</f>
        <v/>
      </c>
    </row>
    <row r="309" spans="1:40" x14ac:dyDescent="0.15">
      <c r="A309" s="6">
        <v>291</v>
      </c>
      <c r="C309" s="6">
        <f>IFERROR(VLOOKUP(通常分様式!C309,―!$A$2:$B$3,2,FALSE),0)</f>
        <v>0</v>
      </c>
      <c r="D309" s="6">
        <f>IFERROR(VLOOKUP(通常分様式!D309,―!$AD$2:$AE$3,2,FALSE),0)</f>
        <v>0</v>
      </c>
      <c r="E309" s="6">
        <f>IFERROR(VLOOKUP(通常分様式!E309,―!$AF$2:$AG$3,2,FALSE),0)</f>
        <v>0</v>
      </c>
      <c r="H309" s="6">
        <f>IFERROR(VLOOKUP(通常分様式!H309,―!$C$2:$D$2,2,FALSE),0)</f>
        <v>0</v>
      </c>
      <c r="I309" s="6">
        <f>IFERROR(IF(通常分様式!D309="○",VLOOKUP(通常分様式!I309,―!$E$20:$F$24,2,FALSE),VLOOKUP(通常分様式!I309,―!$E$2:$F$18,2,FALSE)),0)</f>
        <v>0</v>
      </c>
      <c r="J309" s="6">
        <f>IFERROR(VLOOKUP(通常分様式!J309,―!$G$2:$H$2,2,FALSE),0)</f>
        <v>0</v>
      </c>
      <c r="K309" s="6">
        <f>IFERROR(VLOOKUP(通常分様式!K309,―!$AH$2:$AI$12,2,FALSE),0)</f>
        <v>0</v>
      </c>
      <c r="U309" s="6">
        <f>IFERROR(IF(通常分様式!C309="単",VLOOKUP(通常分様式!U309,―!$I$2:$J$3,2,FALSE),VLOOKUP(通常分様式!U309,―!$I$4:$J$5,2,FALSE)),0)</f>
        <v>0</v>
      </c>
      <c r="V309" s="6">
        <f>IFERROR(VLOOKUP(通常分様式!V309,―!$K$2:$L$3,2,FALSE),0)</f>
        <v>0</v>
      </c>
      <c r="W309" s="6">
        <f>IFERROR(VLOOKUP(通常分様式!W309,―!$M$2:$N$3,2,FALSE),0)</f>
        <v>0</v>
      </c>
      <c r="X309" s="6">
        <f>IFERROR(VLOOKUP(通常分様式!X309,―!$O$2:$P$3,2,FALSE),0)</f>
        <v>0</v>
      </c>
      <c r="Y309" s="6">
        <f>IFERROR(VLOOKUP(通常分様式!Y309,―!$X$2:$Y$31,2,FALSE),0)</f>
        <v>0</v>
      </c>
      <c r="Z309" s="6">
        <f>IFERROR(VLOOKUP(通常分様式!Z309,―!$X$2:$Y$31,2,FALSE),0)</f>
        <v>0</v>
      </c>
      <c r="AE309" s="6">
        <f>IFERROR(VLOOKUP(通常分様式!AE309,―!$AA$2:$AB$13,2,FALSE),0)</f>
        <v>0</v>
      </c>
      <c r="AF309" s="6">
        <f t="shared" si="32"/>
        <v>0</v>
      </c>
      <c r="AG309" s="139">
        <f t="shared" si="33"/>
        <v>0</v>
      </c>
      <c r="AH309" s="139">
        <f t="shared" si="34"/>
        <v>0</v>
      </c>
      <c r="AI309" s="139">
        <f t="shared" si="35"/>
        <v>0</v>
      </c>
      <c r="AJ309" s="139">
        <f t="shared" si="36"/>
        <v>0</v>
      </c>
      <c r="AK309" s="139">
        <f t="shared" si="37"/>
        <v>0</v>
      </c>
      <c r="AL309" s="139">
        <f t="shared" si="38"/>
        <v>0</v>
      </c>
      <c r="AM309" s="139">
        <f t="shared" si="39"/>
        <v>0</v>
      </c>
      <c r="AN309" s="6" t="str">
        <f>IF(通常分様式!C309="","",IF(PRODUCT(C309:E309,H309:Z309,AE309)=0,"error",""))</f>
        <v/>
      </c>
    </row>
    <row r="310" spans="1:40" x14ac:dyDescent="0.15">
      <c r="A310" s="6">
        <v>292</v>
      </c>
      <c r="C310" s="6">
        <f>IFERROR(VLOOKUP(通常分様式!C310,―!$A$2:$B$3,2,FALSE),0)</f>
        <v>0</v>
      </c>
      <c r="D310" s="6">
        <f>IFERROR(VLOOKUP(通常分様式!D310,―!$AD$2:$AE$3,2,FALSE),0)</f>
        <v>0</v>
      </c>
      <c r="E310" s="6">
        <f>IFERROR(VLOOKUP(通常分様式!E310,―!$AF$2:$AG$3,2,FALSE),0)</f>
        <v>0</v>
      </c>
      <c r="H310" s="6">
        <f>IFERROR(VLOOKUP(通常分様式!H310,―!$C$2:$D$2,2,FALSE),0)</f>
        <v>0</v>
      </c>
      <c r="I310" s="6">
        <f>IFERROR(IF(通常分様式!D310="○",VLOOKUP(通常分様式!I310,―!$E$20:$F$24,2,FALSE),VLOOKUP(通常分様式!I310,―!$E$2:$F$18,2,FALSE)),0)</f>
        <v>0</v>
      </c>
      <c r="J310" s="6">
        <f>IFERROR(VLOOKUP(通常分様式!J310,―!$G$2:$H$2,2,FALSE),0)</f>
        <v>0</v>
      </c>
      <c r="K310" s="6">
        <f>IFERROR(VLOOKUP(通常分様式!K310,―!$AH$2:$AI$12,2,FALSE),0)</f>
        <v>0</v>
      </c>
      <c r="U310" s="6">
        <f>IFERROR(IF(通常分様式!C310="単",VLOOKUP(通常分様式!U310,―!$I$2:$J$3,2,FALSE),VLOOKUP(通常分様式!U310,―!$I$4:$J$5,2,FALSE)),0)</f>
        <v>0</v>
      </c>
      <c r="V310" s="6">
        <f>IFERROR(VLOOKUP(通常分様式!V310,―!$K$2:$L$3,2,FALSE),0)</f>
        <v>0</v>
      </c>
      <c r="W310" s="6">
        <f>IFERROR(VLOOKUP(通常分様式!W310,―!$M$2:$N$3,2,FALSE),0)</f>
        <v>0</v>
      </c>
      <c r="X310" s="6">
        <f>IFERROR(VLOOKUP(通常分様式!X310,―!$O$2:$P$3,2,FALSE),0)</f>
        <v>0</v>
      </c>
      <c r="Y310" s="6">
        <f>IFERROR(VLOOKUP(通常分様式!Y310,―!$X$2:$Y$31,2,FALSE),0)</f>
        <v>0</v>
      </c>
      <c r="Z310" s="6">
        <f>IFERROR(VLOOKUP(通常分様式!Z310,―!$X$2:$Y$31,2,FALSE),0)</f>
        <v>0</v>
      </c>
      <c r="AE310" s="6">
        <f>IFERROR(VLOOKUP(通常分様式!AE310,―!$AA$2:$AB$13,2,FALSE),0)</f>
        <v>0</v>
      </c>
      <c r="AF310" s="6">
        <f t="shared" si="32"/>
        <v>0</v>
      </c>
      <c r="AG310" s="139">
        <f t="shared" si="33"/>
        <v>0</v>
      </c>
      <c r="AH310" s="139">
        <f t="shared" si="34"/>
        <v>0</v>
      </c>
      <c r="AI310" s="139">
        <f t="shared" si="35"/>
        <v>0</v>
      </c>
      <c r="AJ310" s="139">
        <f t="shared" si="36"/>
        <v>0</v>
      </c>
      <c r="AK310" s="139">
        <f t="shared" si="37"/>
        <v>0</v>
      </c>
      <c r="AL310" s="139">
        <f t="shared" si="38"/>
        <v>0</v>
      </c>
      <c r="AM310" s="139">
        <f t="shared" si="39"/>
        <v>0</v>
      </c>
      <c r="AN310" s="6" t="str">
        <f>IF(通常分様式!C310="","",IF(PRODUCT(C310:E310,H310:Z310,AE310)=0,"error",""))</f>
        <v/>
      </c>
    </row>
    <row r="311" spans="1:40" x14ac:dyDescent="0.15">
      <c r="A311" s="6">
        <v>293</v>
      </c>
      <c r="C311" s="6">
        <f>IFERROR(VLOOKUP(通常分様式!C311,―!$A$2:$B$3,2,FALSE),0)</f>
        <v>0</v>
      </c>
      <c r="D311" s="6">
        <f>IFERROR(VLOOKUP(通常分様式!D311,―!$AD$2:$AE$3,2,FALSE),0)</f>
        <v>0</v>
      </c>
      <c r="E311" s="6">
        <f>IFERROR(VLOOKUP(通常分様式!E311,―!$AF$2:$AG$3,2,FALSE),0)</f>
        <v>0</v>
      </c>
      <c r="H311" s="6">
        <f>IFERROR(VLOOKUP(通常分様式!H311,―!$C$2:$D$2,2,FALSE),0)</f>
        <v>0</v>
      </c>
      <c r="I311" s="6">
        <f>IFERROR(IF(通常分様式!D311="○",VLOOKUP(通常分様式!I311,―!$E$20:$F$24,2,FALSE),VLOOKUP(通常分様式!I311,―!$E$2:$F$18,2,FALSE)),0)</f>
        <v>0</v>
      </c>
      <c r="J311" s="6">
        <f>IFERROR(VLOOKUP(通常分様式!J311,―!$G$2:$H$2,2,FALSE),0)</f>
        <v>0</v>
      </c>
      <c r="K311" s="6">
        <f>IFERROR(VLOOKUP(通常分様式!K311,―!$AH$2:$AI$12,2,FALSE),0)</f>
        <v>0</v>
      </c>
      <c r="U311" s="6">
        <f>IFERROR(IF(通常分様式!C311="単",VLOOKUP(通常分様式!U311,―!$I$2:$J$3,2,FALSE),VLOOKUP(通常分様式!U311,―!$I$4:$J$5,2,FALSE)),0)</f>
        <v>0</v>
      </c>
      <c r="V311" s="6">
        <f>IFERROR(VLOOKUP(通常分様式!V311,―!$K$2:$L$3,2,FALSE),0)</f>
        <v>0</v>
      </c>
      <c r="W311" s="6">
        <f>IFERROR(VLOOKUP(通常分様式!W311,―!$M$2:$N$3,2,FALSE),0)</f>
        <v>0</v>
      </c>
      <c r="X311" s="6">
        <f>IFERROR(VLOOKUP(通常分様式!X311,―!$O$2:$P$3,2,FALSE),0)</f>
        <v>0</v>
      </c>
      <c r="Y311" s="6">
        <f>IFERROR(VLOOKUP(通常分様式!Y311,―!$X$2:$Y$31,2,FALSE),0)</f>
        <v>0</v>
      </c>
      <c r="Z311" s="6">
        <f>IFERROR(VLOOKUP(通常分様式!Z311,―!$X$2:$Y$31,2,FALSE),0)</f>
        <v>0</v>
      </c>
      <c r="AE311" s="6">
        <f>IFERROR(VLOOKUP(通常分様式!AE311,―!$AA$2:$AB$13,2,FALSE),0)</f>
        <v>0</v>
      </c>
      <c r="AF311" s="6">
        <f t="shared" si="32"/>
        <v>0</v>
      </c>
      <c r="AG311" s="139">
        <f t="shared" si="33"/>
        <v>0</v>
      </c>
      <c r="AH311" s="139">
        <f t="shared" si="34"/>
        <v>0</v>
      </c>
      <c r="AI311" s="139">
        <f t="shared" si="35"/>
        <v>0</v>
      </c>
      <c r="AJ311" s="139">
        <f t="shared" si="36"/>
        <v>0</v>
      </c>
      <c r="AK311" s="139">
        <f t="shared" si="37"/>
        <v>0</v>
      </c>
      <c r="AL311" s="139">
        <f t="shared" si="38"/>
        <v>0</v>
      </c>
      <c r="AM311" s="139">
        <f t="shared" si="39"/>
        <v>0</v>
      </c>
      <c r="AN311" s="6" t="str">
        <f>IF(通常分様式!C311="","",IF(PRODUCT(C311:E311,H311:Z311,AE311)=0,"error",""))</f>
        <v/>
      </c>
    </row>
    <row r="312" spans="1:40" x14ac:dyDescent="0.15">
      <c r="A312" s="6">
        <v>294</v>
      </c>
      <c r="C312" s="6">
        <f>IFERROR(VLOOKUP(通常分様式!C312,―!$A$2:$B$3,2,FALSE),0)</f>
        <v>0</v>
      </c>
      <c r="D312" s="6">
        <f>IFERROR(VLOOKUP(通常分様式!D312,―!$AD$2:$AE$3,2,FALSE),0)</f>
        <v>0</v>
      </c>
      <c r="E312" s="6">
        <f>IFERROR(VLOOKUP(通常分様式!E312,―!$AF$2:$AG$3,2,FALSE),0)</f>
        <v>0</v>
      </c>
      <c r="H312" s="6">
        <f>IFERROR(VLOOKUP(通常分様式!H312,―!$C$2:$D$2,2,FALSE),0)</f>
        <v>0</v>
      </c>
      <c r="I312" s="6">
        <f>IFERROR(IF(通常分様式!D312="○",VLOOKUP(通常分様式!I312,―!$E$20:$F$24,2,FALSE),VLOOKUP(通常分様式!I312,―!$E$2:$F$18,2,FALSE)),0)</f>
        <v>0</v>
      </c>
      <c r="J312" s="6">
        <f>IFERROR(VLOOKUP(通常分様式!J312,―!$G$2:$H$2,2,FALSE),0)</f>
        <v>0</v>
      </c>
      <c r="K312" s="6">
        <f>IFERROR(VLOOKUP(通常分様式!K312,―!$AH$2:$AI$12,2,FALSE),0)</f>
        <v>0</v>
      </c>
      <c r="U312" s="6">
        <f>IFERROR(IF(通常分様式!C312="単",VLOOKUP(通常分様式!U312,―!$I$2:$J$3,2,FALSE),VLOOKUP(通常分様式!U312,―!$I$4:$J$5,2,FALSE)),0)</f>
        <v>0</v>
      </c>
      <c r="V312" s="6">
        <f>IFERROR(VLOOKUP(通常分様式!V312,―!$K$2:$L$3,2,FALSE),0)</f>
        <v>0</v>
      </c>
      <c r="W312" s="6">
        <f>IFERROR(VLOOKUP(通常分様式!W312,―!$M$2:$N$3,2,FALSE),0)</f>
        <v>0</v>
      </c>
      <c r="X312" s="6">
        <f>IFERROR(VLOOKUP(通常分様式!X312,―!$O$2:$P$3,2,FALSE),0)</f>
        <v>0</v>
      </c>
      <c r="Y312" s="6">
        <f>IFERROR(VLOOKUP(通常分様式!Y312,―!$X$2:$Y$31,2,FALSE),0)</f>
        <v>0</v>
      </c>
      <c r="Z312" s="6">
        <f>IFERROR(VLOOKUP(通常分様式!Z312,―!$X$2:$Y$31,2,FALSE),0)</f>
        <v>0</v>
      </c>
      <c r="AE312" s="6">
        <f>IFERROR(VLOOKUP(通常分様式!AE312,―!$AA$2:$AB$13,2,FALSE),0)</f>
        <v>0</v>
      </c>
      <c r="AF312" s="6">
        <f t="shared" si="32"/>
        <v>0</v>
      </c>
      <c r="AG312" s="139">
        <f t="shared" si="33"/>
        <v>0</v>
      </c>
      <c r="AH312" s="139">
        <f t="shared" si="34"/>
        <v>0</v>
      </c>
      <c r="AI312" s="139">
        <f t="shared" si="35"/>
        <v>0</v>
      </c>
      <c r="AJ312" s="139">
        <f t="shared" si="36"/>
        <v>0</v>
      </c>
      <c r="AK312" s="139">
        <f t="shared" si="37"/>
        <v>0</v>
      </c>
      <c r="AL312" s="139">
        <f t="shared" si="38"/>
        <v>0</v>
      </c>
      <c r="AM312" s="139">
        <f t="shared" si="39"/>
        <v>0</v>
      </c>
      <c r="AN312" s="6" t="str">
        <f>IF(通常分様式!C312="","",IF(PRODUCT(C312:E312,H312:Z312,AE312)=0,"error",""))</f>
        <v/>
      </c>
    </row>
    <row r="313" spans="1:40" x14ac:dyDescent="0.15">
      <c r="A313" s="6">
        <v>295</v>
      </c>
      <c r="C313" s="6">
        <f>IFERROR(VLOOKUP(通常分様式!C313,―!$A$2:$B$3,2,FALSE),0)</f>
        <v>0</v>
      </c>
      <c r="D313" s="6">
        <f>IFERROR(VLOOKUP(通常分様式!D313,―!$AD$2:$AE$3,2,FALSE),0)</f>
        <v>0</v>
      </c>
      <c r="E313" s="6">
        <f>IFERROR(VLOOKUP(通常分様式!E313,―!$AF$2:$AG$3,2,FALSE),0)</f>
        <v>0</v>
      </c>
      <c r="H313" s="6">
        <f>IFERROR(VLOOKUP(通常分様式!H313,―!$C$2:$D$2,2,FALSE),0)</f>
        <v>0</v>
      </c>
      <c r="I313" s="6">
        <f>IFERROR(IF(通常分様式!D313="○",VLOOKUP(通常分様式!I313,―!$E$20:$F$24,2,FALSE),VLOOKUP(通常分様式!I313,―!$E$2:$F$18,2,FALSE)),0)</f>
        <v>0</v>
      </c>
      <c r="J313" s="6">
        <f>IFERROR(VLOOKUP(通常分様式!J313,―!$G$2:$H$2,2,FALSE),0)</f>
        <v>0</v>
      </c>
      <c r="K313" s="6">
        <f>IFERROR(VLOOKUP(通常分様式!K313,―!$AH$2:$AI$12,2,FALSE),0)</f>
        <v>0</v>
      </c>
      <c r="U313" s="6">
        <f>IFERROR(IF(通常分様式!C313="単",VLOOKUP(通常分様式!U313,―!$I$2:$J$3,2,FALSE),VLOOKUP(通常分様式!U313,―!$I$4:$J$5,2,FALSE)),0)</f>
        <v>0</v>
      </c>
      <c r="V313" s="6">
        <f>IFERROR(VLOOKUP(通常分様式!V313,―!$K$2:$L$3,2,FALSE),0)</f>
        <v>0</v>
      </c>
      <c r="W313" s="6">
        <f>IFERROR(VLOOKUP(通常分様式!W313,―!$M$2:$N$3,2,FALSE),0)</f>
        <v>0</v>
      </c>
      <c r="X313" s="6">
        <f>IFERROR(VLOOKUP(通常分様式!X313,―!$O$2:$P$3,2,FALSE),0)</f>
        <v>0</v>
      </c>
      <c r="Y313" s="6">
        <f>IFERROR(VLOOKUP(通常分様式!Y313,―!$X$2:$Y$31,2,FALSE),0)</f>
        <v>0</v>
      </c>
      <c r="Z313" s="6">
        <f>IFERROR(VLOOKUP(通常分様式!Z313,―!$X$2:$Y$31,2,FALSE),0)</f>
        <v>0</v>
      </c>
      <c r="AE313" s="6">
        <f>IFERROR(VLOOKUP(通常分様式!AE313,―!$AA$2:$AB$13,2,FALSE),0)</f>
        <v>0</v>
      </c>
      <c r="AF313" s="6">
        <f t="shared" si="32"/>
        <v>0</v>
      </c>
      <c r="AG313" s="139">
        <f t="shared" si="33"/>
        <v>0</v>
      </c>
      <c r="AH313" s="139">
        <f t="shared" si="34"/>
        <v>0</v>
      </c>
      <c r="AI313" s="139">
        <f t="shared" si="35"/>
        <v>0</v>
      </c>
      <c r="AJ313" s="139">
        <f t="shared" si="36"/>
        <v>0</v>
      </c>
      <c r="AK313" s="139">
        <f t="shared" si="37"/>
        <v>0</v>
      </c>
      <c r="AL313" s="139">
        <f t="shared" si="38"/>
        <v>0</v>
      </c>
      <c r="AM313" s="139">
        <f t="shared" si="39"/>
        <v>0</v>
      </c>
      <c r="AN313" s="6" t="str">
        <f>IF(通常分様式!C313="","",IF(PRODUCT(C313:E313,H313:Z313,AE313)=0,"error",""))</f>
        <v/>
      </c>
    </row>
    <row r="314" spans="1:40" x14ac:dyDescent="0.15">
      <c r="A314" s="6">
        <v>296</v>
      </c>
      <c r="C314" s="6">
        <f>IFERROR(VLOOKUP(通常分様式!C314,―!$A$2:$B$3,2,FALSE),0)</f>
        <v>0</v>
      </c>
      <c r="D314" s="6">
        <f>IFERROR(VLOOKUP(通常分様式!D314,―!$AD$2:$AE$3,2,FALSE),0)</f>
        <v>0</v>
      </c>
      <c r="E314" s="6">
        <f>IFERROR(VLOOKUP(通常分様式!E314,―!$AF$2:$AG$3,2,FALSE),0)</f>
        <v>0</v>
      </c>
      <c r="H314" s="6">
        <f>IFERROR(VLOOKUP(通常分様式!H314,―!$C$2:$D$2,2,FALSE),0)</f>
        <v>0</v>
      </c>
      <c r="I314" s="6">
        <f>IFERROR(IF(通常分様式!D314="○",VLOOKUP(通常分様式!I314,―!$E$20:$F$24,2,FALSE),VLOOKUP(通常分様式!I314,―!$E$2:$F$18,2,FALSE)),0)</f>
        <v>0</v>
      </c>
      <c r="J314" s="6">
        <f>IFERROR(VLOOKUP(通常分様式!J314,―!$G$2:$H$2,2,FALSE),0)</f>
        <v>0</v>
      </c>
      <c r="K314" s="6">
        <f>IFERROR(VLOOKUP(通常分様式!K314,―!$AH$2:$AI$12,2,FALSE),0)</f>
        <v>0</v>
      </c>
      <c r="U314" s="6">
        <f>IFERROR(IF(通常分様式!C314="単",VLOOKUP(通常分様式!U314,―!$I$2:$J$3,2,FALSE),VLOOKUP(通常分様式!U314,―!$I$4:$J$5,2,FALSE)),0)</f>
        <v>0</v>
      </c>
      <c r="V314" s="6">
        <f>IFERROR(VLOOKUP(通常分様式!V314,―!$K$2:$L$3,2,FALSE),0)</f>
        <v>0</v>
      </c>
      <c r="W314" s="6">
        <f>IFERROR(VLOOKUP(通常分様式!W314,―!$M$2:$N$3,2,FALSE),0)</f>
        <v>0</v>
      </c>
      <c r="X314" s="6">
        <f>IFERROR(VLOOKUP(通常分様式!X314,―!$O$2:$P$3,2,FALSE),0)</f>
        <v>0</v>
      </c>
      <c r="Y314" s="6">
        <f>IFERROR(VLOOKUP(通常分様式!Y314,―!$X$2:$Y$31,2,FALSE),0)</f>
        <v>0</v>
      </c>
      <c r="Z314" s="6">
        <f>IFERROR(VLOOKUP(通常分様式!Z314,―!$X$2:$Y$31,2,FALSE),0)</f>
        <v>0</v>
      </c>
      <c r="AE314" s="6">
        <f>IFERROR(VLOOKUP(通常分様式!AE314,―!$AA$2:$AB$13,2,FALSE),0)</f>
        <v>0</v>
      </c>
      <c r="AF314" s="6">
        <f t="shared" si="32"/>
        <v>0</v>
      </c>
      <c r="AG314" s="139">
        <f t="shared" si="33"/>
        <v>0</v>
      </c>
      <c r="AH314" s="139">
        <f t="shared" si="34"/>
        <v>0</v>
      </c>
      <c r="AI314" s="139">
        <f t="shared" si="35"/>
        <v>0</v>
      </c>
      <c r="AJ314" s="139">
        <f t="shared" si="36"/>
        <v>0</v>
      </c>
      <c r="AK314" s="139">
        <f t="shared" si="37"/>
        <v>0</v>
      </c>
      <c r="AL314" s="139">
        <f t="shared" si="38"/>
        <v>0</v>
      </c>
      <c r="AM314" s="139">
        <f t="shared" si="39"/>
        <v>0</v>
      </c>
      <c r="AN314" s="6" t="str">
        <f>IF(通常分様式!C314="","",IF(PRODUCT(C314:E314,H314:Z314,AE314)=0,"error",""))</f>
        <v/>
      </c>
    </row>
    <row r="315" spans="1:40" x14ac:dyDescent="0.15">
      <c r="A315" s="6">
        <v>297</v>
      </c>
      <c r="C315" s="6">
        <f>IFERROR(VLOOKUP(通常分様式!C315,―!$A$2:$B$3,2,FALSE),0)</f>
        <v>0</v>
      </c>
      <c r="D315" s="6">
        <f>IFERROR(VLOOKUP(通常分様式!D315,―!$AD$2:$AE$3,2,FALSE),0)</f>
        <v>0</v>
      </c>
      <c r="E315" s="6">
        <f>IFERROR(VLOOKUP(通常分様式!E315,―!$AF$2:$AG$3,2,FALSE),0)</f>
        <v>0</v>
      </c>
      <c r="H315" s="6">
        <f>IFERROR(VLOOKUP(通常分様式!H315,―!$C$2:$D$2,2,FALSE),0)</f>
        <v>0</v>
      </c>
      <c r="I315" s="6">
        <f>IFERROR(IF(通常分様式!D315="○",VLOOKUP(通常分様式!I315,―!$E$20:$F$24,2,FALSE),VLOOKUP(通常分様式!I315,―!$E$2:$F$18,2,FALSE)),0)</f>
        <v>0</v>
      </c>
      <c r="J315" s="6">
        <f>IFERROR(VLOOKUP(通常分様式!J315,―!$G$2:$H$2,2,FALSE),0)</f>
        <v>0</v>
      </c>
      <c r="K315" s="6">
        <f>IFERROR(VLOOKUP(通常分様式!K315,―!$AH$2:$AI$12,2,FALSE),0)</f>
        <v>0</v>
      </c>
      <c r="U315" s="6">
        <f>IFERROR(IF(通常分様式!C315="単",VLOOKUP(通常分様式!U315,―!$I$2:$J$3,2,FALSE),VLOOKUP(通常分様式!U315,―!$I$4:$J$5,2,FALSE)),0)</f>
        <v>0</v>
      </c>
      <c r="V315" s="6">
        <f>IFERROR(VLOOKUP(通常分様式!V315,―!$K$2:$L$3,2,FALSE),0)</f>
        <v>0</v>
      </c>
      <c r="W315" s="6">
        <f>IFERROR(VLOOKUP(通常分様式!W315,―!$M$2:$N$3,2,FALSE),0)</f>
        <v>0</v>
      </c>
      <c r="X315" s="6">
        <f>IFERROR(VLOOKUP(通常分様式!X315,―!$O$2:$P$3,2,FALSE),0)</f>
        <v>0</v>
      </c>
      <c r="Y315" s="6">
        <f>IFERROR(VLOOKUP(通常分様式!Y315,―!$X$2:$Y$31,2,FALSE),0)</f>
        <v>0</v>
      </c>
      <c r="Z315" s="6">
        <f>IFERROR(VLOOKUP(通常分様式!Z315,―!$X$2:$Y$31,2,FALSE),0)</f>
        <v>0</v>
      </c>
      <c r="AE315" s="6">
        <f>IFERROR(VLOOKUP(通常分様式!AE315,―!$AA$2:$AB$13,2,FALSE),0)</f>
        <v>0</v>
      </c>
      <c r="AF315" s="6">
        <f t="shared" si="32"/>
        <v>0</v>
      </c>
      <c r="AG315" s="139">
        <f t="shared" si="33"/>
        <v>0</v>
      </c>
      <c r="AH315" s="139">
        <f t="shared" si="34"/>
        <v>0</v>
      </c>
      <c r="AI315" s="139">
        <f t="shared" si="35"/>
        <v>0</v>
      </c>
      <c r="AJ315" s="139">
        <f t="shared" si="36"/>
        <v>0</v>
      </c>
      <c r="AK315" s="139">
        <f t="shared" si="37"/>
        <v>0</v>
      </c>
      <c r="AL315" s="139">
        <f t="shared" si="38"/>
        <v>0</v>
      </c>
      <c r="AM315" s="139">
        <f t="shared" si="39"/>
        <v>0</v>
      </c>
      <c r="AN315" s="6" t="str">
        <f>IF(通常分様式!C315="","",IF(PRODUCT(C315:E315,H315:Z315,AE315)=0,"error",""))</f>
        <v/>
      </c>
    </row>
    <row r="316" spans="1:40" x14ac:dyDescent="0.15">
      <c r="A316" s="6">
        <v>298</v>
      </c>
      <c r="C316" s="6">
        <f>IFERROR(VLOOKUP(通常分様式!C316,―!$A$2:$B$3,2,FALSE),0)</f>
        <v>0</v>
      </c>
      <c r="D316" s="6">
        <f>IFERROR(VLOOKUP(通常分様式!D316,―!$AD$2:$AE$3,2,FALSE),0)</f>
        <v>0</v>
      </c>
      <c r="E316" s="6">
        <f>IFERROR(VLOOKUP(通常分様式!E316,―!$AF$2:$AG$3,2,FALSE),0)</f>
        <v>0</v>
      </c>
      <c r="H316" s="6">
        <f>IFERROR(VLOOKUP(通常分様式!H316,―!$C$2:$D$2,2,FALSE),0)</f>
        <v>0</v>
      </c>
      <c r="I316" s="6">
        <f>IFERROR(IF(通常分様式!D316="○",VLOOKUP(通常分様式!I316,―!$E$20:$F$24,2,FALSE),VLOOKUP(通常分様式!I316,―!$E$2:$F$18,2,FALSE)),0)</f>
        <v>0</v>
      </c>
      <c r="J316" s="6">
        <f>IFERROR(VLOOKUP(通常分様式!J316,―!$G$2:$H$2,2,FALSE),0)</f>
        <v>0</v>
      </c>
      <c r="K316" s="6">
        <f>IFERROR(VLOOKUP(通常分様式!K316,―!$AH$2:$AI$12,2,FALSE),0)</f>
        <v>0</v>
      </c>
      <c r="U316" s="6">
        <f>IFERROR(IF(通常分様式!C316="単",VLOOKUP(通常分様式!U316,―!$I$2:$J$3,2,FALSE),VLOOKUP(通常分様式!U316,―!$I$4:$J$5,2,FALSE)),0)</f>
        <v>0</v>
      </c>
      <c r="V316" s="6">
        <f>IFERROR(VLOOKUP(通常分様式!V316,―!$K$2:$L$3,2,FALSE),0)</f>
        <v>0</v>
      </c>
      <c r="W316" s="6">
        <f>IFERROR(VLOOKUP(通常分様式!W316,―!$M$2:$N$3,2,FALSE),0)</f>
        <v>0</v>
      </c>
      <c r="X316" s="6">
        <f>IFERROR(VLOOKUP(通常分様式!X316,―!$O$2:$P$3,2,FALSE),0)</f>
        <v>0</v>
      </c>
      <c r="Y316" s="6">
        <f>IFERROR(VLOOKUP(通常分様式!Y316,―!$X$2:$Y$31,2,FALSE),0)</f>
        <v>0</v>
      </c>
      <c r="Z316" s="6">
        <f>IFERROR(VLOOKUP(通常分様式!Z316,―!$X$2:$Y$31,2,FALSE),0)</f>
        <v>0</v>
      </c>
      <c r="AE316" s="6">
        <f>IFERROR(VLOOKUP(通常分様式!AE316,―!$AA$2:$AB$13,2,FALSE),0)</f>
        <v>0</v>
      </c>
      <c r="AF316" s="6">
        <f t="shared" si="32"/>
        <v>0</v>
      </c>
      <c r="AG316" s="139">
        <f t="shared" si="33"/>
        <v>0</v>
      </c>
      <c r="AH316" s="139">
        <f t="shared" si="34"/>
        <v>0</v>
      </c>
      <c r="AI316" s="139">
        <f t="shared" si="35"/>
        <v>0</v>
      </c>
      <c r="AJ316" s="139">
        <f t="shared" si="36"/>
        <v>0</v>
      </c>
      <c r="AK316" s="139">
        <f t="shared" si="37"/>
        <v>0</v>
      </c>
      <c r="AL316" s="139">
        <f t="shared" si="38"/>
        <v>0</v>
      </c>
      <c r="AM316" s="139">
        <f t="shared" si="39"/>
        <v>0</v>
      </c>
      <c r="AN316" s="6" t="str">
        <f>IF(通常分様式!C316="","",IF(PRODUCT(C316:E316,H316:Z316,AE316)=0,"error",""))</f>
        <v/>
      </c>
    </row>
    <row r="317" spans="1:40" x14ac:dyDescent="0.15">
      <c r="A317" s="6">
        <v>299</v>
      </c>
      <c r="C317" s="6">
        <f>IFERROR(VLOOKUP(通常分様式!C317,―!$A$2:$B$3,2,FALSE),0)</f>
        <v>0</v>
      </c>
      <c r="D317" s="6">
        <f>IFERROR(VLOOKUP(通常分様式!D317,―!$AD$2:$AE$3,2,FALSE),0)</f>
        <v>0</v>
      </c>
      <c r="E317" s="6">
        <f>IFERROR(VLOOKUP(通常分様式!E317,―!$AF$2:$AG$3,2,FALSE),0)</f>
        <v>0</v>
      </c>
      <c r="H317" s="6">
        <f>IFERROR(VLOOKUP(通常分様式!H317,―!$C$2:$D$2,2,FALSE),0)</f>
        <v>0</v>
      </c>
      <c r="I317" s="6">
        <f>IFERROR(IF(通常分様式!D317="○",VLOOKUP(通常分様式!I317,―!$E$20:$F$24,2,FALSE),VLOOKUP(通常分様式!I317,―!$E$2:$F$18,2,FALSE)),0)</f>
        <v>0</v>
      </c>
      <c r="J317" s="6">
        <f>IFERROR(VLOOKUP(通常分様式!J317,―!$G$2:$H$2,2,FALSE),0)</f>
        <v>0</v>
      </c>
      <c r="K317" s="6">
        <f>IFERROR(VLOOKUP(通常分様式!K317,―!$AH$2:$AI$12,2,FALSE),0)</f>
        <v>0</v>
      </c>
      <c r="U317" s="6">
        <f>IFERROR(IF(通常分様式!C317="単",VLOOKUP(通常分様式!U317,―!$I$2:$J$3,2,FALSE),VLOOKUP(通常分様式!U317,―!$I$4:$J$5,2,FALSE)),0)</f>
        <v>0</v>
      </c>
      <c r="V317" s="6">
        <f>IFERROR(VLOOKUP(通常分様式!V317,―!$K$2:$L$3,2,FALSE),0)</f>
        <v>0</v>
      </c>
      <c r="W317" s="6">
        <f>IFERROR(VLOOKUP(通常分様式!W317,―!$M$2:$N$3,2,FALSE),0)</f>
        <v>0</v>
      </c>
      <c r="X317" s="6">
        <f>IFERROR(VLOOKUP(通常分様式!X317,―!$O$2:$P$3,2,FALSE),0)</f>
        <v>0</v>
      </c>
      <c r="Y317" s="6">
        <f>IFERROR(VLOOKUP(通常分様式!Y317,―!$X$2:$Y$31,2,FALSE),0)</f>
        <v>0</v>
      </c>
      <c r="Z317" s="6">
        <f>IFERROR(VLOOKUP(通常分様式!Z317,―!$X$2:$Y$31,2,FALSE),0)</f>
        <v>0</v>
      </c>
      <c r="AE317" s="6">
        <f>IFERROR(VLOOKUP(通常分様式!AE317,―!$AA$2:$AB$13,2,FALSE),0)</f>
        <v>0</v>
      </c>
      <c r="AF317" s="6">
        <f t="shared" si="32"/>
        <v>0</v>
      </c>
      <c r="AG317" s="139">
        <f t="shared" si="33"/>
        <v>0</v>
      </c>
      <c r="AH317" s="139">
        <f t="shared" si="34"/>
        <v>0</v>
      </c>
      <c r="AI317" s="139">
        <f t="shared" si="35"/>
        <v>0</v>
      </c>
      <c r="AJ317" s="139">
        <f t="shared" si="36"/>
        <v>0</v>
      </c>
      <c r="AK317" s="139">
        <f t="shared" si="37"/>
        <v>0</v>
      </c>
      <c r="AL317" s="139">
        <f t="shared" si="38"/>
        <v>0</v>
      </c>
      <c r="AM317" s="139">
        <f t="shared" si="39"/>
        <v>0</v>
      </c>
      <c r="AN317" s="6" t="str">
        <f>IF(通常分様式!C317="","",IF(PRODUCT(C317:E317,H317:Z317,AE317)=0,"error",""))</f>
        <v/>
      </c>
    </row>
    <row r="318" spans="1:40" x14ac:dyDescent="0.15">
      <c r="A318" s="6">
        <v>300</v>
      </c>
      <c r="C318" s="6">
        <f>IFERROR(VLOOKUP(通常分様式!C318,―!$A$2:$B$3,2,FALSE),0)</f>
        <v>0</v>
      </c>
      <c r="D318" s="6">
        <f>IFERROR(VLOOKUP(通常分様式!D318,―!$AD$2:$AE$3,2,FALSE),0)</f>
        <v>0</v>
      </c>
      <c r="E318" s="6">
        <f>IFERROR(VLOOKUP(通常分様式!E318,―!$AF$2:$AG$3,2,FALSE),0)</f>
        <v>0</v>
      </c>
      <c r="H318" s="6">
        <f>IFERROR(VLOOKUP(通常分様式!H318,―!$C$2:$D$2,2,FALSE),0)</f>
        <v>0</v>
      </c>
      <c r="I318" s="6">
        <f>IFERROR(IF(通常分様式!D318="○",VLOOKUP(通常分様式!I318,―!$E$20:$F$24,2,FALSE),VLOOKUP(通常分様式!I318,―!$E$2:$F$18,2,FALSE)),0)</f>
        <v>0</v>
      </c>
      <c r="J318" s="6">
        <f>IFERROR(VLOOKUP(通常分様式!J318,―!$G$2:$H$2,2,FALSE),0)</f>
        <v>0</v>
      </c>
      <c r="K318" s="6">
        <f>IFERROR(VLOOKUP(通常分様式!K318,―!$AH$2:$AI$12,2,FALSE),0)</f>
        <v>0</v>
      </c>
      <c r="U318" s="6">
        <f>IFERROR(IF(通常分様式!C318="単",VLOOKUP(通常分様式!U318,―!$I$2:$J$3,2,FALSE),VLOOKUP(通常分様式!U318,―!$I$4:$J$5,2,FALSE)),0)</f>
        <v>0</v>
      </c>
      <c r="V318" s="6">
        <f>IFERROR(VLOOKUP(通常分様式!V318,―!$K$2:$L$3,2,FALSE),0)</f>
        <v>0</v>
      </c>
      <c r="W318" s="6">
        <f>IFERROR(VLOOKUP(通常分様式!W318,―!$M$2:$N$3,2,FALSE),0)</f>
        <v>0</v>
      </c>
      <c r="X318" s="6">
        <f>IFERROR(VLOOKUP(通常分様式!X318,―!$O$2:$P$3,2,FALSE),0)</f>
        <v>0</v>
      </c>
      <c r="Y318" s="6">
        <f>IFERROR(VLOOKUP(通常分様式!Y318,―!$X$2:$Y$31,2,FALSE),0)</f>
        <v>0</v>
      </c>
      <c r="Z318" s="6">
        <f>IFERROR(VLOOKUP(通常分様式!Z318,―!$X$2:$Y$31,2,FALSE),0)</f>
        <v>0</v>
      </c>
      <c r="AE318" s="6">
        <f>IFERROR(VLOOKUP(通常分様式!AE318,―!$AA$2:$AB$13,2,FALSE),0)</f>
        <v>0</v>
      </c>
      <c r="AF318" s="6">
        <f t="shared" si="32"/>
        <v>0</v>
      </c>
      <c r="AG318" s="139">
        <f t="shared" si="33"/>
        <v>0</v>
      </c>
      <c r="AH318" s="139">
        <f t="shared" si="34"/>
        <v>0</v>
      </c>
      <c r="AI318" s="139">
        <f t="shared" si="35"/>
        <v>0</v>
      </c>
      <c r="AJ318" s="139">
        <f t="shared" si="36"/>
        <v>0</v>
      </c>
      <c r="AK318" s="139">
        <f t="shared" si="37"/>
        <v>0</v>
      </c>
      <c r="AL318" s="139">
        <f t="shared" si="38"/>
        <v>0</v>
      </c>
      <c r="AM318" s="139">
        <f t="shared" si="39"/>
        <v>0</v>
      </c>
      <c r="AN318" s="6" t="str">
        <f>IF(通常分様式!C318="","",IF(PRODUCT(C318:E318,H318:Z318,AE318)=0,"error",""))</f>
        <v/>
      </c>
    </row>
    <row r="319" spans="1:40" x14ac:dyDescent="0.15">
      <c r="A319" s="6">
        <v>301</v>
      </c>
      <c r="C319" s="6">
        <f>IFERROR(VLOOKUP(通常分様式!C319,―!$A$2:$B$3,2,FALSE),0)</f>
        <v>0</v>
      </c>
      <c r="D319" s="6">
        <f>IFERROR(VLOOKUP(通常分様式!D319,―!$AD$2:$AE$3,2,FALSE),0)</f>
        <v>0</v>
      </c>
      <c r="E319" s="6">
        <f>IFERROR(VLOOKUP(通常分様式!E319,―!$AF$2:$AG$3,2,FALSE),0)</f>
        <v>0</v>
      </c>
      <c r="H319" s="6">
        <f>IFERROR(VLOOKUP(通常分様式!H319,―!$C$2:$D$2,2,FALSE),0)</f>
        <v>0</v>
      </c>
      <c r="I319" s="6">
        <f>IFERROR(IF(通常分様式!D319="○",VLOOKUP(通常分様式!I319,―!$E$20:$F$24,2,FALSE),VLOOKUP(通常分様式!I319,―!$E$2:$F$18,2,FALSE)),0)</f>
        <v>0</v>
      </c>
      <c r="J319" s="6">
        <f>IFERROR(VLOOKUP(通常分様式!J319,―!$G$2:$H$2,2,FALSE),0)</f>
        <v>0</v>
      </c>
      <c r="K319" s="6">
        <f>IFERROR(VLOOKUP(通常分様式!K319,―!$AH$2:$AI$12,2,FALSE),0)</f>
        <v>0</v>
      </c>
      <c r="U319" s="6">
        <f>IFERROR(IF(通常分様式!C319="単",VLOOKUP(通常分様式!U319,―!$I$2:$J$3,2,FALSE),VLOOKUP(通常分様式!U319,―!$I$4:$J$5,2,FALSE)),0)</f>
        <v>0</v>
      </c>
      <c r="V319" s="6">
        <f>IFERROR(VLOOKUP(通常分様式!V319,―!$K$2:$L$3,2,FALSE),0)</f>
        <v>0</v>
      </c>
      <c r="W319" s="6">
        <f>IFERROR(VLOOKUP(通常分様式!W319,―!$M$2:$N$3,2,FALSE),0)</f>
        <v>0</v>
      </c>
      <c r="X319" s="6">
        <f>IFERROR(VLOOKUP(通常分様式!X319,―!$O$2:$P$3,2,FALSE),0)</f>
        <v>0</v>
      </c>
      <c r="Y319" s="6">
        <f>IFERROR(VLOOKUP(通常分様式!Y319,―!$X$2:$Y$31,2,FALSE),0)</f>
        <v>0</v>
      </c>
      <c r="Z319" s="6">
        <f>IFERROR(VLOOKUP(通常分様式!Z319,―!$X$2:$Y$31,2,FALSE),0)</f>
        <v>0</v>
      </c>
      <c r="AE319" s="6">
        <f>IFERROR(VLOOKUP(通常分様式!AE319,―!$AA$2:$AB$13,2,FALSE),0)</f>
        <v>0</v>
      </c>
      <c r="AF319" s="6">
        <f t="shared" si="32"/>
        <v>0</v>
      </c>
      <c r="AG319" s="139">
        <f t="shared" si="33"/>
        <v>0</v>
      </c>
      <c r="AH319" s="139">
        <f t="shared" si="34"/>
        <v>0</v>
      </c>
      <c r="AI319" s="139">
        <f t="shared" si="35"/>
        <v>0</v>
      </c>
      <c r="AJ319" s="139">
        <f t="shared" si="36"/>
        <v>0</v>
      </c>
      <c r="AK319" s="139">
        <f t="shared" si="37"/>
        <v>0</v>
      </c>
      <c r="AL319" s="139">
        <f t="shared" si="38"/>
        <v>0</v>
      </c>
      <c r="AM319" s="139">
        <f t="shared" si="39"/>
        <v>0</v>
      </c>
      <c r="AN319" s="6" t="str">
        <f>IF(通常分様式!C319="","",IF(PRODUCT(C319:E319,H319:Z319,AE319)=0,"error",""))</f>
        <v/>
      </c>
    </row>
    <row r="320" spans="1:40" x14ac:dyDescent="0.15">
      <c r="A320" s="6">
        <v>302</v>
      </c>
      <c r="C320" s="6">
        <f>IFERROR(VLOOKUP(通常分様式!C320,―!$A$2:$B$3,2,FALSE),0)</f>
        <v>0</v>
      </c>
      <c r="D320" s="6">
        <f>IFERROR(VLOOKUP(通常分様式!D320,―!$AD$2:$AE$3,2,FALSE),0)</f>
        <v>0</v>
      </c>
      <c r="E320" s="6">
        <f>IFERROR(VLOOKUP(通常分様式!E320,―!$AF$2:$AG$3,2,FALSE),0)</f>
        <v>0</v>
      </c>
      <c r="H320" s="6">
        <f>IFERROR(VLOOKUP(通常分様式!H320,―!$C$2:$D$2,2,FALSE),0)</f>
        <v>0</v>
      </c>
      <c r="I320" s="6">
        <f>IFERROR(IF(通常分様式!D320="○",VLOOKUP(通常分様式!I320,―!$E$20:$F$24,2,FALSE),VLOOKUP(通常分様式!I320,―!$E$2:$F$18,2,FALSE)),0)</f>
        <v>0</v>
      </c>
      <c r="J320" s="6">
        <f>IFERROR(VLOOKUP(通常分様式!J320,―!$G$2:$H$2,2,FALSE),0)</f>
        <v>0</v>
      </c>
      <c r="K320" s="6">
        <f>IFERROR(VLOOKUP(通常分様式!K320,―!$AH$2:$AI$12,2,FALSE),0)</f>
        <v>0</v>
      </c>
      <c r="U320" s="6">
        <f>IFERROR(IF(通常分様式!C320="単",VLOOKUP(通常分様式!U320,―!$I$2:$J$3,2,FALSE),VLOOKUP(通常分様式!U320,―!$I$4:$J$5,2,FALSE)),0)</f>
        <v>0</v>
      </c>
      <c r="V320" s="6">
        <f>IFERROR(VLOOKUP(通常分様式!V320,―!$K$2:$L$3,2,FALSE),0)</f>
        <v>0</v>
      </c>
      <c r="W320" s="6">
        <f>IFERROR(VLOOKUP(通常分様式!W320,―!$M$2:$N$3,2,FALSE),0)</f>
        <v>0</v>
      </c>
      <c r="X320" s="6">
        <f>IFERROR(VLOOKUP(通常分様式!X320,―!$O$2:$P$3,2,FALSE),0)</f>
        <v>0</v>
      </c>
      <c r="Y320" s="6">
        <f>IFERROR(VLOOKUP(通常分様式!Y320,―!$X$2:$Y$31,2,FALSE),0)</f>
        <v>0</v>
      </c>
      <c r="Z320" s="6">
        <f>IFERROR(VLOOKUP(通常分様式!Z320,―!$X$2:$Y$31,2,FALSE),0)</f>
        <v>0</v>
      </c>
      <c r="AE320" s="6">
        <f>IFERROR(VLOOKUP(通常分様式!AE320,―!$AA$2:$AB$13,2,FALSE),0)</f>
        <v>0</v>
      </c>
      <c r="AF320" s="6">
        <f t="shared" si="32"/>
        <v>0</v>
      </c>
      <c r="AG320" s="139">
        <f t="shared" si="33"/>
        <v>0</v>
      </c>
      <c r="AH320" s="139">
        <f t="shared" si="34"/>
        <v>0</v>
      </c>
      <c r="AI320" s="139">
        <f t="shared" si="35"/>
        <v>0</v>
      </c>
      <c r="AJ320" s="139">
        <f t="shared" si="36"/>
        <v>0</v>
      </c>
      <c r="AK320" s="139">
        <f t="shared" si="37"/>
        <v>0</v>
      </c>
      <c r="AL320" s="139">
        <f t="shared" si="38"/>
        <v>0</v>
      </c>
      <c r="AM320" s="139">
        <f t="shared" si="39"/>
        <v>0</v>
      </c>
      <c r="AN320" s="6" t="str">
        <f>IF(通常分様式!C320="","",IF(PRODUCT(C320:E320,H320:Z320,AE320)=0,"error",""))</f>
        <v/>
      </c>
    </row>
    <row r="321" spans="1:40" x14ac:dyDescent="0.15">
      <c r="A321" s="6">
        <v>303</v>
      </c>
      <c r="C321" s="6">
        <f>IFERROR(VLOOKUP(通常分様式!C321,―!$A$2:$B$3,2,FALSE),0)</f>
        <v>0</v>
      </c>
      <c r="D321" s="6">
        <f>IFERROR(VLOOKUP(通常分様式!D321,―!$AD$2:$AE$3,2,FALSE),0)</f>
        <v>0</v>
      </c>
      <c r="E321" s="6">
        <f>IFERROR(VLOOKUP(通常分様式!E321,―!$AF$2:$AG$3,2,FALSE),0)</f>
        <v>0</v>
      </c>
      <c r="H321" s="6">
        <f>IFERROR(VLOOKUP(通常分様式!H321,―!$C$2:$D$2,2,FALSE),0)</f>
        <v>0</v>
      </c>
      <c r="I321" s="6">
        <f>IFERROR(IF(通常分様式!D321="○",VLOOKUP(通常分様式!I321,―!$E$20:$F$24,2,FALSE),VLOOKUP(通常分様式!I321,―!$E$2:$F$18,2,FALSE)),0)</f>
        <v>0</v>
      </c>
      <c r="J321" s="6">
        <f>IFERROR(VLOOKUP(通常分様式!J321,―!$G$2:$H$2,2,FALSE),0)</f>
        <v>0</v>
      </c>
      <c r="K321" s="6">
        <f>IFERROR(VLOOKUP(通常分様式!K321,―!$AH$2:$AI$12,2,FALSE),0)</f>
        <v>0</v>
      </c>
      <c r="U321" s="6">
        <f>IFERROR(IF(通常分様式!C321="単",VLOOKUP(通常分様式!U321,―!$I$2:$J$3,2,FALSE),VLOOKUP(通常分様式!U321,―!$I$4:$J$5,2,FALSE)),0)</f>
        <v>0</v>
      </c>
      <c r="V321" s="6">
        <f>IFERROR(VLOOKUP(通常分様式!V321,―!$K$2:$L$3,2,FALSE),0)</f>
        <v>0</v>
      </c>
      <c r="W321" s="6">
        <f>IFERROR(VLOOKUP(通常分様式!W321,―!$M$2:$N$3,2,FALSE),0)</f>
        <v>0</v>
      </c>
      <c r="X321" s="6">
        <f>IFERROR(VLOOKUP(通常分様式!X321,―!$O$2:$P$3,2,FALSE),0)</f>
        <v>0</v>
      </c>
      <c r="Y321" s="6">
        <f>IFERROR(VLOOKUP(通常分様式!Y321,―!$X$2:$Y$31,2,FALSE),0)</f>
        <v>0</v>
      </c>
      <c r="Z321" s="6">
        <f>IFERROR(VLOOKUP(通常分様式!Z321,―!$X$2:$Y$31,2,FALSE),0)</f>
        <v>0</v>
      </c>
      <c r="AE321" s="6">
        <f>IFERROR(VLOOKUP(通常分様式!AE321,―!$AA$2:$AB$13,2,FALSE),0)</f>
        <v>0</v>
      </c>
      <c r="AF321" s="6">
        <f t="shared" si="32"/>
        <v>0</v>
      </c>
      <c r="AG321" s="139">
        <f t="shared" si="33"/>
        <v>0</v>
      </c>
      <c r="AH321" s="139">
        <f t="shared" si="34"/>
        <v>0</v>
      </c>
      <c r="AI321" s="139">
        <f t="shared" si="35"/>
        <v>0</v>
      </c>
      <c r="AJ321" s="139">
        <f t="shared" si="36"/>
        <v>0</v>
      </c>
      <c r="AK321" s="139">
        <f t="shared" si="37"/>
        <v>0</v>
      </c>
      <c r="AL321" s="139">
        <f t="shared" si="38"/>
        <v>0</v>
      </c>
      <c r="AM321" s="139">
        <f t="shared" si="39"/>
        <v>0</v>
      </c>
      <c r="AN321" s="6" t="str">
        <f>IF(通常分様式!C321="","",IF(PRODUCT(C321:E321,H321:Z321,AE321)=0,"error",""))</f>
        <v/>
      </c>
    </row>
    <row r="322" spans="1:40" x14ac:dyDescent="0.15">
      <c r="A322" s="6">
        <v>304</v>
      </c>
      <c r="C322" s="6">
        <f>IFERROR(VLOOKUP(通常分様式!C322,―!$A$2:$B$3,2,FALSE),0)</f>
        <v>0</v>
      </c>
      <c r="D322" s="6">
        <f>IFERROR(VLOOKUP(通常分様式!D322,―!$AD$2:$AE$3,2,FALSE),0)</f>
        <v>0</v>
      </c>
      <c r="E322" s="6">
        <f>IFERROR(VLOOKUP(通常分様式!E322,―!$AF$2:$AG$3,2,FALSE),0)</f>
        <v>0</v>
      </c>
      <c r="H322" s="6">
        <f>IFERROR(VLOOKUP(通常分様式!H322,―!$C$2:$D$2,2,FALSE),0)</f>
        <v>0</v>
      </c>
      <c r="I322" s="6">
        <f>IFERROR(IF(通常分様式!D322="○",VLOOKUP(通常分様式!I322,―!$E$20:$F$24,2,FALSE),VLOOKUP(通常分様式!I322,―!$E$2:$F$18,2,FALSE)),0)</f>
        <v>0</v>
      </c>
      <c r="J322" s="6">
        <f>IFERROR(VLOOKUP(通常分様式!J322,―!$G$2:$H$2,2,FALSE),0)</f>
        <v>0</v>
      </c>
      <c r="K322" s="6">
        <f>IFERROR(VLOOKUP(通常分様式!K322,―!$AH$2:$AI$12,2,FALSE),0)</f>
        <v>0</v>
      </c>
      <c r="U322" s="6">
        <f>IFERROR(IF(通常分様式!C322="単",VLOOKUP(通常分様式!U322,―!$I$2:$J$3,2,FALSE),VLOOKUP(通常分様式!U322,―!$I$4:$J$5,2,FALSE)),0)</f>
        <v>0</v>
      </c>
      <c r="V322" s="6">
        <f>IFERROR(VLOOKUP(通常分様式!V322,―!$K$2:$L$3,2,FALSE),0)</f>
        <v>0</v>
      </c>
      <c r="W322" s="6">
        <f>IFERROR(VLOOKUP(通常分様式!W322,―!$M$2:$N$3,2,FALSE),0)</f>
        <v>0</v>
      </c>
      <c r="X322" s="6">
        <f>IFERROR(VLOOKUP(通常分様式!X322,―!$O$2:$P$3,2,FALSE),0)</f>
        <v>0</v>
      </c>
      <c r="Y322" s="6">
        <f>IFERROR(VLOOKUP(通常分様式!Y322,―!$X$2:$Y$31,2,FALSE),0)</f>
        <v>0</v>
      </c>
      <c r="Z322" s="6">
        <f>IFERROR(VLOOKUP(通常分様式!Z322,―!$X$2:$Y$31,2,FALSE),0)</f>
        <v>0</v>
      </c>
      <c r="AE322" s="6">
        <f>IFERROR(VLOOKUP(通常分様式!AE322,―!$AA$2:$AB$13,2,FALSE),0)</f>
        <v>0</v>
      </c>
      <c r="AF322" s="6">
        <f t="shared" si="32"/>
        <v>0</v>
      </c>
      <c r="AG322" s="139">
        <f t="shared" si="33"/>
        <v>0</v>
      </c>
      <c r="AH322" s="139">
        <f t="shared" si="34"/>
        <v>0</v>
      </c>
      <c r="AI322" s="139">
        <f t="shared" si="35"/>
        <v>0</v>
      </c>
      <c r="AJ322" s="139">
        <f t="shared" si="36"/>
        <v>0</v>
      </c>
      <c r="AK322" s="139">
        <f t="shared" si="37"/>
        <v>0</v>
      </c>
      <c r="AL322" s="139">
        <f t="shared" si="38"/>
        <v>0</v>
      </c>
      <c r="AM322" s="139">
        <f t="shared" si="39"/>
        <v>0</v>
      </c>
      <c r="AN322" s="6" t="str">
        <f>IF(通常分様式!C322="","",IF(PRODUCT(C322:E322,H322:Z322,AE322)=0,"error",""))</f>
        <v/>
      </c>
    </row>
    <row r="323" spans="1:40" x14ac:dyDescent="0.15">
      <c r="A323" s="6">
        <v>305</v>
      </c>
      <c r="C323" s="6">
        <f>IFERROR(VLOOKUP(通常分様式!C323,―!$A$2:$B$3,2,FALSE),0)</f>
        <v>0</v>
      </c>
      <c r="D323" s="6">
        <f>IFERROR(VLOOKUP(通常分様式!D323,―!$AD$2:$AE$3,2,FALSE),0)</f>
        <v>0</v>
      </c>
      <c r="E323" s="6">
        <f>IFERROR(VLOOKUP(通常分様式!E323,―!$AF$2:$AG$3,2,FALSE),0)</f>
        <v>0</v>
      </c>
      <c r="H323" s="6">
        <f>IFERROR(VLOOKUP(通常分様式!H323,―!$C$2:$D$2,2,FALSE),0)</f>
        <v>0</v>
      </c>
      <c r="I323" s="6">
        <f>IFERROR(IF(通常分様式!D323="○",VLOOKUP(通常分様式!I323,―!$E$20:$F$24,2,FALSE),VLOOKUP(通常分様式!I323,―!$E$2:$F$18,2,FALSE)),0)</f>
        <v>0</v>
      </c>
      <c r="J323" s="6">
        <f>IFERROR(VLOOKUP(通常分様式!J323,―!$G$2:$H$2,2,FALSE),0)</f>
        <v>0</v>
      </c>
      <c r="K323" s="6">
        <f>IFERROR(VLOOKUP(通常分様式!K323,―!$AH$2:$AI$12,2,FALSE),0)</f>
        <v>0</v>
      </c>
      <c r="U323" s="6">
        <f>IFERROR(IF(通常分様式!C323="単",VLOOKUP(通常分様式!U323,―!$I$2:$J$3,2,FALSE),VLOOKUP(通常分様式!U323,―!$I$4:$J$5,2,FALSE)),0)</f>
        <v>0</v>
      </c>
      <c r="V323" s="6">
        <f>IFERROR(VLOOKUP(通常分様式!V323,―!$K$2:$L$3,2,FALSE),0)</f>
        <v>0</v>
      </c>
      <c r="W323" s="6">
        <f>IFERROR(VLOOKUP(通常分様式!W323,―!$M$2:$N$3,2,FALSE),0)</f>
        <v>0</v>
      </c>
      <c r="X323" s="6">
        <f>IFERROR(VLOOKUP(通常分様式!X323,―!$O$2:$P$3,2,FALSE),0)</f>
        <v>0</v>
      </c>
      <c r="Y323" s="6">
        <f>IFERROR(VLOOKUP(通常分様式!Y323,―!$X$2:$Y$31,2,FALSE),0)</f>
        <v>0</v>
      </c>
      <c r="Z323" s="6">
        <f>IFERROR(VLOOKUP(通常分様式!Z323,―!$X$2:$Y$31,2,FALSE),0)</f>
        <v>0</v>
      </c>
      <c r="AE323" s="6">
        <f>IFERROR(VLOOKUP(通常分様式!AE323,―!$AA$2:$AB$13,2,FALSE),0)</f>
        <v>0</v>
      </c>
      <c r="AF323" s="6">
        <f t="shared" si="32"/>
        <v>0</v>
      </c>
      <c r="AG323" s="139">
        <f t="shared" si="33"/>
        <v>0</v>
      </c>
      <c r="AH323" s="139">
        <f t="shared" si="34"/>
        <v>0</v>
      </c>
      <c r="AI323" s="139">
        <f t="shared" si="35"/>
        <v>0</v>
      </c>
      <c r="AJ323" s="139">
        <f t="shared" si="36"/>
        <v>0</v>
      </c>
      <c r="AK323" s="139">
        <f t="shared" si="37"/>
        <v>0</v>
      </c>
      <c r="AL323" s="139">
        <f t="shared" si="38"/>
        <v>0</v>
      </c>
      <c r="AM323" s="139">
        <f t="shared" si="39"/>
        <v>0</v>
      </c>
      <c r="AN323" s="6" t="str">
        <f>IF(通常分様式!C323="","",IF(PRODUCT(C323:E323,H323:Z323,AE323)=0,"error",""))</f>
        <v/>
      </c>
    </row>
    <row r="324" spans="1:40" x14ac:dyDescent="0.15">
      <c r="A324" s="6">
        <v>306</v>
      </c>
      <c r="C324" s="6">
        <f>IFERROR(VLOOKUP(通常分様式!C324,―!$A$2:$B$3,2,FALSE),0)</f>
        <v>0</v>
      </c>
      <c r="D324" s="6">
        <f>IFERROR(VLOOKUP(通常分様式!D324,―!$AD$2:$AE$3,2,FALSE),0)</f>
        <v>0</v>
      </c>
      <c r="E324" s="6">
        <f>IFERROR(VLOOKUP(通常分様式!E324,―!$AF$2:$AG$3,2,FALSE),0)</f>
        <v>0</v>
      </c>
      <c r="H324" s="6">
        <f>IFERROR(VLOOKUP(通常分様式!H324,―!$C$2:$D$2,2,FALSE),0)</f>
        <v>0</v>
      </c>
      <c r="I324" s="6">
        <f>IFERROR(IF(通常分様式!D324="○",VLOOKUP(通常分様式!I324,―!$E$20:$F$24,2,FALSE),VLOOKUP(通常分様式!I324,―!$E$2:$F$18,2,FALSE)),0)</f>
        <v>0</v>
      </c>
      <c r="J324" s="6">
        <f>IFERROR(VLOOKUP(通常分様式!J324,―!$G$2:$H$2,2,FALSE),0)</f>
        <v>0</v>
      </c>
      <c r="K324" s="6">
        <f>IFERROR(VLOOKUP(通常分様式!K324,―!$AH$2:$AI$12,2,FALSE),0)</f>
        <v>0</v>
      </c>
      <c r="U324" s="6">
        <f>IFERROR(IF(通常分様式!C324="単",VLOOKUP(通常分様式!U324,―!$I$2:$J$3,2,FALSE),VLOOKUP(通常分様式!U324,―!$I$4:$J$5,2,FALSE)),0)</f>
        <v>0</v>
      </c>
      <c r="V324" s="6">
        <f>IFERROR(VLOOKUP(通常分様式!V324,―!$K$2:$L$3,2,FALSE),0)</f>
        <v>0</v>
      </c>
      <c r="W324" s="6">
        <f>IFERROR(VLOOKUP(通常分様式!W324,―!$M$2:$N$3,2,FALSE),0)</f>
        <v>0</v>
      </c>
      <c r="X324" s="6">
        <f>IFERROR(VLOOKUP(通常分様式!X324,―!$O$2:$P$3,2,FALSE),0)</f>
        <v>0</v>
      </c>
      <c r="Y324" s="6">
        <f>IFERROR(VLOOKUP(通常分様式!Y324,―!$X$2:$Y$31,2,FALSE),0)</f>
        <v>0</v>
      </c>
      <c r="Z324" s="6">
        <f>IFERROR(VLOOKUP(通常分様式!Z324,―!$X$2:$Y$31,2,FALSE),0)</f>
        <v>0</v>
      </c>
      <c r="AE324" s="6">
        <f>IFERROR(VLOOKUP(通常分様式!AE324,―!$AA$2:$AB$13,2,FALSE),0)</f>
        <v>0</v>
      </c>
      <c r="AF324" s="6">
        <f t="shared" si="32"/>
        <v>0</v>
      </c>
      <c r="AG324" s="139">
        <f t="shared" si="33"/>
        <v>0</v>
      </c>
      <c r="AH324" s="139">
        <f t="shared" si="34"/>
        <v>0</v>
      </c>
      <c r="AI324" s="139">
        <f t="shared" si="35"/>
        <v>0</v>
      </c>
      <c r="AJ324" s="139">
        <f t="shared" si="36"/>
        <v>0</v>
      </c>
      <c r="AK324" s="139">
        <f t="shared" si="37"/>
        <v>0</v>
      </c>
      <c r="AL324" s="139">
        <f t="shared" si="38"/>
        <v>0</v>
      </c>
      <c r="AM324" s="139">
        <f t="shared" si="39"/>
        <v>0</v>
      </c>
      <c r="AN324" s="6" t="str">
        <f>IF(通常分様式!C324="","",IF(PRODUCT(C324:E324,H324:Z324,AE324)=0,"error",""))</f>
        <v/>
      </c>
    </row>
    <row r="325" spans="1:40" x14ac:dyDescent="0.15">
      <c r="A325" s="6">
        <v>307</v>
      </c>
      <c r="C325" s="6">
        <f>IFERROR(VLOOKUP(通常分様式!C325,―!$A$2:$B$3,2,FALSE),0)</f>
        <v>0</v>
      </c>
      <c r="D325" s="6">
        <f>IFERROR(VLOOKUP(通常分様式!D325,―!$AD$2:$AE$3,2,FALSE),0)</f>
        <v>0</v>
      </c>
      <c r="E325" s="6">
        <f>IFERROR(VLOOKUP(通常分様式!E325,―!$AF$2:$AG$3,2,FALSE),0)</f>
        <v>0</v>
      </c>
      <c r="H325" s="6">
        <f>IFERROR(VLOOKUP(通常分様式!H325,―!$C$2:$D$2,2,FALSE),0)</f>
        <v>0</v>
      </c>
      <c r="I325" s="6">
        <f>IFERROR(IF(通常分様式!D325="○",VLOOKUP(通常分様式!I325,―!$E$20:$F$24,2,FALSE),VLOOKUP(通常分様式!I325,―!$E$2:$F$18,2,FALSE)),0)</f>
        <v>0</v>
      </c>
      <c r="J325" s="6">
        <f>IFERROR(VLOOKUP(通常分様式!J325,―!$G$2:$H$2,2,FALSE),0)</f>
        <v>0</v>
      </c>
      <c r="K325" s="6">
        <f>IFERROR(VLOOKUP(通常分様式!K325,―!$AH$2:$AI$12,2,FALSE),0)</f>
        <v>0</v>
      </c>
      <c r="U325" s="6">
        <f>IFERROR(IF(通常分様式!C325="単",VLOOKUP(通常分様式!U325,―!$I$2:$J$3,2,FALSE),VLOOKUP(通常分様式!U325,―!$I$4:$J$5,2,FALSE)),0)</f>
        <v>0</v>
      </c>
      <c r="V325" s="6">
        <f>IFERROR(VLOOKUP(通常分様式!V325,―!$K$2:$L$3,2,FALSE),0)</f>
        <v>0</v>
      </c>
      <c r="W325" s="6">
        <f>IFERROR(VLOOKUP(通常分様式!W325,―!$M$2:$N$3,2,FALSE),0)</f>
        <v>0</v>
      </c>
      <c r="X325" s="6">
        <f>IFERROR(VLOOKUP(通常分様式!X325,―!$O$2:$P$3,2,FALSE),0)</f>
        <v>0</v>
      </c>
      <c r="Y325" s="6">
        <f>IFERROR(VLOOKUP(通常分様式!Y325,―!$X$2:$Y$31,2,FALSE),0)</f>
        <v>0</v>
      </c>
      <c r="Z325" s="6">
        <f>IFERROR(VLOOKUP(通常分様式!Z325,―!$X$2:$Y$31,2,FALSE),0)</f>
        <v>0</v>
      </c>
      <c r="AE325" s="6">
        <f>IFERROR(VLOOKUP(通常分様式!AE325,―!$AA$2:$AB$13,2,FALSE),0)</f>
        <v>0</v>
      </c>
      <c r="AF325" s="6">
        <f t="shared" si="32"/>
        <v>0</v>
      </c>
      <c r="AG325" s="139">
        <f t="shared" si="33"/>
        <v>0</v>
      </c>
      <c r="AH325" s="139">
        <f t="shared" si="34"/>
        <v>0</v>
      </c>
      <c r="AI325" s="139">
        <f t="shared" si="35"/>
        <v>0</v>
      </c>
      <c r="AJ325" s="139">
        <f t="shared" si="36"/>
        <v>0</v>
      </c>
      <c r="AK325" s="139">
        <f t="shared" si="37"/>
        <v>0</v>
      </c>
      <c r="AL325" s="139">
        <f t="shared" si="38"/>
        <v>0</v>
      </c>
      <c r="AM325" s="139">
        <f t="shared" si="39"/>
        <v>0</v>
      </c>
      <c r="AN325" s="6" t="str">
        <f>IF(通常分様式!C325="","",IF(PRODUCT(C325:E325,H325:Z325,AE325)=0,"error",""))</f>
        <v/>
      </c>
    </row>
    <row r="326" spans="1:40" x14ac:dyDescent="0.15">
      <c r="A326" s="6">
        <v>308</v>
      </c>
      <c r="C326" s="6">
        <f>IFERROR(VLOOKUP(通常分様式!C326,―!$A$2:$B$3,2,FALSE),0)</f>
        <v>0</v>
      </c>
      <c r="D326" s="6">
        <f>IFERROR(VLOOKUP(通常分様式!D326,―!$AD$2:$AE$3,2,FALSE),0)</f>
        <v>0</v>
      </c>
      <c r="E326" s="6">
        <f>IFERROR(VLOOKUP(通常分様式!E326,―!$AF$2:$AG$3,2,FALSE),0)</f>
        <v>0</v>
      </c>
      <c r="H326" s="6">
        <f>IFERROR(VLOOKUP(通常分様式!H326,―!$C$2:$D$2,2,FALSE),0)</f>
        <v>0</v>
      </c>
      <c r="I326" s="6">
        <f>IFERROR(IF(通常分様式!D326="○",VLOOKUP(通常分様式!I326,―!$E$20:$F$24,2,FALSE),VLOOKUP(通常分様式!I326,―!$E$2:$F$18,2,FALSE)),0)</f>
        <v>0</v>
      </c>
      <c r="J326" s="6">
        <f>IFERROR(VLOOKUP(通常分様式!J326,―!$G$2:$H$2,2,FALSE),0)</f>
        <v>0</v>
      </c>
      <c r="K326" s="6">
        <f>IFERROR(VLOOKUP(通常分様式!K326,―!$AH$2:$AI$12,2,FALSE),0)</f>
        <v>0</v>
      </c>
      <c r="U326" s="6">
        <f>IFERROR(IF(通常分様式!C326="単",VLOOKUP(通常分様式!U326,―!$I$2:$J$3,2,FALSE),VLOOKUP(通常分様式!U326,―!$I$4:$J$5,2,FALSE)),0)</f>
        <v>0</v>
      </c>
      <c r="V326" s="6">
        <f>IFERROR(VLOOKUP(通常分様式!V326,―!$K$2:$L$3,2,FALSE),0)</f>
        <v>0</v>
      </c>
      <c r="W326" s="6">
        <f>IFERROR(VLOOKUP(通常分様式!W326,―!$M$2:$N$3,2,FALSE),0)</f>
        <v>0</v>
      </c>
      <c r="X326" s="6">
        <f>IFERROR(VLOOKUP(通常分様式!X326,―!$O$2:$P$3,2,FALSE),0)</f>
        <v>0</v>
      </c>
      <c r="Y326" s="6">
        <f>IFERROR(VLOOKUP(通常分様式!Y326,―!$X$2:$Y$31,2,FALSE),0)</f>
        <v>0</v>
      </c>
      <c r="Z326" s="6">
        <f>IFERROR(VLOOKUP(通常分様式!Z326,―!$X$2:$Y$31,2,FALSE),0)</f>
        <v>0</v>
      </c>
      <c r="AE326" s="6">
        <f>IFERROR(VLOOKUP(通常分様式!AE326,―!$AA$2:$AB$13,2,FALSE),0)</f>
        <v>0</v>
      </c>
      <c r="AF326" s="6">
        <f t="shared" si="32"/>
        <v>0</v>
      </c>
      <c r="AG326" s="139">
        <f t="shared" si="33"/>
        <v>0</v>
      </c>
      <c r="AH326" s="139">
        <f t="shared" si="34"/>
        <v>0</v>
      </c>
      <c r="AI326" s="139">
        <f t="shared" si="35"/>
        <v>0</v>
      </c>
      <c r="AJ326" s="139">
        <f t="shared" si="36"/>
        <v>0</v>
      </c>
      <c r="AK326" s="139">
        <f t="shared" si="37"/>
        <v>0</v>
      </c>
      <c r="AL326" s="139">
        <f t="shared" si="38"/>
        <v>0</v>
      </c>
      <c r="AM326" s="139">
        <f t="shared" si="39"/>
        <v>0</v>
      </c>
      <c r="AN326" s="6" t="str">
        <f>IF(通常分様式!C326="","",IF(PRODUCT(C326:E326,H326:Z326,AE326)=0,"error",""))</f>
        <v/>
      </c>
    </row>
    <row r="327" spans="1:40" x14ac:dyDescent="0.15">
      <c r="A327" s="6">
        <v>309</v>
      </c>
      <c r="C327" s="6">
        <f>IFERROR(VLOOKUP(通常分様式!C327,―!$A$2:$B$3,2,FALSE),0)</f>
        <v>0</v>
      </c>
      <c r="D327" s="6">
        <f>IFERROR(VLOOKUP(通常分様式!D327,―!$AD$2:$AE$3,2,FALSE),0)</f>
        <v>0</v>
      </c>
      <c r="E327" s="6">
        <f>IFERROR(VLOOKUP(通常分様式!E327,―!$AF$2:$AG$3,2,FALSE),0)</f>
        <v>0</v>
      </c>
      <c r="H327" s="6">
        <f>IFERROR(VLOOKUP(通常分様式!H327,―!$C$2:$D$2,2,FALSE),0)</f>
        <v>0</v>
      </c>
      <c r="I327" s="6">
        <f>IFERROR(IF(通常分様式!D327="○",VLOOKUP(通常分様式!I327,―!$E$20:$F$24,2,FALSE),VLOOKUP(通常分様式!I327,―!$E$2:$F$18,2,FALSE)),0)</f>
        <v>0</v>
      </c>
      <c r="J327" s="6">
        <f>IFERROR(VLOOKUP(通常分様式!J327,―!$G$2:$H$2,2,FALSE),0)</f>
        <v>0</v>
      </c>
      <c r="K327" s="6">
        <f>IFERROR(VLOOKUP(通常分様式!K327,―!$AH$2:$AI$12,2,FALSE),0)</f>
        <v>0</v>
      </c>
      <c r="U327" s="6">
        <f>IFERROR(IF(通常分様式!C327="単",VLOOKUP(通常分様式!U327,―!$I$2:$J$3,2,FALSE),VLOOKUP(通常分様式!U327,―!$I$4:$J$5,2,FALSE)),0)</f>
        <v>0</v>
      </c>
      <c r="V327" s="6">
        <f>IFERROR(VLOOKUP(通常分様式!V327,―!$K$2:$L$3,2,FALSE),0)</f>
        <v>0</v>
      </c>
      <c r="W327" s="6">
        <f>IFERROR(VLOOKUP(通常分様式!W327,―!$M$2:$N$3,2,FALSE),0)</f>
        <v>0</v>
      </c>
      <c r="X327" s="6">
        <f>IFERROR(VLOOKUP(通常分様式!X327,―!$O$2:$P$3,2,FALSE),0)</f>
        <v>0</v>
      </c>
      <c r="Y327" s="6">
        <f>IFERROR(VLOOKUP(通常分様式!Y327,―!$X$2:$Y$31,2,FALSE),0)</f>
        <v>0</v>
      </c>
      <c r="Z327" s="6">
        <f>IFERROR(VLOOKUP(通常分様式!Z327,―!$X$2:$Y$31,2,FALSE),0)</f>
        <v>0</v>
      </c>
      <c r="AE327" s="6">
        <f>IFERROR(VLOOKUP(通常分様式!AE327,―!$AA$2:$AB$13,2,FALSE),0)</f>
        <v>0</v>
      </c>
      <c r="AF327" s="6">
        <f t="shared" si="32"/>
        <v>0</v>
      </c>
      <c r="AG327" s="139">
        <f t="shared" si="33"/>
        <v>0</v>
      </c>
      <c r="AH327" s="139">
        <f t="shared" si="34"/>
        <v>0</v>
      </c>
      <c r="AI327" s="139">
        <f t="shared" si="35"/>
        <v>0</v>
      </c>
      <c r="AJ327" s="139">
        <f t="shared" si="36"/>
        <v>0</v>
      </c>
      <c r="AK327" s="139">
        <f t="shared" si="37"/>
        <v>0</v>
      </c>
      <c r="AL327" s="139">
        <f t="shared" si="38"/>
        <v>0</v>
      </c>
      <c r="AM327" s="139">
        <f t="shared" si="39"/>
        <v>0</v>
      </c>
      <c r="AN327" s="6" t="str">
        <f>IF(通常分様式!C327="","",IF(PRODUCT(C327:E327,H327:Z327,AE327)=0,"error",""))</f>
        <v/>
      </c>
    </row>
    <row r="328" spans="1:40" x14ac:dyDescent="0.15">
      <c r="A328" s="6">
        <v>310</v>
      </c>
      <c r="C328" s="6">
        <f>IFERROR(VLOOKUP(通常分様式!C328,―!$A$2:$B$3,2,FALSE),0)</f>
        <v>0</v>
      </c>
      <c r="D328" s="6">
        <f>IFERROR(VLOOKUP(通常分様式!D328,―!$AD$2:$AE$3,2,FALSE),0)</f>
        <v>0</v>
      </c>
      <c r="E328" s="6">
        <f>IFERROR(VLOOKUP(通常分様式!E328,―!$AF$2:$AG$3,2,FALSE),0)</f>
        <v>0</v>
      </c>
      <c r="H328" s="6">
        <f>IFERROR(VLOOKUP(通常分様式!H328,―!$C$2:$D$2,2,FALSE),0)</f>
        <v>0</v>
      </c>
      <c r="I328" s="6">
        <f>IFERROR(IF(通常分様式!D328="○",VLOOKUP(通常分様式!I328,―!$E$20:$F$24,2,FALSE),VLOOKUP(通常分様式!I328,―!$E$2:$F$18,2,FALSE)),0)</f>
        <v>0</v>
      </c>
      <c r="J328" s="6">
        <f>IFERROR(VLOOKUP(通常分様式!J328,―!$G$2:$H$2,2,FALSE),0)</f>
        <v>0</v>
      </c>
      <c r="K328" s="6">
        <f>IFERROR(VLOOKUP(通常分様式!K328,―!$AH$2:$AI$12,2,FALSE),0)</f>
        <v>0</v>
      </c>
      <c r="U328" s="6">
        <f>IFERROR(IF(通常分様式!C328="単",VLOOKUP(通常分様式!U328,―!$I$2:$J$3,2,FALSE),VLOOKUP(通常分様式!U328,―!$I$4:$J$5,2,FALSE)),0)</f>
        <v>0</v>
      </c>
      <c r="V328" s="6">
        <f>IFERROR(VLOOKUP(通常分様式!V328,―!$K$2:$L$3,2,FALSE),0)</f>
        <v>0</v>
      </c>
      <c r="W328" s="6">
        <f>IFERROR(VLOOKUP(通常分様式!W328,―!$M$2:$N$3,2,FALSE),0)</f>
        <v>0</v>
      </c>
      <c r="X328" s="6">
        <f>IFERROR(VLOOKUP(通常分様式!X328,―!$O$2:$P$3,2,FALSE),0)</f>
        <v>0</v>
      </c>
      <c r="Y328" s="6">
        <f>IFERROR(VLOOKUP(通常分様式!Y328,―!$X$2:$Y$31,2,FALSE),0)</f>
        <v>0</v>
      </c>
      <c r="Z328" s="6">
        <f>IFERROR(VLOOKUP(通常分様式!Z328,―!$X$2:$Y$31,2,FALSE),0)</f>
        <v>0</v>
      </c>
      <c r="AE328" s="6">
        <f>IFERROR(VLOOKUP(通常分様式!AE328,―!$AA$2:$AB$13,2,FALSE),0)</f>
        <v>0</v>
      </c>
      <c r="AF328" s="6">
        <f t="shared" si="32"/>
        <v>0</v>
      </c>
      <c r="AG328" s="139">
        <f t="shared" si="33"/>
        <v>0</v>
      </c>
      <c r="AH328" s="139">
        <f t="shared" si="34"/>
        <v>0</v>
      </c>
      <c r="AI328" s="139">
        <f t="shared" si="35"/>
        <v>0</v>
      </c>
      <c r="AJ328" s="139">
        <f t="shared" si="36"/>
        <v>0</v>
      </c>
      <c r="AK328" s="139">
        <f t="shared" si="37"/>
        <v>0</v>
      </c>
      <c r="AL328" s="139">
        <f t="shared" si="38"/>
        <v>0</v>
      </c>
      <c r="AM328" s="139">
        <f t="shared" si="39"/>
        <v>0</v>
      </c>
      <c r="AN328" s="6" t="str">
        <f>IF(通常分様式!C328="","",IF(PRODUCT(C328:E328,H328:Z328,AE328)=0,"error",""))</f>
        <v/>
      </c>
    </row>
    <row r="329" spans="1:40" x14ac:dyDescent="0.15">
      <c r="A329" s="6">
        <v>311</v>
      </c>
      <c r="C329" s="6">
        <f>IFERROR(VLOOKUP(通常分様式!C329,―!$A$2:$B$3,2,FALSE),0)</f>
        <v>0</v>
      </c>
      <c r="D329" s="6">
        <f>IFERROR(VLOOKUP(通常分様式!D329,―!$AD$2:$AE$3,2,FALSE),0)</f>
        <v>0</v>
      </c>
      <c r="E329" s="6">
        <f>IFERROR(VLOOKUP(通常分様式!E329,―!$AF$2:$AG$3,2,FALSE),0)</f>
        <v>0</v>
      </c>
      <c r="H329" s="6">
        <f>IFERROR(VLOOKUP(通常分様式!H329,―!$C$2:$D$2,2,FALSE),0)</f>
        <v>0</v>
      </c>
      <c r="I329" s="6">
        <f>IFERROR(IF(通常分様式!D329="○",VLOOKUP(通常分様式!I329,―!$E$20:$F$24,2,FALSE),VLOOKUP(通常分様式!I329,―!$E$2:$F$18,2,FALSE)),0)</f>
        <v>0</v>
      </c>
      <c r="J329" s="6">
        <f>IFERROR(VLOOKUP(通常分様式!J329,―!$G$2:$H$2,2,FALSE),0)</f>
        <v>0</v>
      </c>
      <c r="K329" s="6">
        <f>IFERROR(VLOOKUP(通常分様式!K329,―!$AH$2:$AI$12,2,FALSE),0)</f>
        <v>0</v>
      </c>
      <c r="U329" s="6">
        <f>IFERROR(IF(通常分様式!C329="単",VLOOKUP(通常分様式!U329,―!$I$2:$J$3,2,FALSE),VLOOKUP(通常分様式!U329,―!$I$4:$J$5,2,FALSE)),0)</f>
        <v>0</v>
      </c>
      <c r="V329" s="6">
        <f>IFERROR(VLOOKUP(通常分様式!V329,―!$K$2:$L$3,2,FALSE),0)</f>
        <v>0</v>
      </c>
      <c r="W329" s="6">
        <f>IFERROR(VLOOKUP(通常分様式!W329,―!$M$2:$N$3,2,FALSE),0)</f>
        <v>0</v>
      </c>
      <c r="X329" s="6">
        <f>IFERROR(VLOOKUP(通常分様式!X329,―!$O$2:$P$3,2,FALSE),0)</f>
        <v>0</v>
      </c>
      <c r="Y329" s="6">
        <f>IFERROR(VLOOKUP(通常分様式!Y329,―!$X$2:$Y$31,2,FALSE),0)</f>
        <v>0</v>
      </c>
      <c r="Z329" s="6">
        <f>IFERROR(VLOOKUP(通常分様式!Z329,―!$X$2:$Y$31,2,FALSE),0)</f>
        <v>0</v>
      </c>
      <c r="AE329" s="6">
        <f>IFERROR(VLOOKUP(通常分様式!AE329,―!$AA$2:$AB$13,2,FALSE),0)</f>
        <v>0</v>
      </c>
      <c r="AF329" s="6">
        <f t="shared" si="32"/>
        <v>0</v>
      </c>
      <c r="AG329" s="139">
        <f t="shared" si="33"/>
        <v>0</v>
      </c>
      <c r="AH329" s="139">
        <f t="shared" si="34"/>
        <v>0</v>
      </c>
      <c r="AI329" s="139">
        <f t="shared" si="35"/>
        <v>0</v>
      </c>
      <c r="AJ329" s="139">
        <f t="shared" si="36"/>
        <v>0</v>
      </c>
      <c r="AK329" s="139">
        <f t="shared" si="37"/>
        <v>0</v>
      </c>
      <c r="AL329" s="139">
        <f t="shared" si="38"/>
        <v>0</v>
      </c>
      <c r="AM329" s="139">
        <f t="shared" si="39"/>
        <v>0</v>
      </c>
      <c r="AN329" s="6" t="str">
        <f>IF(通常分様式!C329="","",IF(PRODUCT(C329:E329,H329:Z329,AE329)=0,"error",""))</f>
        <v/>
      </c>
    </row>
    <row r="330" spans="1:40" x14ac:dyDescent="0.15">
      <c r="A330" s="6">
        <v>312</v>
      </c>
      <c r="C330" s="6">
        <f>IFERROR(VLOOKUP(通常分様式!C330,―!$A$2:$B$3,2,FALSE),0)</f>
        <v>0</v>
      </c>
      <c r="D330" s="6">
        <f>IFERROR(VLOOKUP(通常分様式!D330,―!$AD$2:$AE$3,2,FALSE),0)</f>
        <v>0</v>
      </c>
      <c r="E330" s="6">
        <f>IFERROR(VLOOKUP(通常分様式!E330,―!$AF$2:$AG$3,2,FALSE),0)</f>
        <v>0</v>
      </c>
      <c r="H330" s="6">
        <f>IFERROR(VLOOKUP(通常分様式!H330,―!$C$2:$D$2,2,FALSE),0)</f>
        <v>0</v>
      </c>
      <c r="I330" s="6">
        <f>IFERROR(IF(通常分様式!D330="○",VLOOKUP(通常分様式!I330,―!$E$20:$F$24,2,FALSE),VLOOKUP(通常分様式!I330,―!$E$2:$F$18,2,FALSE)),0)</f>
        <v>0</v>
      </c>
      <c r="J330" s="6">
        <f>IFERROR(VLOOKUP(通常分様式!J330,―!$G$2:$H$2,2,FALSE),0)</f>
        <v>0</v>
      </c>
      <c r="K330" s="6">
        <f>IFERROR(VLOOKUP(通常分様式!K330,―!$AH$2:$AI$12,2,FALSE),0)</f>
        <v>0</v>
      </c>
      <c r="U330" s="6">
        <f>IFERROR(IF(通常分様式!C330="単",VLOOKUP(通常分様式!U330,―!$I$2:$J$3,2,FALSE),VLOOKUP(通常分様式!U330,―!$I$4:$J$5,2,FALSE)),0)</f>
        <v>0</v>
      </c>
      <c r="V330" s="6">
        <f>IFERROR(VLOOKUP(通常分様式!V330,―!$K$2:$L$3,2,FALSE),0)</f>
        <v>0</v>
      </c>
      <c r="W330" s="6">
        <f>IFERROR(VLOOKUP(通常分様式!W330,―!$M$2:$N$3,2,FALSE),0)</f>
        <v>0</v>
      </c>
      <c r="X330" s="6">
        <f>IFERROR(VLOOKUP(通常分様式!X330,―!$O$2:$P$3,2,FALSE),0)</f>
        <v>0</v>
      </c>
      <c r="Y330" s="6">
        <f>IFERROR(VLOOKUP(通常分様式!Y330,―!$X$2:$Y$31,2,FALSE),0)</f>
        <v>0</v>
      </c>
      <c r="Z330" s="6">
        <f>IFERROR(VLOOKUP(通常分様式!Z330,―!$X$2:$Y$31,2,FALSE),0)</f>
        <v>0</v>
      </c>
      <c r="AE330" s="6">
        <f>IFERROR(VLOOKUP(通常分様式!AE330,―!$AA$2:$AB$13,2,FALSE),0)</f>
        <v>0</v>
      </c>
      <c r="AF330" s="6">
        <f t="shared" si="32"/>
        <v>0</v>
      </c>
      <c r="AG330" s="139">
        <f t="shared" si="33"/>
        <v>0</v>
      </c>
      <c r="AH330" s="139">
        <f t="shared" si="34"/>
        <v>0</v>
      </c>
      <c r="AI330" s="139">
        <f t="shared" si="35"/>
        <v>0</v>
      </c>
      <c r="AJ330" s="139">
        <f t="shared" si="36"/>
        <v>0</v>
      </c>
      <c r="AK330" s="139">
        <f t="shared" si="37"/>
        <v>0</v>
      </c>
      <c r="AL330" s="139">
        <f t="shared" si="38"/>
        <v>0</v>
      </c>
      <c r="AM330" s="139">
        <f t="shared" si="39"/>
        <v>0</v>
      </c>
      <c r="AN330" s="6" t="str">
        <f>IF(通常分様式!C330="","",IF(PRODUCT(C330:E330,H330:Z330,AE330)=0,"error",""))</f>
        <v/>
      </c>
    </row>
    <row r="331" spans="1:40" x14ac:dyDescent="0.15">
      <c r="A331" s="6">
        <v>313</v>
      </c>
      <c r="C331" s="6">
        <f>IFERROR(VLOOKUP(通常分様式!C331,―!$A$2:$B$3,2,FALSE),0)</f>
        <v>0</v>
      </c>
      <c r="D331" s="6">
        <f>IFERROR(VLOOKUP(通常分様式!D331,―!$AD$2:$AE$3,2,FALSE),0)</f>
        <v>0</v>
      </c>
      <c r="E331" s="6">
        <f>IFERROR(VLOOKUP(通常分様式!E331,―!$AF$2:$AG$3,2,FALSE),0)</f>
        <v>0</v>
      </c>
      <c r="H331" s="6">
        <f>IFERROR(VLOOKUP(通常分様式!H331,―!$C$2:$D$2,2,FALSE),0)</f>
        <v>0</v>
      </c>
      <c r="I331" s="6">
        <f>IFERROR(IF(通常分様式!D331="○",VLOOKUP(通常分様式!I331,―!$E$20:$F$24,2,FALSE),VLOOKUP(通常分様式!I331,―!$E$2:$F$18,2,FALSE)),0)</f>
        <v>0</v>
      </c>
      <c r="J331" s="6">
        <f>IFERROR(VLOOKUP(通常分様式!J331,―!$G$2:$H$2,2,FALSE),0)</f>
        <v>0</v>
      </c>
      <c r="K331" s="6">
        <f>IFERROR(VLOOKUP(通常分様式!K331,―!$AH$2:$AI$12,2,FALSE),0)</f>
        <v>0</v>
      </c>
      <c r="U331" s="6">
        <f>IFERROR(IF(通常分様式!C331="単",VLOOKUP(通常分様式!U331,―!$I$2:$J$3,2,FALSE),VLOOKUP(通常分様式!U331,―!$I$4:$J$5,2,FALSE)),0)</f>
        <v>0</v>
      </c>
      <c r="V331" s="6">
        <f>IFERROR(VLOOKUP(通常分様式!V331,―!$K$2:$L$3,2,FALSE),0)</f>
        <v>0</v>
      </c>
      <c r="W331" s="6">
        <f>IFERROR(VLOOKUP(通常分様式!W331,―!$M$2:$N$3,2,FALSE),0)</f>
        <v>0</v>
      </c>
      <c r="X331" s="6">
        <f>IFERROR(VLOOKUP(通常分様式!X331,―!$O$2:$P$3,2,FALSE),0)</f>
        <v>0</v>
      </c>
      <c r="Y331" s="6">
        <f>IFERROR(VLOOKUP(通常分様式!Y331,―!$X$2:$Y$31,2,FALSE),0)</f>
        <v>0</v>
      </c>
      <c r="Z331" s="6">
        <f>IFERROR(VLOOKUP(通常分様式!Z331,―!$X$2:$Y$31,2,FALSE),0)</f>
        <v>0</v>
      </c>
      <c r="AE331" s="6">
        <f>IFERROR(VLOOKUP(通常分様式!AE331,―!$AA$2:$AB$13,2,FALSE),0)</f>
        <v>0</v>
      </c>
      <c r="AF331" s="6">
        <f t="shared" si="32"/>
        <v>0</v>
      </c>
      <c r="AG331" s="139">
        <f t="shared" si="33"/>
        <v>0</v>
      </c>
      <c r="AH331" s="139">
        <f t="shared" si="34"/>
        <v>0</v>
      </c>
      <c r="AI331" s="139">
        <f t="shared" si="35"/>
        <v>0</v>
      </c>
      <c r="AJ331" s="139">
        <f t="shared" si="36"/>
        <v>0</v>
      </c>
      <c r="AK331" s="139">
        <f t="shared" si="37"/>
        <v>0</v>
      </c>
      <c r="AL331" s="139">
        <f t="shared" si="38"/>
        <v>0</v>
      </c>
      <c r="AM331" s="139">
        <f t="shared" si="39"/>
        <v>0</v>
      </c>
      <c r="AN331" s="6" t="str">
        <f>IF(通常分様式!C331="","",IF(PRODUCT(C331:E331,H331:Z331,AE331)=0,"error",""))</f>
        <v/>
      </c>
    </row>
    <row r="332" spans="1:40" x14ac:dyDescent="0.15">
      <c r="A332" s="6">
        <v>314</v>
      </c>
      <c r="C332" s="6">
        <f>IFERROR(VLOOKUP(通常分様式!C332,―!$A$2:$B$3,2,FALSE),0)</f>
        <v>0</v>
      </c>
      <c r="D332" s="6">
        <f>IFERROR(VLOOKUP(通常分様式!D332,―!$AD$2:$AE$3,2,FALSE),0)</f>
        <v>0</v>
      </c>
      <c r="E332" s="6">
        <f>IFERROR(VLOOKUP(通常分様式!E332,―!$AF$2:$AG$3,2,FALSE),0)</f>
        <v>0</v>
      </c>
      <c r="H332" s="6">
        <f>IFERROR(VLOOKUP(通常分様式!H332,―!$C$2:$D$2,2,FALSE),0)</f>
        <v>0</v>
      </c>
      <c r="I332" s="6">
        <f>IFERROR(IF(通常分様式!D332="○",VLOOKUP(通常分様式!I332,―!$E$20:$F$24,2,FALSE),VLOOKUP(通常分様式!I332,―!$E$2:$F$18,2,FALSE)),0)</f>
        <v>0</v>
      </c>
      <c r="J332" s="6">
        <f>IFERROR(VLOOKUP(通常分様式!J332,―!$G$2:$H$2,2,FALSE),0)</f>
        <v>0</v>
      </c>
      <c r="K332" s="6">
        <f>IFERROR(VLOOKUP(通常分様式!K332,―!$AH$2:$AI$12,2,FALSE),0)</f>
        <v>0</v>
      </c>
      <c r="U332" s="6">
        <f>IFERROR(IF(通常分様式!C332="単",VLOOKUP(通常分様式!U332,―!$I$2:$J$3,2,FALSE),VLOOKUP(通常分様式!U332,―!$I$4:$J$5,2,FALSE)),0)</f>
        <v>0</v>
      </c>
      <c r="V332" s="6">
        <f>IFERROR(VLOOKUP(通常分様式!V332,―!$K$2:$L$3,2,FALSE),0)</f>
        <v>0</v>
      </c>
      <c r="W332" s="6">
        <f>IFERROR(VLOOKUP(通常分様式!W332,―!$M$2:$N$3,2,FALSE),0)</f>
        <v>0</v>
      </c>
      <c r="X332" s="6">
        <f>IFERROR(VLOOKUP(通常分様式!X332,―!$O$2:$P$3,2,FALSE),0)</f>
        <v>0</v>
      </c>
      <c r="Y332" s="6">
        <f>IFERROR(VLOOKUP(通常分様式!Y332,―!$X$2:$Y$31,2,FALSE),0)</f>
        <v>0</v>
      </c>
      <c r="Z332" s="6">
        <f>IFERROR(VLOOKUP(通常分様式!Z332,―!$X$2:$Y$31,2,FALSE),0)</f>
        <v>0</v>
      </c>
      <c r="AE332" s="6">
        <f>IFERROR(VLOOKUP(通常分様式!AE332,―!$AA$2:$AB$13,2,FALSE),0)</f>
        <v>0</v>
      </c>
      <c r="AF332" s="6">
        <f t="shared" si="32"/>
        <v>0</v>
      </c>
      <c r="AG332" s="139">
        <f t="shared" si="33"/>
        <v>0</v>
      </c>
      <c r="AH332" s="139">
        <f t="shared" si="34"/>
        <v>0</v>
      </c>
      <c r="AI332" s="139">
        <f t="shared" si="35"/>
        <v>0</v>
      </c>
      <c r="AJ332" s="139">
        <f t="shared" si="36"/>
        <v>0</v>
      </c>
      <c r="AK332" s="139">
        <f t="shared" si="37"/>
        <v>0</v>
      </c>
      <c r="AL332" s="139">
        <f t="shared" si="38"/>
        <v>0</v>
      </c>
      <c r="AM332" s="139">
        <f t="shared" si="39"/>
        <v>0</v>
      </c>
      <c r="AN332" s="6" t="str">
        <f>IF(通常分様式!C332="","",IF(PRODUCT(C332:E332,H332:Z332,AE332)=0,"error",""))</f>
        <v/>
      </c>
    </row>
    <row r="333" spans="1:40" x14ac:dyDescent="0.15">
      <c r="A333" s="6">
        <v>315</v>
      </c>
      <c r="C333" s="6">
        <f>IFERROR(VLOOKUP(通常分様式!C333,―!$A$2:$B$3,2,FALSE),0)</f>
        <v>0</v>
      </c>
      <c r="D333" s="6">
        <f>IFERROR(VLOOKUP(通常分様式!D333,―!$AD$2:$AE$3,2,FALSE),0)</f>
        <v>0</v>
      </c>
      <c r="E333" s="6">
        <f>IFERROR(VLOOKUP(通常分様式!E333,―!$AF$2:$AG$3,2,FALSE),0)</f>
        <v>0</v>
      </c>
      <c r="H333" s="6">
        <f>IFERROR(VLOOKUP(通常分様式!H333,―!$C$2:$D$2,2,FALSE),0)</f>
        <v>0</v>
      </c>
      <c r="I333" s="6">
        <f>IFERROR(IF(通常分様式!D333="○",VLOOKUP(通常分様式!I333,―!$E$20:$F$24,2,FALSE),VLOOKUP(通常分様式!I333,―!$E$2:$F$18,2,FALSE)),0)</f>
        <v>0</v>
      </c>
      <c r="J333" s="6">
        <f>IFERROR(VLOOKUP(通常分様式!J333,―!$G$2:$H$2,2,FALSE),0)</f>
        <v>0</v>
      </c>
      <c r="K333" s="6">
        <f>IFERROR(VLOOKUP(通常分様式!K333,―!$AH$2:$AI$12,2,FALSE),0)</f>
        <v>0</v>
      </c>
      <c r="U333" s="6">
        <f>IFERROR(IF(通常分様式!C333="単",VLOOKUP(通常分様式!U333,―!$I$2:$J$3,2,FALSE),VLOOKUP(通常分様式!U333,―!$I$4:$J$5,2,FALSE)),0)</f>
        <v>0</v>
      </c>
      <c r="V333" s="6">
        <f>IFERROR(VLOOKUP(通常分様式!V333,―!$K$2:$L$3,2,FALSE),0)</f>
        <v>0</v>
      </c>
      <c r="W333" s="6">
        <f>IFERROR(VLOOKUP(通常分様式!W333,―!$M$2:$N$3,2,FALSE),0)</f>
        <v>0</v>
      </c>
      <c r="X333" s="6">
        <f>IFERROR(VLOOKUP(通常分様式!X333,―!$O$2:$P$3,2,FALSE),0)</f>
        <v>0</v>
      </c>
      <c r="Y333" s="6">
        <f>IFERROR(VLOOKUP(通常分様式!Y333,―!$X$2:$Y$31,2,FALSE),0)</f>
        <v>0</v>
      </c>
      <c r="Z333" s="6">
        <f>IFERROR(VLOOKUP(通常分様式!Z333,―!$X$2:$Y$31,2,FALSE),0)</f>
        <v>0</v>
      </c>
      <c r="AE333" s="6">
        <f>IFERROR(VLOOKUP(通常分様式!AE333,―!$AA$2:$AB$13,2,FALSE),0)</f>
        <v>0</v>
      </c>
      <c r="AF333" s="6">
        <f t="shared" si="32"/>
        <v>0</v>
      </c>
      <c r="AG333" s="139">
        <f t="shared" si="33"/>
        <v>0</v>
      </c>
      <c r="AH333" s="139">
        <f t="shared" si="34"/>
        <v>0</v>
      </c>
      <c r="AI333" s="139">
        <f t="shared" si="35"/>
        <v>0</v>
      </c>
      <c r="AJ333" s="139">
        <f t="shared" si="36"/>
        <v>0</v>
      </c>
      <c r="AK333" s="139">
        <f t="shared" si="37"/>
        <v>0</v>
      </c>
      <c r="AL333" s="139">
        <f t="shared" si="38"/>
        <v>0</v>
      </c>
      <c r="AM333" s="139">
        <f t="shared" si="39"/>
        <v>0</v>
      </c>
      <c r="AN333" s="6" t="str">
        <f>IF(通常分様式!C333="","",IF(PRODUCT(C333:E333,H333:Z333,AE333)=0,"error",""))</f>
        <v/>
      </c>
    </row>
    <row r="334" spans="1:40" x14ac:dyDescent="0.15">
      <c r="A334" s="6">
        <v>316</v>
      </c>
      <c r="C334" s="6">
        <f>IFERROR(VLOOKUP(通常分様式!C334,―!$A$2:$B$3,2,FALSE),0)</f>
        <v>0</v>
      </c>
      <c r="D334" s="6">
        <f>IFERROR(VLOOKUP(通常分様式!D334,―!$AD$2:$AE$3,2,FALSE),0)</f>
        <v>0</v>
      </c>
      <c r="E334" s="6">
        <f>IFERROR(VLOOKUP(通常分様式!E334,―!$AF$2:$AG$3,2,FALSE),0)</f>
        <v>0</v>
      </c>
      <c r="H334" s="6">
        <f>IFERROR(VLOOKUP(通常分様式!H334,―!$C$2:$D$2,2,FALSE),0)</f>
        <v>0</v>
      </c>
      <c r="I334" s="6">
        <f>IFERROR(IF(通常分様式!D334="○",VLOOKUP(通常分様式!I334,―!$E$20:$F$24,2,FALSE),VLOOKUP(通常分様式!I334,―!$E$2:$F$18,2,FALSE)),0)</f>
        <v>0</v>
      </c>
      <c r="J334" s="6">
        <f>IFERROR(VLOOKUP(通常分様式!J334,―!$G$2:$H$2,2,FALSE),0)</f>
        <v>0</v>
      </c>
      <c r="K334" s="6">
        <f>IFERROR(VLOOKUP(通常分様式!K334,―!$AH$2:$AI$12,2,FALSE),0)</f>
        <v>0</v>
      </c>
      <c r="U334" s="6">
        <f>IFERROR(IF(通常分様式!C334="単",VLOOKUP(通常分様式!U334,―!$I$2:$J$3,2,FALSE),VLOOKUP(通常分様式!U334,―!$I$4:$J$5,2,FALSE)),0)</f>
        <v>0</v>
      </c>
      <c r="V334" s="6">
        <f>IFERROR(VLOOKUP(通常分様式!V334,―!$K$2:$L$3,2,FALSE),0)</f>
        <v>0</v>
      </c>
      <c r="W334" s="6">
        <f>IFERROR(VLOOKUP(通常分様式!W334,―!$M$2:$N$3,2,FALSE),0)</f>
        <v>0</v>
      </c>
      <c r="X334" s="6">
        <f>IFERROR(VLOOKUP(通常分様式!X334,―!$O$2:$P$3,2,FALSE),0)</f>
        <v>0</v>
      </c>
      <c r="Y334" s="6">
        <f>IFERROR(VLOOKUP(通常分様式!Y334,―!$X$2:$Y$31,2,FALSE),0)</f>
        <v>0</v>
      </c>
      <c r="Z334" s="6">
        <f>IFERROR(VLOOKUP(通常分様式!Z334,―!$X$2:$Y$31,2,FALSE),0)</f>
        <v>0</v>
      </c>
      <c r="AE334" s="6">
        <f>IFERROR(VLOOKUP(通常分様式!AE334,―!$AA$2:$AB$13,2,FALSE),0)</f>
        <v>0</v>
      </c>
      <c r="AF334" s="6">
        <f t="shared" si="32"/>
        <v>0</v>
      </c>
      <c r="AG334" s="139">
        <f t="shared" si="33"/>
        <v>0</v>
      </c>
      <c r="AH334" s="139">
        <f t="shared" si="34"/>
        <v>0</v>
      </c>
      <c r="AI334" s="139">
        <f t="shared" si="35"/>
        <v>0</v>
      </c>
      <c r="AJ334" s="139">
        <f t="shared" si="36"/>
        <v>0</v>
      </c>
      <c r="AK334" s="139">
        <f t="shared" si="37"/>
        <v>0</v>
      </c>
      <c r="AL334" s="139">
        <f t="shared" si="38"/>
        <v>0</v>
      </c>
      <c r="AM334" s="139">
        <f t="shared" si="39"/>
        <v>0</v>
      </c>
      <c r="AN334" s="6" t="str">
        <f>IF(通常分様式!C334="","",IF(PRODUCT(C334:E334,H334:Z334,AE334)=0,"error",""))</f>
        <v/>
      </c>
    </row>
    <row r="335" spans="1:40" x14ac:dyDescent="0.15">
      <c r="A335" s="6">
        <v>317</v>
      </c>
      <c r="C335" s="6">
        <f>IFERROR(VLOOKUP(通常分様式!C335,―!$A$2:$B$3,2,FALSE),0)</f>
        <v>0</v>
      </c>
      <c r="D335" s="6">
        <f>IFERROR(VLOOKUP(通常分様式!D335,―!$AD$2:$AE$3,2,FALSE),0)</f>
        <v>0</v>
      </c>
      <c r="E335" s="6">
        <f>IFERROR(VLOOKUP(通常分様式!E335,―!$AF$2:$AG$3,2,FALSE),0)</f>
        <v>0</v>
      </c>
      <c r="H335" s="6">
        <f>IFERROR(VLOOKUP(通常分様式!H335,―!$C$2:$D$2,2,FALSE),0)</f>
        <v>0</v>
      </c>
      <c r="I335" s="6">
        <f>IFERROR(IF(通常分様式!D335="○",VLOOKUP(通常分様式!I335,―!$E$20:$F$24,2,FALSE),VLOOKUP(通常分様式!I335,―!$E$2:$F$18,2,FALSE)),0)</f>
        <v>0</v>
      </c>
      <c r="J335" s="6">
        <f>IFERROR(VLOOKUP(通常分様式!J335,―!$G$2:$H$2,2,FALSE),0)</f>
        <v>0</v>
      </c>
      <c r="K335" s="6">
        <f>IFERROR(VLOOKUP(通常分様式!K335,―!$AH$2:$AI$12,2,FALSE),0)</f>
        <v>0</v>
      </c>
      <c r="U335" s="6">
        <f>IFERROR(IF(通常分様式!C335="単",VLOOKUP(通常分様式!U335,―!$I$2:$J$3,2,FALSE),VLOOKUP(通常分様式!U335,―!$I$4:$J$5,2,FALSE)),0)</f>
        <v>0</v>
      </c>
      <c r="V335" s="6">
        <f>IFERROR(VLOOKUP(通常分様式!V335,―!$K$2:$L$3,2,FALSE),0)</f>
        <v>0</v>
      </c>
      <c r="W335" s="6">
        <f>IFERROR(VLOOKUP(通常分様式!W335,―!$M$2:$N$3,2,FALSE),0)</f>
        <v>0</v>
      </c>
      <c r="X335" s="6">
        <f>IFERROR(VLOOKUP(通常分様式!X335,―!$O$2:$P$3,2,FALSE),0)</f>
        <v>0</v>
      </c>
      <c r="Y335" s="6">
        <f>IFERROR(VLOOKUP(通常分様式!Y335,―!$X$2:$Y$31,2,FALSE),0)</f>
        <v>0</v>
      </c>
      <c r="Z335" s="6">
        <f>IFERROR(VLOOKUP(通常分様式!Z335,―!$X$2:$Y$31,2,FALSE),0)</f>
        <v>0</v>
      </c>
      <c r="AE335" s="6">
        <f>IFERROR(VLOOKUP(通常分様式!AE335,―!$AA$2:$AB$13,2,FALSE),0)</f>
        <v>0</v>
      </c>
      <c r="AF335" s="6">
        <f t="shared" si="32"/>
        <v>0</v>
      </c>
      <c r="AG335" s="139">
        <f t="shared" si="33"/>
        <v>0</v>
      </c>
      <c r="AH335" s="139">
        <f t="shared" si="34"/>
        <v>0</v>
      </c>
      <c r="AI335" s="139">
        <f t="shared" si="35"/>
        <v>0</v>
      </c>
      <c r="AJ335" s="139">
        <f t="shared" si="36"/>
        <v>0</v>
      </c>
      <c r="AK335" s="139">
        <f t="shared" si="37"/>
        <v>0</v>
      </c>
      <c r="AL335" s="139">
        <f t="shared" si="38"/>
        <v>0</v>
      </c>
      <c r="AM335" s="139">
        <f t="shared" si="39"/>
        <v>0</v>
      </c>
      <c r="AN335" s="6" t="str">
        <f>IF(通常分様式!C335="","",IF(PRODUCT(C335:E335,H335:Z335,AE335)=0,"error",""))</f>
        <v/>
      </c>
    </row>
    <row r="336" spans="1:40" x14ac:dyDescent="0.15">
      <c r="A336" s="6">
        <v>318</v>
      </c>
      <c r="C336" s="6">
        <f>IFERROR(VLOOKUP(通常分様式!C336,―!$A$2:$B$3,2,FALSE),0)</f>
        <v>0</v>
      </c>
      <c r="D336" s="6">
        <f>IFERROR(VLOOKUP(通常分様式!D336,―!$AD$2:$AE$3,2,FALSE),0)</f>
        <v>0</v>
      </c>
      <c r="E336" s="6">
        <f>IFERROR(VLOOKUP(通常分様式!E336,―!$AF$2:$AG$3,2,FALSE),0)</f>
        <v>0</v>
      </c>
      <c r="H336" s="6">
        <f>IFERROR(VLOOKUP(通常分様式!H336,―!$C$2:$D$2,2,FALSE),0)</f>
        <v>0</v>
      </c>
      <c r="I336" s="6">
        <f>IFERROR(IF(通常分様式!D336="○",VLOOKUP(通常分様式!I336,―!$E$20:$F$24,2,FALSE),VLOOKUP(通常分様式!I336,―!$E$2:$F$18,2,FALSE)),0)</f>
        <v>0</v>
      </c>
      <c r="J336" s="6">
        <f>IFERROR(VLOOKUP(通常分様式!J336,―!$G$2:$H$2,2,FALSE),0)</f>
        <v>0</v>
      </c>
      <c r="K336" s="6">
        <f>IFERROR(VLOOKUP(通常分様式!K336,―!$AH$2:$AI$12,2,FALSE),0)</f>
        <v>0</v>
      </c>
      <c r="U336" s="6">
        <f>IFERROR(IF(通常分様式!C336="単",VLOOKUP(通常分様式!U336,―!$I$2:$J$3,2,FALSE),VLOOKUP(通常分様式!U336,―!$I$4:$J$5,2,FALSE)),0)</f>
        <v>0</v>
      </c>
      <c r="V336" s="6">
        <f>IFERROR(VLOOKUP(通常分様式!V336,―!$K$2:$L$3,2,FALSE),0)</f>
        <v>0</v>
      </c>
      <c r="W336" s="6">
        <f>IFERROR(VLOOKUP(通常分様式!W336,―!$M$2:$N$3,2,FALSE),0)</f>
        <v>0</v>
      </c>
      <c r="X336" s="6">
        <f>IFERROR(VLOOKUP(通常分様式!X336,―!$O$2:$P$3,2,FALSE),0)</f>
        <v>0</v>
      </c>
      <c r="Y336" s="6">
        <f>IFERROR(VLOOKUP(通常分様式!Y336,―!$X$2:$Y$31,2,FALSE),0)</f>
        <v>0</v>
      </c>
      <c r="Z336" s="6">
        <f>IFERROR(VLOOKUP(通常分様式!Z336,―!$X$2:$Y$31,2,FALSE),0)</f>
        <v>0</v>
      </c>
      <c r="AE336" s="6">
        <f>IFERROR(VLOOKUP(通常分様式!AE336,―!$AA$2:$AB$13,2,FALSE),0)</f>
        <v>0</v>
      </c>
      <c r="AF336" s="6">
        <f t="shared" si="32"/>
        <v>0</v>
      </c>
      <c r="AG336" s="139">
        <f t="shared" si="33"/>
        <v>0</v>
      </c>
      <c r="AH336" s="139">
        <f t="shared" si="34"/>
        <v>0</v>
      </c>
      <c r="AI336" s="139">
        <f t="shared" si="35"/>
        <v>0</v>
      </c>
      <c r="AJ336" s="139">
        <f t="shared" si="36"/>
        <v>0</v>
      </c>
      <c r="AK336" s="139">
        <f t="shared" si="37"/>
        <v>0</v>
      </c>
      <c r="AL336" s="139">
        <f t="shared" si="38"/>
        <v>0</v>
      </c>
      <c r="AM336" s="139">
        <f t="shared" si="39"/>
        <v>0</v>
      </c>
      <c r="AN336" s="6" t="str">
        <f>IF(通常分様式!C336="","",IF(PRODUCT(C336:E336,H336:Z336,AE336)=0,"error",""))</f>
        <v/>
      </c>
    </row>
    <row r="337" spans="1:40" x14ac:dyDescent="0.15">
      <c r="A337" s="6">
        <v>319</v>
      </c>
      <c r="C337" s="6">
        <f>IFERROR(VLOOKUP(通常分様式!C337,―!$A$2:$B$3,2,FALSE),0)</f>
        <v>0</v>
      </c>
      <c r="D337" s="6">
        <f>IFERROR(VLOOKUP(通常分様式!D337,―!$AD$2:$AE$3,2,FALSE),0)</f>
        <v>0</v>
      </c>
      <c r="E337" s="6">
        <f>IFERROR(VLOOKUP(通常分様式!E337,―!$AF$2:$AG$3,2,FALSE),0)</f>
        <v>0</v>
      </c>
      <c r="H337" s="6">
        <f>IFERROR(VLOOKUP(通常分様式!H337,―!$C$2:$D$2,2,FALSE),0)</f>
        <v>0</v>
      </c>
      <c r="I337" s="6">
        <f>IFERROR(IF(通常分様式!D337="○",VLOOKUP(通常分様式!I337,―!$E$20:$F$24,2,FALSE),VLOOKUP(通常分様式!I337,―!$E$2:$F$18,2,FALSE)),0)</f>
        <v>0</v>
      </c>
      <c r="J337" s="6">
        <f>IFERROR(VLOOKUP(通常分様式!J337,―!$G$2:$H$2,2,FALSE),0)</f>
        <v>0</v>
      </c>
      <c r="K337" s="6">
        <f>IFERROR(VLOOKUP(通常分様式!K337,―!$AH$2:$AI$12,2,FALSE),0)</f>
        <v>0</v>
      </c>
      <c r="U337" s="6">
        <f>IFERROR(IF(通常分様式!C337="単",VLOOKUP(通常分様式!U337,―!$I$2:$J$3,2,FALSE),VLOOKUP(通常分様式!U337,―!$I$4:$J$5,2,FALSE)),0)</f>
        <v>0</v>
      </c>
      <c r="V337" s="6">
        <f>IFERROR(VLOOKUP(通常分様式!V337,―!$K$2:$L$3,2,FALSE),0)</f>
        <v>0</v>
      </c>
      <c r="W337" s="6">
        <f>IFERROR(VLOOKUP(通常分様式!W337,―!$M$2:$N$3,2,FALSE),0)</f>
        <v>0</v>
      </c>
      <c r="X337" s="6">
        <f>IFERROR(VLOOKUP(通常分様式!X337,―!$O$2:$P$3,2,FALSE),0)</f>
        <v>0</v>
      </c>
      <c r="Y337" s="6">
        <f>IFERROR(VLOOKUP(通常分様式!Y337,―!$X$2:$Y$31,2,FALSE),0)</f>
        <v>0</v>
      </c>
      <c r="Z337" s="6">
        <f>IFERROR(VLOOKUP(通常分様式!Z337,―!$X$2:$Y$31,2,FALSE),0)</f>
        <v>0</v>
      </c>
      <c r="AE337" s="6">
        <f>IFERROR(VLOOKUP(通常分様式!AE337,―!$AA$2:$AB$13,2,FALSE),0)</f>
        <v>0</v>
      </c>
      <c r="AF337" s="6">
        <f t="shared" si="32"/>
        <v>0</v>
      </c>
      <c r="AG337" s="139">
        <f t="shared" si="33"/>
        <v>0</v>
      </c>
      <c r="AH337" s="139">
        <f t="shared" si="34"/>
        <v>0</v>
      </c>
      <c r="AI337" s="139">
        <f t="shared" si="35"/>
        <v>0</v>
      </c>
      <c r="AJ337" s="139">
        <f t="shared" si="36"/>
        <v>0</v>
      </c>
      <c r="AK337" s="139">
        <f t="shared" si="37"/>
        <v>0</v>
      </c>
      <c r="AL337" s="139">
        <f t="shared" si="38"/>
        <v>0</v>
      </c>
      <c r="AM337" s="139">
        <f t="shared" si="39"/>
        <v>0</v>
      </c>
      <c r="AN337" s="6" t="str">
        <f>IF(通常分様式!C337="","",IF(PRODUCT(C337:E337,H337:Z337,AE337)=0,"error",""))</f>
        <v/>
      </c>
    </row>
    <row r="338" spans="1:40" x14ac:dyDescent="0.15">
      <c r="A338" s="6">
        <v>320</v>
      </c>
      <c r="C338" s="6">
        <f>IFERROR(VLOOKUP(通常分様式!C338,―!$A$2:$B$3,2,FALSE),0)</f>
        <v>0</v>
      </c>
      <c r="D338" s="6">
        <f>IFERROR(VLOOKUP(通常分様式!D338,―!$AD$2:$AE$3,2,FALSE),0)</f>
        <v>0</v>
      </c>
      <c r="E338" s="6">
        <f>IFERROR(VLOOKUP(通常分様式!E338,―!$AF$2:$AG$3,2,FALSE),0)</f>
        <v>0</v>
      </c>
      <c r="H338" s="6">
        <f>IFERROR(VLOOKUP(通常分様式!H338,―!$C$2:$D$2,2,FALSE),0)</f>
        <v>0</v>
      </c>
      <c r="I338" s="6">
        <f>IFERROR(IF(通常分様式!D338="○",VLOOKUP(通常分様式!I338,―!$E$20:$F$24,2,FALSE),VLOOKUP(通常分様式!I338,―!$E$2:$F$18,2,FALSE)),0)</f>
        <v>0</v>
      </c>
      <c r="J338" s="6">
        <f>IFERROR(VLOOKUP(通常分様式!J338,―!$G$2:$H$2,2,FALSE),0)</f>
        <v>0</v>
      </c>
      <c r="K338" s="6">
        <f>IFERROR(VLOOKUP(通常分様式!K338,―!$AH$2:$AI$12,2,FALSE),0)</f>
        <v>0</v>
      </c>
      <c r="U338" s="6">
        <f>IFERROR(IF(通常分様式!C338="単",VLOOKUP(通常分様式!U338,―!$I$2:$J$3,2,FALSE),VLOOKUP(通常分様式!U338,―!$I$4:$J$5,2,FALSE)),0)</f>
        <v>0</v>
      </c>
      <c r="V338" s="6">
        <f>IFERROR(VLOOKUP(通常分様式!V338,―!$K$2:$L$3,2,FALSE),0)</f>
        <v>0</v>
      </c>
      <c r="W338" s="6">
        <f>IFERROR(VLOOKUP(通常分様式!W338,―!$M$2:$N$3,2,FALSE),0)</f>
        <v>0</v>
      </c>
      <c r="X338" s="6">
        <f>IFERROR(VLOOKUP(通常分様式!X338,―!$O$2:$P$3,2,FALSE),0)</f>
        <v>0</v>
      </c>
      <c r="Y338" s="6">
        <f>IFERROR(VLOOKUP(通常分様式!Y338,―!$X$2:$Y$31,2,FALSE),0)</f>
        <v>0</v>
      </c>
      <c r="Z338" s="6">
        <f>IFERROR(VLOOKUP(通常分様式!Z338,―!$X$2:$Y$31,2,FALSE),0)</f>
        <v>0</v>
      </c>
      <c r="AE338" s="6">
        <f>IFERROR(VLOOKUP(通常分様式!AE338,―!$AA$2:$AB$13,2,FALSE),0)</f>
        <v>0</v>
      </c>
      <c r="AF338" s="6">
        <f t="shared" si="32"/>
        <v>0</v>
      </c>
      <c r="AG338" s="139">
        <f t="shared" si="33"/>
        <v>0</v>
      </c>
      <c r="AH338" s="139">
        <f t="shared" si="34"/>
        <v>0</v>
      </c>
      <c r="AI338" s="139">
        <f t="shared" si="35"/>
        <v>0</v>
      </c>
      <c r="AJ338" s="139">
        <f t="shared" si="36"/>
        <v>0</v>
      </c>
      <c r="AK338" s="139">
        <f t="shared" si="37"/>
        <v>0</v>
      </c>
      <c r="AL338" s="139">
        <f t="shared" si="38"/>
        <v>0</v>
      </c>
      <c r="AM338" s="139">
        <f t="shared" si="39"/>
        <v>0</v>
      </c>
      <c r="AN338" s="6" t="str">
        <f>IF(通常分様式!C338="","",IF(PRODUCT(C338:E338,H338:Z338,AE338)=0,"error",""))</f>
        <v/>
      </c>
    </row>
    <row r="339" spans="1:40" x14ac:dyDescent="0.15">
      <c r="A339" s="6">
        <v>321</v>
      </c>
      <c r="C339" s="6">
        <f>IFERROR(VLOOKUP(通常分様式!C339,―!$A$2:$B$3,2,FALSE),0)</f>
        <v>0</v>
      </c>
      <c r="D339" s="6">
        <f>IFERROR(VLOOKUP(通常分様式!D339,―!$AD$2:$AE$3,2,FALSE),0)</f>
        <v>0</v>
      </c>
      <c r="E339" s="6">
        <f>IFERROR(VLOOKUP(通常分様式!E339,―!$AF$2:$AG$3,2,FALSE),0)</f>
        <v>0</v>
      </c>
      <c r="H339" s="6">
        <f>IFERROR(VLOOKUP(通常分様式!H339,―!$C$2:$D$2,2,FALSE),0)</f>
        <v>0</v>
      </c>
      <c r="I339" s="6">
        <f>IFERROR(IF(通常分様式!D339="○",VLOOKUP(通常分様式!I339,―!$E$20:$F$24,2,FALSE),VLOOKUP(通常分様式!I339,―!$E$2:$F$18,2,FALSE)),0)</f>
        <v>0</v>
      </c>
      <c r="J339" s="6">
        <f>IFERROR(VLOOKUP(通常分様式!J339,―!$G$2:$H$2,2,FALSE),0)</f>
        <v>0</v>
      </c>
      <c r="K339" s="6">
        <f>IFERROR(VLOOKUP(通常分様式!K339,―!$AH$2:$AI$12,2,FALSE),0)</f>
        <v>0</v>
      </c>
      <c r="U339" s="6">
        <f>IFERROR(IF(通常分様式!C339="単",VLOOKUP(通常分様式!U339,―!$I$2:$J$3,2,FALSE),VLOOKUP(通常分様式!U339,―!$I$4:$J$5,2,FALSE)),0)</f>
        <v>0</v>
      </c>
      <c r="V339" s="6">
        <f>IFERROR(VLOOKUP(通常分様式!V339,―!$K$2:$L$3,2,FALSE),0)</f>
        <v>0</v>
      </c>
      <c r="W339" s="6">
        <f>IFERROR(VLOOKUP(通常分様式!W339,―!$M$2:$N$3,2,FALSE),0)</f>
        <v>0</v>
      </c>
      <c r="X339" s="6">
        <f>IFERROR(VLOOKUP(通常分様式!X339,―!$O$2:$P$3,2,FALSE),0)</f>
        <v>0</v>
      </c>
      <c r="Y339" s="6">
        <f>IFERROR(VLOOKUP(通常分様式!Y339,―!$X$2:$Y$31,2,FALSE),0)</f>
        <v>0</v>
      </c>
      <c r="Z339" s="6">
        <f>IFERROR(VLOOKUP(通常分様式!Z339,―!$X$2:$Y$31,2,FALSE),0)</f>
        <v>0</v>
      </c>
      <c r="AE339" s="6">
        <f>IFERROR(VLOOKUP(通常分様式!AE339,―!$AA$2:$AB$13,2,FALSE),0)</f>
        <v>0</v>
      </c>
      <c r="AF339" s="6">
        <f t="shared" si="32"/>
        <v>0</v>
      </c>
      <c r="AG339" s="139">
        <f t="shared" si="33"/>
        <v>0</v>
      </c>
      <c r="AH339" s="139">
        <f t="shared" si="34"/>
        <v>0</v>
      </c>
      <c r="AI339" s="139">
        <f t="shared" si="35"/>
        <v>0</v>
      </c>
      <c r="AJ339" s="139">
        <f t="shared" si="36"/>
        <v>0</v>
      </c>
      <c r="AK339" s="139">
        <f t="shared" si="37"/>
        <v>0</v>
      </c>
      <c r="AL339" s="139">
        <f t="shared" si="38"/>
        <v>0</v>
      </c>
      <c r="AM339" s="139">
        <f t="shared" si="39"/>
        <v>0</v>
      </c>
      <c r="AN339" s="6" t="str">
        <f>IF(通常分様式!C339="","",IF(PRODUCT(C339:E339,H339:Z339,AE339)=0,"error",""))</f>
        <v/>
      </c>
    </row>
    <row r="340" spans="1:40" x14ac:dyDescent="0.15">
      <c r="A340" s="6">
        <v>322</v>
      </c>
      <c r="C340" s="6">
        <f>IFERROR(VLOOKUP(通常分様式!C340,―!$A$2:$B$3,2,FALSE),0)</f>
        <v>0</v>
      </c>
      <c r="D340" s="6">
        <f>IFERROR(VLOOKUP(通常分様式!D340,―!$AD$2:$AE$3,2,FALSE),0)</f>
        <v>0</v>
      </c>
      <c r="E340" s="6">
        <f>IFERROR(VLOOKUP(通常分様式!E340,―!$AF$2:$AG$3,2,FALSE),0)</f>
        <v>0</v>
      </c>
      <c r="H340" s="6">
        <f>IFERROR(VLOOKUP(通常分様式!H340,―!$C$2:$D$2,2,FALSE),0)</f>
        <v>0</v>
      </c>
      <c r="I340" s="6">
        <f>IFERROR(IF(通常分様式!D340="○",VLOOKUP(通常分様式!I340,―!$E$20:$F$24,2,FALSE),VLOOKUP(通常分様式!I340,―!$E$2:$F$18,2,FALSE)),0)</f>
        <v>0</v>
      </c>
      <c r="J340" s="6">
        <f>IFERROR(VLOOKUP(通常分様式!J340,―!$G$2:$H$2,2,FALSE),0)</f>
        <v>0</v>
      </c>
      <c r="K340" s="6">
        <f>IFERROR(VLOOKUP(通常分様式!K340,―!$AH$2:$AI$12,2,FALSE),0)</f>
        <v>0</v>
      </c>
      <c r="U340" s="6">
        <f>IFERROR(IF(通常分様式!C340="単",VLOOKUP(通常分様式!U340,―!$I$2:$J$3,2,FALSE),VLOOKUP(通常分様式!U340,―!$I$4:$J$5,2,FALSE)),0)</f>
        <v>0</v>
      </c>
      <c r="V340" s="6">
        <f>IFERROR(VLOOKUP(通常分様式!V340,―!$K$2:$L$3,2,FALSE),0)</f>
        <v>0</v>
      </c>
      <c r="W340" s="6">
        <f>IFERROR(VLOOKUP(通常分様式!W340,―!$M$2:$N$3,2,FALSE),0)</f>
        <v>0</v>
      </c>
      <c r="X340" s="6">
        <f>IFERROR(VLOOKUP(通常分様式!X340,―!$O$2:$P$3,2,FALSE),0)</f>
        <v>0</v>
      </c>
      <c r="Y340" s="6">
        <f>IFERROR(VLOOKUP(通常分様式!Y340,―!$X$2:$Y$31,2,FALSE),0)</f>
        <v>0</v>
      </c>
      <c r="Z340" s="6">
        <f>IFERROR(VLOOKUP(通常分様式!Z340,―!$X$2:$Y$31,2,FALSE),0)</f>
        <v>0</v>
      </c>
      <c r="AE340" s="6">
        <f>IFERROR(VLOOKUP(通常分様式!AE340,―!$AA$2:$AB$13,2,FALSE),0)</f>
        <v>0</v>
      </c>
      <c r="AF340" s="6">
        <f t="shared" ref="AF340:AF403" si="40">IF(C340=1,"協力要請推進枠又は検査促進枠の地方負担分に充当_補助",IF(C340=2,"協力要請推進枠又は検査促進枠の地方負担分に充当_地単",0))</f>
        <v>0</v>
      </c>
      <c r="AG340" s="139">
        <f t="shared" ref="AG340:AG403" si="41">IF(C340=1,"基金_補助",IF(C340=2,IF(U340=2,"基金_地単_協力金等","基金_地単_通常"),0))</f>
        <v>0</v>
      </c>
      <c r="AH340" s="139">
        <f t="shared" ref="AH340:AH403" si="42">IF(C340=1,"事業始期_補助",IF(C340=2,IF(U340=2,"事業始期_協力金等","事業始期_通常"),0))</f>
        <v>0</v>
      </c>
      <c r="AI340" s="139">
        <f t="shared" ref="AI340:AI403" si="43">IF(C340=1,"事業終期_通常",IF(C340=2,IF(X340=2,"事業終期_基金","事業終期_通常"),0))</f>
        <v>0</v>
      </c>
      <c r="AJ340" s="139">
        <f t="shared" ref="AJ340:AJ403" si="44">IF(C340=1,"予算区分_補助",IF(C340=2,IF(U340=2,"予算区分_地単_協力金等","予算区分_地単_通常"),0))</f>
        <v>0</v>
      </c>
      <c r="AK340" s="139">
        <f t="shared" ref="AK340:AK403" si="45">IF(D340=1,"経済対策との関係_通常",IF(D340=2,"経済対策との関係_原油",0))</f>
        <v>0</v>
      </c>
      <c r="AL340" s="139">
        <f t="shared" ref="AL340:AL403" si="46">IF(C340=1,"交付金の区分_その他",IF(C340=2,IF(D340=1,"交付金の区分_その他","交付金の区分_高騰"),0))</f>
        <v>0</v>
      </c>
      <c r="AM340" s="139">
        <f t="shared" ref="AM340:AM403" si="47">IF(E340=1,"種類_通常",IF(E340=2,"種類_重点",0))</f>
        <v>0</v>
      </c>
      <c r="AN340" s="6" t="str">
        <f>IF(通常分様式!C340="","",IF(PRODUCT(C340:E340,H340:Z340,AE340)=0,"error",""))</f>
        <v/>
      </c>
    </row>
    <row r="341" spans="1:40" x14ac:dyDescent="0.15">
      <c r="A341" s="6">
        <v>323</v>
      </c>
      <c r="C341" s="6">
        <f>IFERROR(VLOOKUP(通常分様式!C341,―!$A$2:$B$3,2,FALSE),0)</f>
        <v>0</v>
      </c>
      <c r="D341" s="6">
        <f>IFERROR(VLOOKUP(通常分様式!D341,―!$AD$2:$AE$3,2,FALSE),0)</f>
        <v>0</v>
      </c>
      <c r="E341" s="6">
        <f>IFERROR(VLOOKUP(通常分様式!E341,―!$AF$2:$AG$3,2,FALSE),0)</f>
        <v>0</v>
      </c>
      <c r="H341" s="6">
        <f>IFERROR(VLOOKUP(通常分様式!H341,―!$C$2:$D$2,2,FALSE),0)</f>
        <v>0</v>
      </c>
      <c r="I341" s="6">
        <f>IFERROR(IF(通常分様式!D341="○",VLOOKUP(通常分様式!I341,―!$E$20:$F$24,2,FALSE),VLOOKUP(通常分様式!I341,―!$E$2:$F$18,2,FALSE)),0)</f>
        <v>0</v>
      </c>
      <c r="J341" s="6">
        <f>IFERROR(VLOOKUP(通常分様式!J341,―!$G$2:$H$2,2,FALSE),0)</f>
        <v>0</v>
      </c>
      <c r="K341" s="6">
        <f>IFERROR(VLOOKUP(通常分様式!K341,―!$AH$2:$AI$12,2,FALSE),0)</f>
        <v>0</v>
      </c>
      <c r="U341" s="6">
        <f>IFERROR(IF(通常分様式!C341="単",VLOOKUP(通常分様式!U341,―!$I$2:$J$3,2,FALSE),VLOOKUP(通常分様式!U341,―!$I$4:$J$5,2,FALSE)),0)</f>
        <v>0</v>
      </c>
      <c r="V341" s="6">
        <f>IFERROR(VLOOKUP(通常分様式!V341,―!$K$2:$L$3,2,FALSE),0)</f>
        <v>0</v>
      </c>
      <c r="W341" s="6">
        <f>IFERROR(VLOOKUP(通常分様式!W341,―!$M$2:$N$3,2,FALSE),0)</f>
        <v>0</v>
      </c>
      <c r="X341" s="6">
        <f>IFERROR(VLOOKUP(通常分様式!X341,―!$O$2:$P$3,2,FALSE),0)</f>
        <v>0</v>
      </c>
      <c r="Y341" s="6">
        <f>IFERROR(VLOOKUP(通常分様式!Y341,―!$X$2:$Y$31,2,FALSE),0)</f>
        <v>0</v>
      </c>
      <c r="Z341" s="6">
        <f>IFERROR(VLOOKUP(通常分様式!Z341,―!$X$2:$Y$31,2,FALSE),0)</f>
        <v>0</v>
      </c>
      <c r="AE341" s="6">
        <f>IFERROR(VLOOKUP(通常分様式!AE341,―!$AA$2:$AB$13,2,FALSE),0)</f>
        <v>0</v>
      </c>
      <c r="AF341" s="6">
        <f t="shared" si="40"/>
        <v>0</v>
      </c>
      <c r="AG341" s="139">
        <f t="shared" si="41"/>
        <v>0</v>
      </c>
      <c r="AH341" s="139">
        <f t="shared" si="42"/>
        <v>0</v>
      </c>
      <c r="AI341" s="139">
        <f t="shared" si="43"/>
        <v>0</v>
      </c>
      <c r="AJ341" s="139">
        <f t="shared" si="44"/>
        <v>0</v>
      </c>
      <c r="AK341" s="139">
        <f t="shared" si="45"/>
        <v>0</v>
      </c>
      <c r="AL341" s="139">
        <f t="shared" si="46"/>
        <v>0</v>
      </c>
      <c r="AM341" s="139">
        <f t="shared" si="47"/>
        <v>0</v>
      </c>
      <c r="AN341" s="6" t="str">
        <f>IF(通常分様式!C341="","",IF(PRODUCT(C341:E341,H341:Z341,AE341)=0,"error",""))</f>
        <v/>
      </c>
    </row>
    <row r="342" spans="1:40" x14ac:dyDescent="0.15">
      <c r="A342" s="6">
        <v>324</v>
      </c>
      <c r="C342" s="6">
        <f>IFERROR(VLOOKUP(通常分様式!C342,―!$A$2:$B$3,2,FALSE),0)</f>
        <v>0</v>
      </c>
      <c r="D342" s="6">
        <f>IFERROR(VLOOKUP(通常分様式!D342,―!$AD$2:$AE$3,2,FALSE),0)</f>
        <v>0</v>
      </c>
      <c r="E342" s="6">
        <f>IFERROR(VLOOKUP(通常分様式!E342,―!$AF$2:$AG$3,2,FALSE),0)</f>
        <v>0</v>
      </c>
      <c r="H342" s="6">
        <f>IFERROR(VLOOKUP(通常分様式!H342,―!$C$2:$D$2,2,FALSE),0)</f>
        <v>0</v>
      </c>
      <c r="I342" s="6">
        <f>IFERROR(IF(通常分様式!D342="○",VLOOKUP(通常分様式!I342,―!$E$20:$F$24,2,FALSE),VLOOKUP(通常分様式!I342,―!$E$2:$F$18,2,FALSE)),0)</f>
        <v>0</v>
      </c>
      <c r="J342" s="6">
        <f>IFERROR(VLOOKUP(通常分様式!J342,―!$G$2:$H$2,2,FALSE),0)</f>
        <v>0</v>
      </c>
      <c r="K342" s="6">
        <f>IFERROR(VLOOKUP(通常分様式!K342,―!$AH$2:$AI$12,2,FALSE),0)</f>
        <v>0</v>
      </c>
      <c r="U342" s="6">
        <f>IFERROR(IF(通常分様式!C342="単",VLOOKUP(通常分様式!U342,―!$I$2:$J$3,2,FALSE),VLOOKUP(通常分様式!U342,―!$I$4:$J$5,2,FALSE)),0)</f>
        <v>0</v>
      </c>
      <c r="V342" s="6">
        <f>IFERROR(VLOOKUP(通常分様式!V342,―!$K$2:$L$3,2,FALSE),0)</f>
        <v>0</v>
      </c>
      <c r="W342" s="6">
        <f>IFERROR(VLOOKUP(通常分様式!W342,―!$M$2:$N$3,2,FALSE),0)</f>
        <v>0</v>
      </c>
      <c r="X342" s="6">
        <f>IFERROR(VLOOKUP(通常分様式!X342,―!$O$2:$P$3,2,FALSE),0)</f>
        <v>0</v>
      </c>
      <c r="Y342" s="6">
        <f>IFERROR(VLOOKUP(通常分様式!Y342,―!$X$2:$Y$31,2,FALSE),0)</f>
        <v>0</v>
      </c>
      <c r="Z342" s="6">
        <f>IFERROR(VLOOKUP(通常分様式!Z342,―!$X$2:$Y$31,2,FALSE),0)</f>
        <v>0</v>
      </c>
      <c r="AE342" s="6">
        <f>IFERROR(VLOOKUP(通常分様式!AE342,―!$AA$2:$AB$13,2,FALSE),0)</f>
        <v>0</v>
      </c>
      <c r="AF342" s="6">
        <f t="shared" si="40"/>
        <v>0</v>
      </c>
      <c r="AG342" s="139">
        <f t="shared" si="41"/>
        <v>0</v>
      </c>
      <c r="AH342" s="139">
        <f t="shared" si="42"/>
        <v>0</v>
      </c>
      <c r="AI342" s="139">
        <f t="shared" si="43"/>
        <v>0</v>
      </c>
      <c r="AJ342" s="139">
        <f t="shared" si="44"/>
        <v>0</v>
      </c>
      <c r="AK342" s="139">
        <f t="shared" si="45"/>
        <v>0</v>
      </c>
      <c r="AL342" s="139">
        <f t="shared" si="46"/>
        <v>0</v>
      </c>
      <c r="AM342" s="139">
        <f t="shared" si="47"/>
        <v>0</v>
      </c>
      <c r="AN342" s="6" t="str">
        <f>IF(通常分様式!C342="","",IF(PRODUCT(C342:E342,H342:Z342,AE342)=0,"error",""))</f>
        <v/>
      </c>
    </row>
    <row r="343" spans="1:40" x14ac:dyDescent="0.15">
      <c r="A343" s="6">
        <v>325</v>
      </c>
      <c r="C343" s="6">
        <f>IFERROR(VLOOKUP(通常分様式!C343,―!$A$2:$B$3,2,FALSE),0)</f>
        <v>0</v>
      </c>
      <c r="D343" s="6">
        <f>IFERROR(VLOOKUP(通常分様式!D343,―!$AD$2:$AE$3,2,FALSE),0)</f>
        <v>0</v>
      </c>
      <c r="E343" s="6">
        <f>IFERROR(VLOOKUP(通常分様式!E343,―!$AF$2:$AG$3,2,FALSE),0)</f>
        <v>0</v>
      </c>
      <c r="H343" s="6">
        <f>IFERROR(VLOOKUP(通常分様式!H343,―!$C$2:$D$2,2,FALSE),0)</f>
        <v>0</v>
      </c>
      <c r="I343" s="6">
        <f>IFERROR(IF(通常分様式!D343="○",VLOOKUP(通常分様式!I343,―!$E$20:$F$24,2,FALSE),VLOOKUP(通常分様式!I343,―!$E$2:$F$18,2,FALSE)),0)</f>
        <v>0</v>
      </c>
      <c r="J343" s="6">
        <f>IFERROR(VLOOKUP(通常分様式!J343,―!$G$2:$H$2,2,FALSE),0)</f>
        <v>0</v>
      </c>
      <c r="K343" s="6">
        <f>IFERROR(VLOOKUP(通常分様式!K343,―!$AH$2:$AI$12,2,FALSE),0)</f>
        <v>0</v>
      </c>
      <c r="U343" s="6">
        <f>IFERROR(IF(通常分様式!C343="単",VLOOKUP(通常分様式!U343,―!$I$2:$J$3,2,FALSE),VLOOKUP(通常分様式!U343,―!$I$4:$J$5,2,FALSE)),0)</f>
        <v>0</v>
      </c>
      <c r="V343" s="6">
        <f>IFERROR(VLOOKUP(通常分様式!V343,―!$K$2:$L$3,2,FALSE),0)</f>
        <v>0</v>
      </c>
      <c r="W343" s="6">
        <f>IFERROR(VLOOKUP(通常分様式!W343,―!$M$2:$N$3,2,FALSE),0)</f>
        <v>0</v>
      </c>
      <c r="X343" s="6">
        <f>IFERROR(VLOOKUP(通常分様式!X343,―!$O$2:$P$3,2,FALSE),0)</f>
        <v>0</v>
      </c>
      <c r="Y343" s="6">
        <f>IFERROR(VLOOKUP(通常分様式!Y343,―!$X$2:$Y$31,2,FALSE),0)</f>
        <v>0</v>
      </c>
      <c r="Z343" s="6">
        <f>IFERROR(VLOOKUP(通常分様式!Z343,―!$X$2:$Y$31,2,FALSE),0)</f>
        <v>0</v>
      </c>
      <c r="AE343" s="6">
        <f>IFERROR(VLOOKUP(通常分様式!AE343,―!$AA$2:$AB$13,2,FALSE),0)</f>
        <v>0</v>
      </c>
      <c r="AF343" s="6">
        <f t="shared" si="40"/>
        <v>0</v>
      </c>
      <c r="AG343" s="139">
        <f t="shared" si="41"/>
        <v>0</v>
      </c>
      <c r="AH343" s="139">
        <f t="shared" si="42"/>
        <v>0</v>
      </c>
      <c r="AI343" s="139">
        <f t="shared" si="43"/>
        <v>0</v>
      </c>
      <c r="AJ343" s="139">
        <f t="shared" si="44"/>
        <v>0</v>
      </c>
      <c r="AK343" s="139">
        <f t="shared" si="45"/>
        <v>0</v>
      </c>
      <c r="AL343" s="139">
        <f t="shared" si="46"/>
        <v>0</v>
      </c>
      <c r="AM343" s="139">
        <f t="shared" si="47"/>
        <v>0</v>
      </c>
      <c r="AN343" s="6" t="str">
        <f>IF(通常分様式!C343="","",IF(PRODUCT(C343:E343,H343:Z343,AE343)=0,"error",""))</f>
        <v/>
      </c>
    </row>
    <row r="344" spans="1:40" x14ac:dyDescent="0.15">
      <c r="A344" s="6">
        <v>326</v>
      </c>
      <c r="C344" s="6">
        <f>IFERROR(VLOOKUP(通常分様式!C344,―!$A$2:$B$3,2,FALSE),0)</f>
        <v>0</v>
      </c>
      <c r="D344" s="6">
        <f>IFERROR(VLOOKUP(通常分様式!D344,―!$AD$2:$AE$3,2,FALSE),0)</f>
        <v>0</v>
      </c>
      <c r="E344" s="6">
        <f>IFERROR(VLOOKUP(通常分様式!E344,―!$AF$2:$AG$3,2,FALSE),0)</f>
        <v>0</v>
      </c>
      <c r="H344" s="6">
        <f>IFERROR(VLOOKUP(通常分様式!H344,―!$C$2:$D$2,2,FALSE),0)</f>
        <v>0</v>
      </c>
      <c r="I344" s="6">
        <f>IFERROR(IF(通常分様式!D344="○",VLOOKUP(通常分様式!I344,―!$E$20:$F$24,2,FALSE),VLOOKUP(通常分様式!I344,―!$E$2:$F$18,2,FALSE)),0)</f>
        <v>0</v>
      </c>
      <c r="J344" s="6">
        <f>IFERROR(VLOOKUP(通常分様式!J344,―!$G$2:$H$2,2,FALSE),0)</f>
        <v>0</v>
      </c>
      <c r="K344" s="6">
        <f>IFERROR(VLOOKUP(通常分様式!K344,―!$AH$2:$AI$12,2,FALSE),0)</f>
        <v>0</v>
      </c>
      <c r="U344" s="6">
        <f>IFERROR(IF(通常分様式!C344="単",VLOOKUP(通常分様式!U344,―!$I$2:$J$3,2,FALSE),VLOOKUP(通常分様式!U344,―!$I$4:$J$5,2,FALSE)),0)</f>
        <v>0</v>
      </c>
      <c r="V344" s="6">
        <f>IFERROR(VLOOKUP(通常分様式!V344,―!$K$2:$L$3,2,FALSE),0)</f>
        <v>0</v>
      </c>
      <c r="W344" s="6">
        <f>IFERROR(VLOOKUP(通常分様式!W344,―!$M$2:$N$3,2,FALSE),0)</f>
        <v>0</v>
      </c>
      <c r="X344" s="6">
        <f>IFERROR(VLOOKUP(通常分様式!X344,―!$O$2:$P$3,2,FALSE),0)</f>
        <v>0</v>
      </c>
      <c r="Y344" s="6">
        <f>IFERROR(VLOOKUP(通常分様式!Y344,―!$X$2:$Y$31,2,FALSE),0)</f>
        <v>0</v>
      </c>
      <c r="Z344" s="6">
        <f>IFERROR(VLOOKUP(通常分様式!Z344,―!$X$2:$Y$31,2,FALSE),0)</f>
        <v>0</v>
      </c>
      <c r="AE344" s="6">
        <f>IFERROR(VLOOKUP(通常分様式!AE344,―!$AA$2:$AB$13,2,FALSE),0)</f>
        <v>0</v>
      </c>
      <c r="AF344" s="6">
        <f t="shared" si="40"/>
        <v>0</v>
      </c>
      <c r="AG344" s="139">
        <f t="shared" si="41"/>
        <v>0</v>
      </c>
      <c r="AH344" s="139">
        <f t="shared" si="42"/>
        <v>0</v>
      </c>
      <c r="AI344" s="139">
        <f t="shared" si="43"/>
        <v>0</v>
      </c>
      <c r="AJ344" s="139">
        <f t="shared" si="44"/>
        <v>0</v>
      </c>
      <c r="AK344" s="139">
        <f t="shared" si="45"/>
        <v>0</v>
      </c>
      <c r="AL344" s="139">
        <f t="shared" si="46"/>
        <v>0</v>
      </c>
      <c r="AM344" s="139">
        <f t="shared" si="47"/>
        <v>0</v>
      </c>
      <c r="AN344" s="6" t="str">
        <f>IF(通常分様式!C344="","",IF(PRODUCT(C344:E344,H344:Z344,AE344)=0,"error",""))</f>
        <v/>
      </c>
    </row>
    <row r="345" spans="1:40" x14ac:dyDescent="0.15">
      <c r="A345" s="6">
        <v>327</v>
      </c>
      <c r="C345" s="6">
        <f>IFERROR(VLOOKUP(通常分様式!C345,―!$A$2:$B$3,2,FALSE),0)</f>
        <v>0</v>
      </c>
      <c r="D345" s="6">
        <f>IFERROR(VLOOKUP(通常分様式!D345,―!$AD$2:$AE$3,2,FALSE),0)</f>
        <v>0</v>
      </c>
      <c r="E345" s="6">
        <f>IFERROR(VLOOKUP(通常分様式!E345,―!$AF$2:$AG$3,2,FALSE),0)</f>
        <v>0</v>
      </c>
      <c r="H345" s="6">
        <f>IFERROR(VLOOKUP(通常分様式!H345,―!$C$2:$D$2,2,FALSE),0)</f>
        <v>0</v>
      </c>
      <c r="I345" s="6">
        <f>IFERROR(IF(通常分様式!D345="○",VLOOKUP(通常分様式!I345,―!$E$20:$F$24,2,FALSE),VLOOKUP(通常分様式!I345,―!$E$2:$F$18,2,FALSE)),0)</f>
        <v>0</v>
      </c>
      <c r="J345" s="6">
        <f>IFERROR(VLOOKUP(通常分様式!J345,―!$G$2:$H$2,2,FALSE),0)</f>
        <v>0</v>
      </c>
      <c r="K345" s="6">
        <f>IFERROR(VLOOKUP(通常分様式!K345,―!$AH$2:$AI$12,2,FALSE),0)</f>
        <v>0</v>
      </c>
      <c r="U345" s="6">
        <f>IFERROR(IF(通常分様式!C345="単",VLOOKUP(通常分様式!U345,―!$I$2:$J$3,2,FALSE),VLOOKUP(通常分様式!U345,―!$I$4:$J$5,2,FALSE)),0)</f>
        <v>0</v>
      </c>
      <c r="V345" s="6">
        <f>IFERROR(VLOOKUP(通常分様式!V345,―!$K$2:$L$3,2,FALSE),0)</f>
        <v>0</v>
      </c>
      <c r="W345" s="6">
        <f>IFERROR(VLOOKUP(通常分様式!W345,―!$M$2:$N$3,2,FALSE),0)</f>
        <v>0</v>
      </c>
      <c r="X345" s="6">
        <f>IFERROR(VLOOKUP(通常分様式!X345,―!$O$2:$P$3,2,FALSE),0)</f>
        <v>0</v>
      </c>
      <c r="Y345" s="6">
        <f>IFERROR(VLOOKUP(通常分様式!Y345,―!$X$2:$Y$31,2,FALSE),0)</f>
        <v>0</v>
      </c>
      <c r="Z345" s="6">
        <f>IFERROR(VLOOKUP(通常分様式!Z345,―!$X$2:$Y$31,2,FALSE),0)</f>
        <v>0</v>
      </c>
      <c r="AE345" s="6">
        <f>IFERROR(VLOOKUP(通常分様式!AE345,―!$AA$2:$AB$13,2,FALSE),0)</f>
        <v>0</v>
      </c>
      <c r="AF345" s="6">
        <f t="shared" si="40"/>
        <v>0</v>
      </c>
      <c r="AG345" s="139">
        <f t="shared" si="41"/>
        <v>0</v>
      </c>
      <c r="AH345" s="139">
        <f t="shared" si="42"/>
        <v>0</v>
      </c>
      <c r="AI345" s="139">
        <f t="shared" si="43"/>
        <v>0</v>
      </c>
      <c r="AJ345" s="139">
        <f t="shared" si="44"/>
        <v>0</v>
      </c>
      <c r="AK345" s="139">
        <f t="shared" si="45"/>
        <v>0</v>
      </c>
      <c r="AL345" s="139">
        <f t="shared" si="46"/>
        <v>0</v>
      </c>
      <c r="AM345" s="139">
        <f t="shared" si="47"/>
        <v>0</v>
      </c>
      <c r="AN345" s="6" t="str">
        <f>IF(通常分様式!C345="","",IF(PRODUCT(C345:E345,H345:Z345,AE345)=0,"error",""))</f>
        <v/>
      </c>
    </row>
    <row r="346" spans="1:40" x14ac:dyDescent="0.15">
      <c r="A346" s="6">
        <v>328</v>
      </c>
      <c r="C346" s="6">
        <f>IFERROR(VLOOKUP(通常分様式!C346,―!$A$2:$B$3,2,FALSE),0)</f>
        <v>0</v>
      </c>
      <c r="D346" s="6">
        <f>IFERROR(VLOOKUP(通常分様式!D346,―!$AD$2:$AE$3,2,FALSE),0)</f>
        <v>0</v>
      </c>
      <c r="E346" s="6">
        <f>IFERROR(VLOOKUP(通常分様式!E346,―!$AF$2:$AG$3,2,FALSE),0)</f>
        <v>0</v>
      </c>
      <c r="H346" s="6">
        <f>IFERROR(VLOOKUP(通常分様式!H346,―!$C$2:$D$2,2,FALSE),0)</f>
        <v>0</v>
      </c>
      <c r="I346" s="6">
        <f>IFERROR(IF(通常分様式!D346="○",VLOOKUP(通常分様式!I346,―!$E$20:$F$24,2,FALSE),VLOOKUP(通常分様式!I346,―!$E$2:$F$18,2,FALSE)),0)</f>
        <v>0</v>
      </c>
      <c r="J346" s="6">
        <f>IFERROR(VLOOKUP(通常分様式!J346,―!$G$2:$H$2,2,FALSE),0)</f>
        <v>0</v>
      </c>
      <c r="K346" s="6">
        <f>IFERROR(VLOOKUP(通常分様式!K346,―!$AH$2:$AI$12,2,FALSE),0)</f>
        <v>0</v>
      </c>
      <c r="U346" s="6">
        <f>IFERROR(IF(通常分様式!C346="単",VLOOKUP(通常分様式!U346,―!$I$2:$J$3,2,FALSE),VLOOKUP(通常分様式!U346,―!$I$4:$J$5,2,FALSE)),0)</f>
        <v>0</v>
      </c>
      <c r="V346" s="6">
        <f>IFERROR(VLOOKUP(通常分様式!V346,―!$K$2:$L$3,2,FALSE),0)</f>
        <v>0</v>
      </c>
      <c r="W346" s="6">
        <f>IFERROR(VLOOKUP(通常分様式!W346,―!$M$2:$N$3,2,FALSE),0)</f>
        <v>0</v>
      </c>
      <c r="X346" s="6">
        <f>IFERROR(VLOOKUP(通常分様式!X346,―!$O$2:$P$3,2,FALSE),0)</f>
        <v>0</v>
      </c>
      <c r="Y346" s="6">
        <f>IFERROR(VLOOKUP(通常分様式!Y346,―!$X$2:$Y$31,2,FALSE),0)</f>
        <v>0</v>
      </c>
      <c r="Z346" s="6">
        <f>IFERROR(VLOOKUP(通常分様式!Z346,―!$X$2:$Y$31,2,FALSE),0)</f>
        <v>0</v>
      </c>
      <c r="AE346" s="6">
        <f>IFERROR(VLOOKUP(通常分様式!AE346,―!$AA$2:$AB$13,2,FALSE),0)</f>
        <v>0</v>
      </c>
      <c r="AF346" s="6">
        <f t="shared" si="40"/>
        <v>0</v>
      </c>
      <c r="AG346" s="139">
        <f t="shared" si="41"/>
        <v>0</v>
      </c>
      <c r="AH346" s="139">
        <f t="shared" si="42"/>
        <v>0</v>
      </c>
      <c r="AI346" s="139">
        <f t="shared" si="43"/>
        <v>0</v>
      </c>
      <c r="AJ346" s="139">
        <f t="shared" si="44"/>
        <v>0</v>
      </c>
      <c r="AK346" s="139">
        <f t="shared" si="45"/>
        <v>0</v>
      </c>
      <c r="AL346" s="139">
        <f t="shared" si="46"/>
        <v>0</v>
      </c>
      <c r="AM346" s="139">
        <f t="shared" si="47"/>
        <v>0</v>
      </c>
      <c r="AN346" s="6" t="str">
        <f>IF(通常分様式!C346="","",IF(PRODUCT(C346:E346,H346:Z346,AE346)=0,"error",""))</f>
        <v/>
      </c>
    </row>
    <row r="347" spans="1:40" x14ac:dyDescent="0.15">
      <c r="A347" s="6">
        <v>329</v>
      </c>
      <c r="C347" s="6">
        <f>IFERROR(VLOOKUP(通常分様式!C347,―!$A$2:$B$3,2,FALSE),0)</f>
        <v>0</v>
      </c>
      <c r="D347" s="6">
        <f>IFERROR(VLOOKUP(通常分様式!D347,―!$AD$2:$AE$3,2,FALSE),0)</f>
        <v>0</v>
      </c>
      <c r="E347" s="6">
        <f>IFERROR(VLOOKUP(通常分様式!E347,―!$AF$2:$AG$3,2,FALSE),0)</f>
        <v>0</v>
      </c>
      <c r="H347" s="6">
        <f>IFERROR(VLOOKUP(通常分様式!H347,―!$C$2:$D$2,2,FALSE),0)</f>
        <v>0</v>
      </c>
      <c r="I347" s="6">
        <f>IFERROR(IF(通常分様式!D347="○",VLOOKUP(通常分様式!I347,―!$E$20:$F$24,2,FALSE),VLOOKUP(通常分様式!I347,―!$E$2:$F$18,2,FALSE)),0)</f>
        <v>0</v>
      </c>
      <c r="J347" s="6">
        <f>IFERROR(VLOOKUP(通常分様式!J347,―!$G$2:$H$2,2,FALSE),0)</f>
        <v>0</v>
      </c>
      <c r="K347" s="6">
        <f>IFERROR(VLOOKUP(通常分様式!K347,―!$AH$2:$AI$12,2,FALSE),0)</f>
        <v>0</v>
      </c>
      <c r="U347" s="6">
        <f>IFERROR(IF(通常分様式!C347="単",VLOOKUP(通常分様式!U347,―!$I$2:$J$3,2,FALSE),VLOOKUP(通常分様式!U347,―!$I$4:$J$5,2,FALSE)),0)</f>
        <v>0</v>
      </c>
      <c r="V347" s="6">
        <f>IFERROR(VLOOKUP(通常分様式!V347,―!$K$2:$L$3,2,FALSE),0)</f>
        <v>0</v>
      </c>
      <c r="W347" s="6">
        <f>IFERROR(VLOOKUP(通常分様式!W347,―!$M$2:$N$3,2,FALSE),0)</f>
        <v>0</v>
      </c>
      <c r="X347" s="6">
        <f>IFERROR(VLOOKUP(通常分様式!X347,―!$O$2:$P$3,2,FALSE),0)</f>
        <v>0</v>
      </c>
      <c r="Y347" s="6">
        <f>IFERROR(VLOOKUP(通常分様式!Y347,―!$X$2:$Y$31,2,FALSE),0)</f>
        <v>0</v>
      </c>
      <c r="Z347" s="6">
        <f>IFERROR(VLOOKUP(通常分様式!Z347,―!$X$2:$Y$31,2,FALSE),0)</f>
        <v>0</v>
      </c>
      <c r="AE347" s="6">
        <f>IFERROR(VLOOKUP(通常分様式!AE347,―!$AA$2:$AB$13,2,FALSE),0)</f>
        <v>0</v>
      </c>
      <c r="AF347" s="6">
        <f t="shared" si="40"/>
        <v>0</v>
      </c>
      <c r="AG347" s="139">
        <f t="shared" si="41"/>
        <v>0</v>
      </c>
      <c r="AH347" s="139">
        <f t="shared" si="42"/>
        <v>0</v>
      </c>
      <c r="AI347" s="139">
        <f t="shared" si="43"/>
        <v>0</v>
      </c>
      <c r="AJ347" s="139">
        <f t="shared" si="44"/>
        <v>0</v>
      </c>
      <c r="AK347" s="139">
        <f t="shared" si="45"/>
        <v>0</v>
      </c>
      <c r="AL347" s="139">
        <f t="shared" si="46"/>
        <v>0</v>
      </c>
      <c r="AM347" s="139">
        <f t="shared" si="47"/>
        <v>0</v>
      </c>
      <c r="AN347" s="6" t="str">
        <f>IF(通常分様式!C347="","",IF(PRODUCT(C347:E347,H347:Z347,AE347)=0,"error",""))</f>
        <v/>
      </c>
    </row>
    <row r="348" spans="1:40" x14ac:dyDescent="0.15">
      <c r="A348" s="6">
        <v>330</v>
      </c>
      <c r="C348" s="6">
        <f>IFERROR(VLOOKUP(通常分様式!C348,―!$A$2:$B$3,2,FALSE),0)</f>
        <v>0</v>
      </c>
      <c r="D348" s="6">
        <f>IFERROR(VLOOKUP(通常分様式!D348,―!$AD$2:$AE$3,2,FALSE),0)</f>
        <v>0</v>
      </c>
      <c r="E348" s="6">
        <f>IFERROR(VLOOKUP(通常分様式!E348,―!$AF$2:$AG$3,2,FALSE),0)</f>
        <v>0</v>
      </c>
      <c r="H348" s="6">
        <f>IFERROR(VLOOKUP(通常分様式!H348,―!$C$2:$D$2,2,FALSE),0)</f>
        <v>0</v>
      </c>
      <c r="I348" s="6">
        <f>IFERROR(IF(通常分様式!D348="○",VLOOKUP(通常分様式!I348,―!$E$20:$F$24,2,FALSE),VLOOKUP(通常分様式!I348,―!$E$2:$F$18,2,FALSE)),0)</f>
        <v>0</v>
      </c>
      <c r="J348" s="6">
        <f>IFERROR(VLOOKUP(通常分様式!J348,―!$G$2:$H$2,2,FALSE),0)</f>
        <v>0</v>
      </c>
      <c r="K348" s="6">
        <f>IFERROR(VLOOKUP(通常分様式!K348,―!$AH$2:$AI$12,2,FALSE),0)</f>
        <v>0</v>
      </c>
      <c r="U348" s="6">
        <f>IFERROR(IF(通常分様式!C348="単",VLOOKUP(通常分様式!U348,―!$I$2:$J$3,2,FALSE),VLOOKUP(通常分様式!U348,―!$I$4:$J$5,2,FALSE)),0)</f>
        <v>0</v>
      </c>
      <c r="V348" s="6">
        <f>IFERROR(VLOOKUP(通常分様式!V348,―!$K$2:$L$3,2,FALSE),0)</f>
        <v>0</v>
      </c>
      <c r="W348" s="6">
        <f>IFERROR(VLOOKUP(通常分様式!W348,―!$M$2:$N$3,2,FALSE),0)</f>
        <v>0</v>
      </c>
      <c r="X348" s="6">
        <f>IFERROR(VLOOKUP(通常分様式!X348,―!$O$2:$P$3,2,FALSE),0)</f>
        <v>0</v>
      </c>
      <c r="Y348" s="6">
        <f>IFERROR(VLOOKUP(通常分様式!Y348,―!$X$2:$Y$31,2,FALSE),0)</f>
        <v>0</v>
      </c>
      <c r="Z348" s="6">
        <f>IFERROR(VLOOKUP(通常分様式!Z348,―!$X$2:$Y$31,2,FALSE),0)</f>
        <v>0</v>
      </c>
      <c r="AE348" s="6">
        <f>IFERROR(VLOOKUP(通常分様式!AE348,―!$AA$2:$AB$13,2,FALSE),0)</f>
        <v>0</v>
      </c>
      <c r="AF348" s="6">
        <f t="shared" si="40"/>
        <v>0</v>
      </c>
      <c r="AG348" s="139">
        <f t="shared" si="41"/>
        <v>0</v>
      </c>
      <c r="AH348" s="139">
        <f t="shared" si="42"/>
        <v>0</v>
      </c>
      <c r="AI348" s="139">
        <f t="shared" si="43"/>
        <v>0</v>
      </c>
      <c r="AJ348" s="139">
        <f t="shared" si="44"/>
        <v>0</v>
      </c>
      <c r="AK348" s="139">
        <f t="shared" si="45"/>
        <v>0</v>
      </c>
      <c r="AL348" s="139">
        <f t="shared" si="46"/>
        <v>0</v>
      </c>
      <c r="AM348" s="139">
        <f t="shared" si="47"/>
        <v>0</v>
      </c>
      <c r="AN348" s="6" t="str">
        <f>IF(通常分様式!C348="","",IF(PRODUCT(C348:E348,H348:Z348,AE348)=0,"error",""))</f>
        <v/>
      </c>
    </row>
    <row r="349" spans="1:40" x14ac:dyDescent="0.15">
      <c r="A349" s="6">
        <v>331</v>
      </c>
      <c r="C349" s="6">
        <f>IFERROR(VLOOKUP(通常分様式!C349,―!$A$2:$B$3,2,FALSE),0)</f>
        <v>0</v>
      </c>
      <c r="D349" s="6">
        <f>IFERROR(VLOOKUP(通常分様式!D349,―!$AD$2:$AE$3,2,FALSE),0)</f>
        <v>0</v>
      </c>
      <c r="E349" s="6">
        <f>IFERROR(VLOOKUP(通常分様式!E349,―!$AF$2:$AG$3,2,FALSE),0)</f>
        <v>0</v>
      </c>
      <c r="H349" s="6">
        <f>IFERROR(VLOOKUP(通常分様式!H349,―!$C$2:$D$2,2,FALSE),0)</f>
        <v>0</v>
      </c>
      <c r="I349" s="6">
        <f>IFERROR(IF(通常分様式!D349="○",VLOOKUP(通常分様式!I349,―!$E$20:$F$24,2,FALSE),VLOOKUP(通常分様式!I349,―!$E$2:$F$18,2,FALSE)),0)</f>
        <v>0</v>
      </c>
      <c r="J349" s="6">
        <f>IFERROR(VLOOKUP(通常分様式!J349,―!$G$2:$H$2,2,FALSE),0)</f>
        <v>0</v>
      </c>
      <c r="K349" s="6">
        <f>IFERROR(VLOOKUP(通常分様式!K349,―!$AH$2:$AI$12,2,FALSE),0)</f>
        <v>0</v>
      </c>
      <c r="U349" s="6">
        <f>IFERROR(IF(通常分様式!C349="単",VLOOKUP(通常分様式!U349,―!$I$2:$J$3,2,FALSE),VLOOKUP(通常分様式!U349,―!$I$4:$J$5,2,FALSE)),0)</f>
        <v>0</v>
      </c>
      <c r="V349" s="6">
        <f>IFERROR(VLOOKUP(通常分様式!V349,―!$K$2:$L$3,2,FALSE),0)</f>
        <v>0</v>
      </c>
      <c r="W349" s="6">
        <f>IFERROR(VLOOKUP(通常分様式!W349,―!$M$2:$N$3,2,FALSE),0)</f>
        <v>0</v>
      </c>
      <c r="X349" s="6">
        <f>IFERROR(VLOOKUP(通常分様式!X349,―!$O$2:$P$3,2,FALSE),0)</f>
        <v>0</v>
      </c>
      <c r="Y349" s="6">
        <f>IFERROR(VLOOKUP(通常分様式!Y349,―!$X$2:$Y$31,2,FALSE),0)</f>
        <v>0</v>
      </c>
      <c r="Z349" s="6">
        <f>IFERROR(VLOOKUP(通常分様式!Z349,―!$X$2:$Y$31,2,FALSE),0)</f>
        <v>0</v>
      </c>
      <c r="AE349" s="6">
        <f>IFERROR(VLOOKUP(通常分様式!AE349,―!$AA$2:$AB$13,2,FALSE),0)</f>
        <v>0</v>
      </c>
      <c r="AF349" s="6">
        <f t="shared" si="40"/>
        <v>0</v>
      </c>
      <c r="AG349" s="139">
        <f t="shared" si="41"/>
        <v>0</v>
      </c>
      <c r="AH349" s="139">
        <f t="shared" si="42"/>
        <v>0</v>
      </c>
      <c r="AI349" s="139">
        <f t="shared" si="43"/>
        <v>0</v>
      </c>
      <c r="AJ349" s="139">
        <f t="shared" si="44"/>
        <v>0</v>
      </c>
      <c r="AK349" s="139">
        <f t="shared" si="45"/>
        <v>0</v>
      </c>
      <c r="AL349" s="139">
        <f t="shared" si="46"/>
        <v>0</v>
      </c>
      <c r="AM349" s="139">
        <f t="shared" si="47"/>
        <v>0</v>
      </c>
      <c r="AN349" s="6" t="str">
        <f>IF(通常分様式!C349="","",IF(PRODUCT(C349:E349,H349:Z349,AE349)=0,"error",""))</f>
        <v/>
      </c>
    </row>
    <row r="350" spans="1:40" x14ac:dyDescent="0.15">
      <c r="A350" s="6">
        <v>332</v>
      </c>
      <c r="C350" s="6">
        <f>IFERROR(VLOOKUP(通常分様式!C350,―!$A$2:$B$3,2,FALSE),0)</f>
        <v>0</v>
      </c>
      <c r="D350" s="6">
        <f>IFERROR(VLOOKUP(通常分様式!D350,―!$AD$2:$AE$3,2,FALSE),0)</f>
        <v>0</v>
      </c>
      <c r="E350" s="6">
        <f>IFERROR(VLOOKUP(通常分様式!E350,―!$AF$2:$AG$3,2,FALSE),0)</f>
        <v>0</v>
      </c>
      <c r="H350" s="6">
        <f>IFERROR(VLOOKUP(通常分様式!H350,―!$C$2:$D$2,2,FALSE),0)</f>
        <v>0</v>
      </c>
      <c r="I350" s="6">
        <f>IFERROR(IF(通常分様式!D350="○",VLOOKUP(通常分様式!I350,―!$E$20:$F$24,2,FALSE),VLOOKUP(通常分様式!I350,―!$E$2:$F$18,2,FALSE)),0)</f>
        <v>0</v>
      </c>
      <c r="J350" s="6">
        <f>IFERROR(VLOOKUP(通常分様式!J350,―!$G$2:$H$2,2,FALSE),0)</f>
        <v>0</v>
      </c>
      <c r="K350" s="6">
        <f>IFERROR(VLOOKUP(通常分様式!K350,―!$AH$2:$AI$12,2,FALSE),0)</f>
        <v>0</v>
      </c>
      <c r="U350" s="6">
        <f>IFERROR(IF(通常分様式!C350="単",VLOOKUP(通常分様式!U350,―!$I$2:$J$3,2,FALSE),VLOOKUP(通常分様式!U350,―!$I$4:$J$5,2,FALSE)),0)</f>
        <v>0</v>
      </c>
      <c r="V350" s="6">
        <f>IFERROR(VLOOKUP(通常分様式!V350,―!$K$2:$L$3,2,FALSE),0)</f>
        <v>0</v>
      </c>
      <c r="W350" s="6">
        <f>IFERROR(VLOOKUP(通常分様式!W350,―!$M$2:$N$3,2,FALSE),0)</f>
        <v>0</v>
      </c>
      <c r="X350" s="6">
        <f>IFERROR(VLOOKUP(通常分様式!X350,―!$O$2:$P$3,2,FALSE),0)</f>
        <v>0</v>
      </c>
      <c r="Y350" s="6">
        <f>IFERROR(VLOOKUP(通常分様式!Y350,―!$X$2:$Y$31,2,FALSE),0)</f>
        <v>0</v>
      </c>
      <c r="Z350" s="6">
        <f>IFERROR(VLOOKUP(通常分様式!Z350,―!$X$2:$Y$31,2,FALSE),0)</f>
        <v>0</v>
      </c>
      <c r="AE350" s="6">
        <f>IFERROR(VLOOKUP(通常分様式!AE350,―!$AA$2:$AB$13,2,FALSE),0)</f>
        <v>0</v>
      </c>
      <c r="AF350" s="6">
        <f t="shared" si="40"/>
        <v>0</v>
      </c>
      <c r="AG350" s="139">
        <f t="shared" si="41"/>
        <v>0</v>
      </c>
      <c r="AH350" s="139">
        <f t="shared" si="42"/>
        <v>0</v>
      </c>
      <c r="AI350" s="139">
        <f t="shared" si="43"/>
        <v>0</v>
      </c>
      <c r="AJ350" s="139">
        <f t="shared" si="44"/>
        <v>0</v>
      </c>
      <c r="AK350" s="139">
        <f t="shared" si="45"/>
        <v>0</v>
      </c>
      <c r="AL350" s="139">
        <f t="shared" si="46"/>
        <v>0</v>
      </c>
      <c r="AM350" s="139">
        <f t="shared" si="47"/>
        <v>0</v>
      </c>
      <c r="AN350" s="6" t="str">
        <f>IF(通常分様式!C350="","",IF(PRODUCT(C350:E350,H350:Z350,AE350)=0,"error",""))</f>
        <v/>
      </c>
    </row>
    <row r="351" spans="1:40" x14ac:dyDescent="0.15">
      <c r="A351" s="6">
        <v>333</v>
      </c>
      <c r="C351" s="6">
        <f>IFERROR(VLOOKUP(通常分様式!C351,―!$A$2:$B$3,2,FALSE),0)</f>
        <v>0</v>
      </c>
      <c r="D351" s="6">
        <f>IFERROR(VLOOKUP(通常分様式!D351,―!$AD$2:$AE$3,2,FALSE),0)</f>
        <v>0</v>
      </c>
      <c r="E351" s="6">
        <f>IFERROR(VLOOKUP(通常分様式!E351,―!$AF$2:$AG$3,2,FALSE),0)</f>
        <v>0</v>
      </c>
      <c r="H351" s="6">
        <f>IFERROR(VLOOKUP(通常分様式!H351,―!$C$2:$D$2,2,FALSE),0)</f>
        <v>0</v>
      </c>
      <c r="I351" s="6">
        <f>IFERROR(IF(通常分様式!D351="○",VLOOKUP(通常分様式!I351,―!$E$20:$F$24,2,FALSE),VLOOKUP(通常分様式!I351,―!$E$2:$F$18,2,FALSE)),0)</f>
        <v>0</v>
      </c>
      <c r="J351" s="6">
        <f>IFERROR(VLOOKUP(通常分様式!J351,―!$G$2:$H$2,2,FALSE),0)</f>
        <v>0</v>
      </c>
      <c r="K351" s="6">
        <f>IFERROR(VLOOKUP(通常分様式!K351,―!$AH$2:$AI$12,2,FALSE),0)</f>
        <v>0</v>
      </c>
      <c r="U351" s="6">
        <f>IFERROR(IF(通常分様式!C351="単",VLOOKUP(通常分様式!U351,―!$I$2:$J$3,2,FALSE),VLOOKUP(通常分様式!U351,―!$I$4:$J$5,2,FALSE)),0)</f>
        <v>0</v>
      </c>
      <c r="V351" s="6">
        <f>IFERROR(VLOOKUP(通常分様式!V351,―!$K$2:$L$3,2,FALSE),0)</f>
        <v>0</v>
      </c>
      <c r="W351" s="6">
        <f>IFERROR(VLOOKUP(通常分様式!W351,―!$M$2:$N$3,2,FALSE),0)</f>
        <v>0</v>
      </c>
      <c r="X351" s="6">
        <f>IFERROR(VLOOKUP(通常分様式!X351,―!$O$2:$P$3,2,FALSE),0)</f>
        <v>0</v>
      </c>
      <c r="Y351" s="6">
        <f>IFERROR(VLOOKUP(通常分様式!Y351,―!$X$2:$Y$31,2,FALSE),0)</f>
        <v>0</v>
      </c>
      <c r="Z351" s="6">
        <f>IFERROR(VLOOKUP(通常分様式!Z351,―!$X$2:$Y$31,2,FALSE),0)</f>
        <v>0</v>
      </c>
      <c r="AE351" s="6">
        <f>IFERROR(VLOOKUP(通常分様式!AE351,―!$AA$2:$AB$13,2,FALSE),0)</f>
        <v>0</v>
      </c>
      <c r="AF351" s="6">
        <f t="shared" si="40"/>
        <v>0</v>
      </c>
      <c r="AG351" s="139">
        <f t="shared" si="41"/>
        <v>0</v>
      </c>
      <c r="AH351" s="139">
        <f t="shared" si="42"/>
        <v>0</v>
      </c>
      <c r="AI351" s="139">
        <f t="shared" si="43"/>
        <v>0</v>
      </c>
      <c r="AJ351" s="139">
        <f t="shared" si="44"/>
        <v>0</v>
      </c>
      <c r="AK351" s="139">
        <f t="shared" si="45"/>
        <v>0</v>
      </c>
      <c r="AL351" s="139">
        <f t="shared" si="46"/>
        <v>0</v>
      </c>
      <c r="AM351" s="139">
        <f t="shared" si="47"/>
        <v>0</v>
      </c>
      <c r="AN351" s="6" t="str">
        <f>IF(通常分様式!C351="","",IF(PRODUCT(C351:E351,H351:Z351,AE351)=0,"error",""))</f>
        <v/>
      </c>
    </row>
    <row r="352" spans="1:40" x14ac:dyDescent="0.15">
      <c r="A352" s="6">
        <v>334</v>
      </c>
      <c r="C352" s="6">
        <f>IFERROR(VLOOKUP(通常分様式!C352,―!$A$2:$B$3,2,FALSE),0)</f>
        <v>0</v>
      </c>
      <c r="D352" s="6">
        <f>IFERROR(VLOOKUP(通常分様式!D352,―!$AD$2:$AE$3,2,FALSE),0)</f>
        <v>0</v>
      </c>
      <c r="E352" s="6">
        <f>IFERROR(VLOOKUP(通常分様式!E352,―!$AF$2:$AG$3,2,FALSE),0)</f>
        <v>0</v>
      </c>
      <c r="H352" s="6">
        <f>IFERROR(VLOOKUP(通常分様式!H352,―!$C$2:$D$2,2,FALSE),0)</f>
        <v>0</v>
      </c>
      <c r="I352" s="6">
        <f>IFERROR(IF(通常分様式!D352="○",VLOOKUP(通常分様式!I352,―!$E$20:$F$24,2,FALSE),VLOOKUP(通常分様式!I352,―!$E$2:$F$18,2,FALSE)),0)</f>
        <v>0</v>
      </c>
      <c r="J352" s="6">
        <f>IFERROR(VLOOKUP(通常分様式!J352,―!$G$2:$H$2,2,FALSE),0)</f>
        <v>0</v>
      </c>
      <c r="K352" s="6">
        <f>IFERROR(VLOOKUP(通常分様式!K352,―!$AH$2:$AI$12,2,FALSE),0)</f>
        <v>0</v>
      </c>
      <c r="U352" s="6">
        <f>IFERROR(IF(通常分様式!C352="単",VLOOKUP(通常分様式!U352,―!$I$2:$J$3,2,FALSE),VLOOKUP(通常分様式!U352,―!$I$4:$J$5,2,FALSE)),0)</f>
        <v>0</v>
      </c>
      <c r="V352" s="6">
        <f>IFERROR(VLOOKUP(通常分様式!V352,―!$K$2:$L$3,2,FALSE),0)</f>
        <v>0</v>
      </c>
      <c r="W352" s="6">
        <f>IFERROR(VLOOKUP(通常分様式!W352,―!$M$2:$N$3,2,FALSE),0)</f>
        <v>0</v>
      </c>
      <c r="X352" s="6">
        <f>IFERROR(VLOOKUP(通常分様式!X352,―!$O$2:$P$3,2,FALSE),0)</f>
        <v>0</v>
      </c>
      <c r="Y352" s="6">
        <f>IFERROR(VLOOKUP(通常分様式!Y352,―!$X$2:$Y$31,2,FALSE),0)</f>
        <v>0</v>
      </c>
      <c r="Z352" s="6">
        <f>IFERROR(VLOOKUP(通常分様式!Z352,―!$X$2:$Y$31,2,FALSE),0)</f>
        <v>0</v>
      </c>
      <c r="AE352" s="6">
        <f>IFERROR(VLOOKUP(通常分様式!AE352,―!$AA$2:$AB$13,2,FALSE),0)</f>
        <v>0</v>
      </c>
      <c r="AF352" s="6">
        <f t="shared" si="40"/>
        <v>0</v>
      </c>
      <c r="AG352" s="139">
        <f t="shared" si="41"/>
        <v>0</v>
      </c>
      <c r="AH352" s="139">
        <f t="shared" si="42"/>
        <v>0</v>
      </c>
      <c r="AI352" s="139">
        <f t="shared" si="43"/>
        <v>0</v>
      </c>
      <c r="AJ352" s="139">
        <f t="shared" si="44"/>
        <v>0</v>
      </c>
      <c r="AK352" s="139">
        <f t="shared" si="45"/>
        <v>0</v>
      </c>
      <c r="AL352" s="139">
        <f t="shared" si="46"/>
        <v>0</v>
      </c>
      <c r="AM352" s="139">
        <f t="shared" si="47"/>
        <v>0</v>
      </c>
      <c r="AN352" s="6" t="str">
        <f>IF(通常分様式!C352="","",IF(PRODUCT(C352:E352,H352:Z352,AE352)=0,"error",""))</f>
        <v/>
      </c>
    </row>
    <row r="353" spans="1:40" x14ac:dyDescent="0.15">
      <c r="A353" s="6">
        <v>335</v>
      </c>
      <c r="C353" s="6">
        <f>IFERROR(VLOOKUP(通常分様式!C353,―!$A$2:$B$3,2,FALSE),0)</f>
        <v>0</v>
      </c>
      <c r="D353" s="6">
        <f>IFERROR(VLOOKUP(通常分様式!D353,―!$AD$2:$AE$3,2,FALSE),0)</f>
        <v>0</v>
      </c>
      <c r="E353" s="6">
        <f>IFERROR(VLOOKUP(通常分様式!E353,―!$AF$2:$AG$3,2,FALSE),0)</f>
        <v>0</v>
      </c>
      <c r="H353" s="6">
        <f>IFERROR(VLOOKUP(通常分様式!H353,―!$C$2:$D$2,2,FALSE),0)</f>
        <v>0</v>
      </c>
      <c r="I353" s="6">
        <f>IFERROR(IF(通常分様式!D353="○",VLOOKUP(通常分様式!I353,―!$E$20:$F$24,2,FALSE),VLOOKUP(通常分様式!I353,―!$E$2:$F$18,2,FALSE)),0)</f>
        <v>0</v>
      </c>
      <c r="J353" s="6">
        <f>IFERROR(VLOOKUP(通常分様式!J353,―!$G$2:$H$2,2,FALSE),0)</f>
        <v>0</v>
      </c>
      <c r="K353" s="6">
        <f>IFERROR(VLOOKUP(通常分様式!K353,―!$AH$2:$AI$12,2,FALSE),0)</f>
        <v>0</v>
      </c>
      <c r="U353" s="6">
        <f>IFERROR(IF(通常分様式!C353="単",VLOOKUP(通常分様式!U353,―!$I$2:$J$3,2,FALSE),VLOOKUP(通常分様式!U353,―!$I$4:$J$5,2,FALSE)),0)</f>
        <v>0</v>
      </c>
      <c r="V353" s="6">
        <f>IFERROR(VLOOKUP(通常分様式!V353,―!$K$2:$L$3,2,FALSE),0)</f>
        <v>0</v>
      </c>
      <c r="W353" s="6">
        <f>IFERROR(VLOOKUP(通常分様式!W353,―!$M$2:$N$3,2,FALSE),0)</f>
        <v>0</v>
      </c>
      <c r="X353" s="6">
        <f>IFERROR(VLOOKUP(通常分様式!X353,―!$O$2:$P$3,2,FALSE),0)</f>
        <v>0</v>
      </c>
      <c r="Y353" s="6">
        <f>IFERROR(VLOOKUP(通常分様式!Y353,―!$X$2:$Y$31,2,FALSE),0)</f>
        <v>0</v>
      </c>
      <c r="Z353" s="6">
        <f>IFERROR(VLOOKUP(通常分様式!Z353,―!$X$2:$Y$31,2,FALSE),0)</f>
        <v>0</v>
      </c>
      <c r="AE353" s="6">
        <f>IFERROR(VLOOKUP(通常分様式!AE353,―!$AA$2:$AB$13,2,FALSE),0)</f>
        <v>0</v>
      </c>
      <c r="AF353" s="6">
        <f t="shared" si="40"/>
        <v>0</v>
      </c>
      <c r="AG353" s="139">
        <f t="shared" si="41"/>
        <v>0</v>
      </c>
      <c r="AH353" s="139">
        <f t="shared" si="42"/>
        <v>0</v>
      </c>
      <c r="AI353" s="139">
        <f t="shared" si="43"/>
        <v>0</v>
      </c>
      <c r="AJ353" s="139">
        <f t="shared" si="44"/>
        <v>0</v>
      </c>
      <c r="AK353" s="139">
        <f t="shared" si="45"/>
        <v>0</v>
      </c>
      <c r="AL353" s="139">
        <f t="shared" si="46"/>
        <v>0</v>
      </c>
      <c r="AM353" s="139">
        <f t="shared" si="47"/>
        <v>0</v>
      </c>
      <c r="AN353" s="6" t="str">
        <f>IF(通常分様式!C353="","",IF(PRODUCT(C353:E353,H353:Z353,AE353)=0,"error",""))</f>
        <v/>
      </c>
    </row>
    <row r="354" spans="1:40" x14ac:dyDescent="0.15">
      <c r="A354" s="6">
        <v>336</v>
      </c>
      <c r="C354" s="6">
        <f>IFERROR(VLOOKUP(通常分様式!C354,―!$A$2:$B$3,2,FALSE),0)</f>
        <v>0</v>
      </c>
      <c r="D354" s="6">
        <f>IFERROR(VLOOKUP(通常分様式!D354,―!$AD$2:$AE$3,2,FALSE),0)</f>
        <v>0</v>
      </c>
      <c r="E354" s="6">
        <f>IFERROR(VLOOKUP(通常分様式!E354,―!$AF$2:$AG$3,2,FALSE),0)</f>
        <v>0</v>
      </c>
      <c r="H354" s="6">
        <f>IFERROR(VLOOKUP(通常分様式!H354,―!$C$2:$D$2,2,FALSE),0)</f>
        <v>0</v>
      </c>
      <c r="I354" s="6">
        <f>IFERROR(IF(通常分様式!D354="○",VLOOKUP(通常分様式!I354,―!$E$20:$F$24,2,FALSE),VLOOKUP(通常分様式!I354,―!$E$2:$F$18,2,FALSE)),0)</f>
        <v>0</v>
      </c>
      <c r="J354" s="6">
        <f>IFERROR(VLOOKUP(通常分様式!J354,―!$G$2:$H$2,2,FALSE),0)</f>
        <v>0</v>
      </c>
      <c r="K354" s="6">
        <f>IFERROR(VLOOKUP(通常分様式!K354,―!$AH$2:$AI$12,2,FALSE),0)</f>
        <v>0</v>
      </c>
      <c r="U354" s="6">
        <f>IFERROR(IF(通常分様式!C354="単",VLOOKUP(通常分様式!U354,―!$I$2:$J$3,2,FALSE),VLOOKUP(通常分様式!U354,―!$I$4:$J$5,2,FALSE)),0)</f>
        <v>0</v>
      </c>
      <c r="V354" s="6">
        <f>IFERROR(VLOOKUP(通常分様式!V354,―!$K$2:$L$3,2,FALSE),0)</f>
        <v>0</v>
      </c>
      <c r="W354" s="6">
        <f>IFERROR(VLOOKUP(通常分様式!W354,―!$M$2:$N$3,2,FALSE),0)</f>
        <v>0</v>
      </c>
      <c r="X354" s="6">
        <f>IFERROR(VLOOKUP(通常分様式!X354,―!$O$2:$P$3,2,FALSE),0)</f>
        <v>0</v>
      </c>
      <c r="Y354" s="6">
        <f>IFERROR(VLOOKUP(通常分様式!Y354,―!$X$2:$Y$31,2,FALSE),0)</f>
        <v>0</v>
      </c>
      <c r="Z354" s="6">
        <f>IFERROR(VLOOKUP(通常分様式!Z354,―!$X$2:$Y$31,2,FALSE),0)</f>
        <v>0</v>
      </c>
      <c r="AE354" s="6">
        <f>IFERROR(VLOOKUP(通常分様式!AE354,―!$AA$2:$AB$13,2,FALSE),0)</f>
        <v>0</v>
      </c>
      <c r="AF354" s="6">
        <f t="shared" si="40"/>
        <v>0</v>
      </c>
      <c r="AG354" s="139">
        <f t="shared" si="41"/>
        <v>0</v>
      </c>
      <c r="AH354" s="139">
        <f t="shared" si="42"/>
        <v>0</v>
      </c>
      <c r="AI354" s="139">
        <f t="shared" si="43"/>
        <v>0</v>
      </c>
      <c r="AJ354" s="139">
        <f t="shared" si="44"/>
        <v>0</v>
      </c>
      <c r="AK354" s="139">
        <f t="shared" si="45"/>
        <v>0</v>
      </c>
      <c r="AL354" s="139">
        <f t="shared" si="46"/>
        <v>0</v>
      </c>
      <c r="AM354" s="139">
        <f t="shared" si="47"/>
        <v>0</v>
      </c>
      <c r="AN354" s="6" t="str">
        <f>IF(通常分様式!C354="","",IF(PRODUCT(C354:E354,H354:Z354,AE354)=0,"error",""))</f>
        <v/>
      </c>
    </row>
    <row r="355" spans="1:40" x14ac:dyDescent="0.15">
      <c r="A355" s="6">
        <v>337</v>
      </c>
      <c r="C355" s="6">
        <f>IFERROR(VLOOKUP(通常分様式!C355,―!$A$2:$B$3,2,FALSE),0)</f>
        <v>0</v>
      </c>
      <c r="D355" s="6">
        <f>IFERROR(VLOOKUP(通常分様式!D355,―!$AD$2:$AE$3,2,FALSE),0)</f>
        <v>0</v>
      </c>
      <c r="E355" s="6">
        <f>IFERROR(VLOOKUP(通常分様式!E355,―!$AF$2:$AG$3,2,FALSE),0)</f>
        <v>0</v>
      </c>
      <c r="H355" s="6">
        <f>IFERROR(VLOOKUP(通常分様式!H355,―!$C$2:$D$2,2,FALSE),0)</f>
        <v>0</v>
      </c>
      <c r="I355" s="6">
        <f>IFERROR(IF(通常分様式!D355="○",VLOOKUP(通常分様式!I355,―!$E$20:$F$24,2,FALSE),VLOOKUP(通常分様式!I355,―!$E$2:$F$18,2,FALSE)),0)</f>
        <v>0</v>
      </c>
      <c r="J355" s="6">
        <f>IFERROR(VLOOKUP(通常分様式!J355,―!$G$2:$H$2,2,FALSE),0)</f>
        <v>0</v>
      </c>
      <c r="K355" s="6">
        <f>IFERROR(VLOOKUP(通常分様式!K355,―!$AH$2:$AI$12,2,FALSE),0)</f>
        <v>0</v>
      </c>
      <c r="U355" s="6">
        <f>IFERROR(IF(通常分様式!C355="単",VLOOKUP(通常分様式!U355,―!$I$2:$J$3,2,FALSE),VLOOKUP(通常分様式!U355,―!$I$4:$J$5,2,FALSE)),0)</f>
        <v>0</v>
      </c>
      <c r="V355" s="6">
        <f>IFERROR(VLOOKUP(通常分様式!V355,―!$K$2:$L$3,2,FALSE),0)</f>
        <v>0</v>
      </c>
      <c r="W355" s="6">
        <f>IFERROR(VLOOKUP(通常分様式!W355,―!$M$2:$N$3,2,FALSE),0)</f>
        <v>0</v>
      </c>
      <c r="X355" s="6">
        <f>IFERROR(VLOOKUP(通常分様式!X355,―!$O$2:$P$3,2,FALSE),0)</f>
        <v>0</v>
      </c>
      <c r="Y355" s="6">
        <f>IFERROR(VLOOKUP(通常分様式!Y355,―!$X$2:$Y$31,2,FALSE),0)</f>
        <v>0</v>
      </c>
      <c r="Z355" s="6">
        <f>IFERROR(VLOOKUP(通常分様式!Z355,―!$X$2:$Y$31,2,FALSE),0)</f>
        <v>0</v>
      </c>
      <c r="AE355" s="6">
        <f>IFERROR(VLOOKUP(通常分様式!AE355,―!$AA$2:$AB$13,2,FALSE),0)</f>
        <v>0</v>
      </c>
      <c r="AF355" s="6">
        <f t="shared" si="40"/>
        <v>0</v>
      </c>
      <c r="AG355" s="139">
        <f t="shared" si="41"/>
        <v>0</v>
      </c>
      <c r="AH355" s="139">
        <f t="shared" si="42"/>
        <v>0</v>
      </c>
      <c r="AI355" s="139">
        <f t="shared" si="43"/>
        <v>0</v>
      </c>
      <c r="AJ355" s="139">
        <f t="shared" si="44"/>
        <v>0</v>
      </c>
      <c r="AK355" s="139">
        <f t="shared" si="45"/>
        <v>0</v>
      </c>
      <c r="AL355" s="139">
        <f t="shared" si="46"/>
        <v>0</v>
      </c>
      <c r="AM355" s="139">
        <f t="shared" si="47"/>
        <v>0</v>
      </c>
      <c r="AN355" s="6" t="str">
        <f>IF(通常分様式!C355="","",IF(PRODUCT(C355:E355,H355:Z355,AE355)=0,"error",""))</f>
        <v/>
      </c>
    </row>
    <row r="356" spans="1:40" x14ac:dyDescent="0.15">
      <c r="A356" s="6">
        <v>338</v>
      </c>
      <c r="C356" s="6">
        <f>IFERROR(VLOOKUP(通常分様式!C356,―!$A$2:$B$3,2,FALSE),0)</f>
        <v>0</v>
      </c>
      <c r="D356" s="6">
        <f>IFERROR(VLOOKUP(通常分様式!D356,―!$AD$2:$AE$3,2,FALSE),0)</f>
        <v>0</v>
      </c>
      <c r="E356" s="6">
        <f>IFERROR(VLOOKUP(通常分様式!E356,―!$AF$2:$AG$3,2,FALSE),0)</f>
        <v>0</v>
      </c>
      <c r="H356" s="6">
        <f>IFERROR(VLOOKUP(通常分様式!H356,―!$C$2:$D$2,2,FALSE),0)</f>
        <v>0</v>
      </c>
      <c r="I356" s="6">
        <f>IFERROR(IF(通常分様式!D356="○",VLOOKUP(通常分様式!I356,―!$E$20:$F$24,2,FALSE),VLOOKUP(通常分様式!I356,―!$E$2:$F$18,2,FALSE)),0)</f>
        <v>0</v>
      </c>
      <c r="J356" s="6">
        <f>IFERROR(VLOOKUP(通常分様式!J356,―!$G$2:$H$2,2,FALSE),0)</f>
        <v>0</v>
      </c>
      <c r="K356" s="6">
        <f>IFERROR(VLOOKUP(通常分様式!K356,―!$AH$2:$AI$12,2,FALSE),0)</f>
        <v>0</v>
      </c>
      <c r="U356" s="6">
        <f>IFERROR(IF(通常分様式!C356="単",VLOOKUP(通常分様式!U356,―!$I$2:$J$3,2,FALSE),VLOOKUP(通常分様式!U356,―!$I$4:$J$5,2,FALSE)),0)</f>
        <v>0</v>
      </c>
      <c r="V356" s="6">
        <f>IFERROR(VLOOKUP(通常分様式!V356,―!$K$2:$L$3,2,FALSE),0)</f>
        <v>0</v>
      </c>
      <c r="W356" s="6">
        <f>IFERROR(VLOOKUP(通常分様式!W356,―!$M$2:$N$3,2,FALSE),0)</f>
        <v>0</v>
      </c>
      <c r="X356" s="6">
        <f>IFERROR(VLOOKUP(通常分様式!X356,―!$O$2:$P$3,2,FALSE),0)</f>
        <v>0</v>
      </c>
      <c r="Y356" s="6">
        <f>IFERROR(VLOOKUP(通常分様式!Y356,―!$X$2:$Y$31,2,FALSE),0)</f>
        <v>0</v>
      </c>
      <c r="Z356" s="6">
        <f>IFERROR(VLOOKUP(通常分様式!Z356,―!$X$2:$Y$31,2,FALSE),0)</f>
        <v>0</v>
      </c>
      <c r="AE356" s="6">
        <f>IFERROR(VLOOKUP(通常分様式!AE356,―!$AA$2:$AB$13,2,FALSE),0)</f>
        <v>0</v>
      </c>
      <c r="AF356" s="6">
        <f t="shared" si="40"/>
        <v>0</v>
      </c>
      <c r="AG356" s="139">
        <f t="shared" si="41"/>
        <v>0</v>
      </c>
      <c r="AH356" s="139">
        <f t="shared" si="42"/>
        <v>0</v>
      </c>
      <c r="AI356" s="139">
        <f t="shared" si="43"/>
        <v>0</v>
      </c>
      <c r="AJ356" s="139">
        <f t="shared" si="44"/>
        <v>0</v>
      </c>
      <c r="AK356" s="139">
        <f t="shared" si="45"/>
        <v>0</v>
      </c>
      <c r="AL356" s="139">
        <f t="shared" si="46"/>
        <v>0</v>
      </c>
      <c r="AM356" s="139">
        <f t="shared" si="47"/>
        <v>0</v>
      </c>
      <c r="AN356" s="6" t="str">
        <f>IF(通常分様式!C356="","",IF(PRODUCT(C356:E356,H356:Z356,AE356)=0,"error",""))</f>
        <v/>
      </c>
    </row>
    <row r="357" spans="1:40" x14ac:dyDescent="0.15">
      <c r="A357" s="6">
        <v>339</v>
      </c>
      <c r="C357" s="6">
        <f>IFERROR(VLOOKUP(通常分様式!C357,―!$A$2:$B$3,2,FALSE),0)</f>
        <v>0</v>
      </c>
      <c r="D357" s="6">
        <f>IFERROR(VLOOKUP(通常分様式!D357,―!$AD$2:$AE$3,2,FALSE),0)</f>
        <v>0</v>
      </c>
      <c r="E357" s="6">
        <f>IFERROR(VLOOKUP(通常分様式!E357,―!$AF$2:$AG$3,2,FALSE),0)</f>
        <v>0</v>
      </c>
      <c r="H357" s="6">
        <f>IFERROR(VLOOKUP(通常分様式!H357,―!$C$2:$D$2,2,FALSE),0)</f>
        <v>0</v>
      </c>
      <c r="I357" s="6">
        <f>IFERROR(IF(通常分様式!D357="○",VLOOKUP(通常分様式!I357,―!$E$20:$F$24,2,FALSE),VLOOKUP(通常分様式!I357,―!$E$2:$F$18,2,FALSE)),0)</f>
        <v>0</v>
      </c>
      <c r="J357" s="6">
        <f>IFERROR(VLOOKUP(通常分様式!J357,―!$G$2:$H$2,2,FALSE),0)</f>
        <v>0</v>
      </c>
      <c r="K357" s="6">
        <f>IFERROR(VLOOKUP(通常分様式!K357,―!$AH$2:$AI$12,2,FALSE),0)</f>
        <v>0</v>
      </c>
      <c r="U357" s="6">
        <f>IFERROR(IF(通常分様式!C357="単",VLOOKUP(通常分様式!U357,―!$I$2:$J$3,2,FALSE),VLOOKUP(通常分様式!U357,―!$I$4:$J$5,2,FALSE)),0)</f>
        <v>0</v>
      </c>
      <c r="V357" s="6">
        <f>IFERROR(VLOOKUP(通常分様式!V357,―!$K$2:$L$3,2,FALSE),0)</f>
        <v>0</v>
      </c>
      <c r="W357" s="6">
        <f>IFERROR(VLOOKUP(通常分様式!W357,―!$M$2:$N$3,2,FALSE),0)</f>
        <v>0</v>
      </c>
      <c r="X357" s="6">
        <f>IFERROR(VLOOKUP(通常分様式!X357,―!$O$2:$P$3,2,FALSE),0)</f>
        <v>0</v>
      </c>
      <c r="Y357" s="6">
        <f>IFERROR(VLOOKUP(通常分様式!Y357,―!$X$2:$Y$31,2,FALSE),0)</f>
        <v>0</v>
      </c>
      <c r="Z357" s="6">
        <f>IFERROR(VLOOKUP(通常分様式!Z357,―!$X$2:$Y$31,2,FALSE),0)</f>
        <v>0</v>
      </c>
      <c r="AE357" s="6">
        <f>IFERROR(VLOOKUP(通常分様式!AE357,―!$AA$2:$AB$13,2,FALSE),0)</f>
        <v>0</v>
      </c>
      <c r="AF357" s="6">
        <f t="shared" si="40"/>
        <v>0</v>
      </c>
      <c r="AG357" s="139">
        <f t="shared" si="41"/>
        <v>0</v>
      </c>
      <c r="AH357" s="139">
        <f t="shared" si="42"/>
        <v>0</v>
      </c>
      <c r="AI357" s="139">
        <f t="shared" si="43"/>
        <v>0</v>
      </c>
      <c r="AJ357" s="139">
        <f t="shared" si="44"/>
        <v>0</v>
      </c>
      <c r="AK357" s="139">
        <f t="shared" si="45"/>
        <v>0</v>
      </c>
      <c r="AL357" s="139">
        <f t="shared" si="46"/>
        <v>0</v>
      </c>
      <c r="AM357" s="139">
        <f t="shared" si="47"/>
        <v>0</v>
      </c>
      <c r="AN357" s="6" t="str">
        <f>IF(通常分様式!C357="","",IF(PRODUCT(C357:E357,H357:Z357,AE357)=0,"error",""))</f>
        <v/>
      </c>
    </row>
    <row r="358" spans="1:40" x14ac:dyDescent="0.15">
      <c r="A358" s="6">
        <v>340</v>
      </c>
      <c r="C358" s="6">
        <f>IFERROR(VLOOKUP(通常分様式!C358,―!$A$2:$B$3,2,FALSE),0)</f>
        <v>0</v>
      </c>
      <c r="D358" s="6">
        <f>IFERROR(VLOOKUP(通常分様式!D358,―!$AD$2:$AE$3,2,FALSE),0)</f>
        <v>0</v>
      </c>
      <c r="E358" s="6">
        <f>IFERROR(VLOOKUP(通常分様式!E358,―!$AF$2:$AG$3,2,FALSE),0)</f>
        <v>0</v>
      </c>
      <c r="H358" s="6">
        <f>IFERROR(VLOOKUP(通常分様式!H358,―!$C$2:$D$2,2,FALSE),0)</f>
        <v>0</v>
      </c>
      <c r="I358" s="6">
        <f>IFERROR(IF(通常分様式!D358="○",VLOOKUP(通常分様式!I358,―!$E$20:$F$24,2,FALSE),VLOOKUP(通常分様式!I358,―!$E$2:$F$18,2,FALSE)),0)</f>
        <v>0</v>
      </c>
      <c r="J358" s="6">
        <f>IFERROR(VLOOKUP(通常分様式!J358,―!$G$2:$H$2,2,FALSE),0)</f>
        <v>0</v>
      </c>
      <c r="K358" s="6">
        <f>IFERROR(VLOOKUP(通常分様式!K358,―!$AH$2:$AI$12,2,FALSE),0)</f>
        <v>0</v>
      </c>
      <c r="U358" s="6">
        <f>IFERROR(IF(通常分様式!C358="単",VLOOKUP(通常分様式!U358,―!$I$2:$J$3,2,FALSE),VLOOKUP(通常分様式!U358,―!$I$4:$J$5,2,FALSE)),0)</f>
        <v>0</v>
      </c>
      <c r="V358" s="6">
        <f>IFERROR(VLOOKUP(通常分様式!V358,―!$K$2:$L$3,2,FALSE),0)</f>
        <v>0</v>
      </c>
      <c r="W358" s="6">
        <f>IFERROR(VLOOKUP(通常分様式!W358,―!$M$2:$N$3,2,FALSE),0)</f>
        <v>0</v>
      </c>
      <c r="X358" s="6">
        <f>IFERROR(VLOOKUP(通常分様式!X358,―!$O$2:$P$3,2,FALSE),0)</f>
        <v>0</v>
      </c>
      <c r="Y358" s="6">
        <f>IFERROR(VLOOKUP(通常分様式!Y358,―!$X$2:$Y$31,2,FALSE),0)</f>
        <v>0</v>
      </c>
      <c r="Z358" s="6">
        <f>IFERROR(VLOOKUP(通常分様式!Z358,―!$X$2:$Y$31,2,FALSE),0)</f>
        <v>0</v>
      </c>
      <c r="AE358" s="6">
        <f>IFERROR(VLOOKUP(通常分様式!AE358,―!$AA$2:$AB$13,2,FALSE),0)</f>
        <v>0</v>
      </c>
      <c r="AF358" s="6">
        <f t="shared" si="40"/>
        <v>0</v>
      </c>
      <c r="AG358" s="139">
        <f t="shared" si="41"/>
        <v>0</v>
      </c>
      <c r="AH358" s="139">
        <f t="shared" si="42"/>
        <v>0</v>
      </c>
      <c r="AI358" s="139">
        <f t="shared" si="43"/>
        <v>0</v>
      </c>
      <c r="AJ358" s="139">
        <f t="shared" si="44"/>
        <v>0</v>
      </c>
      <c r="AK358" s="139">
        <f t="shared" si="45"/>
        <v>0</v>
      </c>
      <c r="AL358" s="139">
        <f t="shared" si="46"/>
        <v>0</v>
      </c>
      <c r="AM358" s="139">
        <f t="shared" si="47"/>
        <v>0</v>
      </c>
      <c r="AN358" s="6" t="str">
        <f>IF(通常分様式!C358="","",IF(PRODUCT(C358:E358,H358:Z358,AE358)=0,"error",""))</f>
        <v/>
      </c>
    </row>
    <row r="359" spans="1:40" x14ac:dyDescent="0.15">
      <c r="A359" s="6">
        <v>341</v>
      </c>
      <c r="C359" s="6">
        <f>IFERROR(VLOOKUP(通常分様式!C359,―!$A$2:$B$3,2,FALSE),0)</f>
        <v>0</v>
      </c>
      <c r="D359" s="6">
        <f>IFERROR(VLOOKUP(通常分様式!D359,―!$AD$2:$AE$3,2,FALSE),0)</f>
        <v>0</v>
      </c>
      <c r="E359" s="6">
        <f>IFERROR(VLOOKUP(通常分様式!E359,―!$AF$2:$AG$3,2,FALSE),0)</f>
        <v>0</v>
      </c>
      <c r="H359" s="6">
        <f>IFERROR(VLOOKUP(通常分様式!H359,―!$C$2:$D$2,2,FALSE),0)</f>
        <v>0</v>
      </c>
      <c r="I359" s="6">
        <f>IFERROR(IF(通常分様式!D359="○",VLOOKUP(通常分様式!I359,―!$E$20:$F$24,2,FALSE),VLOOKUP(通常分様式!I359,―!$E$2:$F$18,2,FALSE)),0)</f>
        <v>0</v>
      </c>
      <c r="J359" s="6">
        <f>IFERROR(VLOOKUP(通常分様式!J359,―!$G$2:$H$2,2,FALSE),0)</f>
        <v>0</v>
      </c>
      <c r="K359" s="6">
        <f>IFERROR(VLOOKUP(通常分様式!K359,―!$AH$2:$AI$12,2,FALSE),0)</f>
        <v>0</v>
      </c>
      <c r="U359" s="6">
        <f>IFERROR(IF(通常分様式!C359="単",VLOOKUP(通常分様式!U359,―!$I$2:$J$3,2,FALSE),VLOOKUP(通常分様式!U359,―!$I$4:$J$5,2,FALSE)),0)</f>
        <v>0</v>
      </c>
      <c r="V359" s="6">
        <f>IFERROR(VLOOKUP(通常分様式!V359,―!$K$2:$L$3,2,FALSE),0)</f>
        <v>0</v>
      </c>
      <c r="W359" s="6">
        <f>IFERROR(VLOOKUP(通常分様式!W359,―!$M$2:$N$3,2,FALSE),0)</f>
        <v>0</v>
      </c>
      <c r="X359" s="6">
        <f>IFERROR(VLOOKUP(通常分様式!X359,―!$O$2:$P$3,2,FALSE),0)</f>
        <v>0</v>
      </c>
      <c r="Y359" s="6">
        <f>IFERROR(VLOOKUP(通常分様式!Y359,―!$X$2:$Y$31,2,FALSE),0)</f>
        <v>0</v>
      </c>
      <c r="Z359" s="6">
        <f>IFERROR(VLOOKUP(通常分様式!Z359,―!$X$2:$Y$31,2,FALSE),0)</f>
        <v>0</v>
      </c>
      <c r="AE359" s="6">
        <f>IFERROR(VLOOKUP(通常分様式!AE359,―!$AA$2:$AB$13,2,FALSE),0)</f>
        <v>0</v>
      </c>
      <c r="AF359" s="6">
        <f t="shared" si="40"/>
        <v>0</v>
      </c>
      <c r="AG359" s="139">
        <f t="shared" si="41"/>
        <v>0</v>
      </c>
      <c r="AH359" s="139">
        <f t="shared" si="42"/>
        <v>0</v>
      </c>
      <c r="AI359" s="139">
        <f t="shared" si="43"/>
        <v>0</v>
      </c>
      <c r="AJ359" s="139">
        <f t="shared" si="44"/>
        <v>0</v>
      </c>
      <c r="AK359" s="139">
        <f t="shared" si="45"/>
        <v>0</v>
      </c>
      <c r="AL359" s="139">
        <f t="shared" si="46"/>
        <v>0</v>
      </c>
      <c r="AM359" s="139">
        <f t="shared" si="47"/>
        <v>0</v>
      </c>
      <c r="AN359" s="6" t="str">
        <f>IF(通常分様式!C359="","",IF(PRODUCT(C359:E359,H359:Z359,AE359)=0,"error",""))</f>
        <v/>
      </c>
    </row>
    <row r="360" spans="1:40" x14ac:dyDescent="0.15">
      <c r="A360" s="6">
        <v>342</v>
      </c>
      <c r="C360" s="6">
        <f>IFERROR(VLOOKUP(通常分様式!C360,―!$A$2:$B$3,2,FALSE),0)</f>
        <v>0</v>
      </c>
      <c r="D360" s="6">
        <f>IFERROR(VLOOKUP(通常分様式!D360,―!$AD$2:$AE$3,2,FALSE),0)</f>
        <v>0</v>
      </c>
      <c r="E360" s="6">
        <f>IFERROR(VLOOKUP(通常分様式!E360,―!$AF$2:$AG$3,2,FALSE),0)</f>
        <v>0</v>
      </c>
      <c r="H360" s="6">
        <f>IFERROR(VLOOKUP(通常分様式!H360,―!$C$2:$D$2,2,FALSE),0)</f>
        <v>0</v>
      </c>
      <c r="I360" s="6">
        <f>IFERROR(IF(通常分様式!D360="○",VLOOKUP(通常分様式!I360,―!$E$20:$F$24,2,FALSE),VLOOKUP(通常分様式!I360,―!$E$2:$F$18,2,FALSE)),0)</f>
        <v>0</v>
      </c>
      <c r="J360" s="6">
        <f>IFERROR(VLOOKUP(通常分様式!J360,―!$G$2:$H$2,2,FALSE),0)</f>
        <v>0</v>
      </c>
      <c r="K360" s="6">
        <f>IFERROR(VLOOKUP(通常分様式!K360,―!$AH$2:$AI$12,2,FALSE),0)</f>
        <v>0</v>
      </c>
      <c r="U360" s="6">
        <f>IFERROR(IF(通常分様式!C360="単",VLOOKUP(通常分様式!U360,―!$I$2:$J$3,2,FALSE),VLOOKUP(通常分様式!U360,―!$I$4:$J$5,2,FALSE)),0)</f>
        <v>0</v>
      </c>
      <c r="V360" s="6">
        <f>IFERROR(VLOOKUP(通常分様式!V360,―!$K$2:$L$3,2,FALSE),0)</f>
        <v>0</v>
      </c>
      <c r="W360" s="6">
        <f>IFERROR(VLOOKUP(通常分様式!W360,―!$M$2:$N$3,2,FALSE),0)</f>
        <v>0</v>
      </c>
      <c r="X360" s="6">
        <f>IFERROR(VLOOKUP(通常分様式!X360,―!$O$2:$P$3,2,FALSE),0)</f>
        <v>0</v>
      </c>
      <c r="Y360" s="6">
        <f>IFERROR(VLOOKUP(通常分様式!Y360,―!$X$2:$Y$31,2,FALSE),0)</f>
        <v>0</v>
      </c>
      <c r="Z360" s="6">
        <f>IFERROR(VLOOKUP(通常分様式!Z360,―!$X$2:$Y$31,2,FALSE),0)</f>
        <v>0</v>
      </c>
      <c r="AE360" s="6">
        <f>IFERROR(VLOOKUP(通常分様式!AE360,―!$AA$2:$AB$13,2,FALSE),0)</f>
        <v>0</v>
      </c>
      <c r="AF360" s="6">
        <f t="shared" si="40"/>
        <v>0</v>
      </c>
      <c r="AG360" s="139">
        <f t="shared" si="41"/>
        <v>0</v>
      </c>
      <c r="AH360" s="139">
        <f t="shared" si="42"/>
        <v>0</v>
      </c>
      <c r="AI360" s="139">
        <f t="shared" si="43"/>
        <v>0</v>
      </c>
      <c r="AJ360" s="139">
        <f t="shared" si="44"/>
        <v>0</v>
      </c>
      <c r="AK360" s="139">
        <f t="shared" si="45"/>
        <v>0</v>
      </c>
      <c r="AL360" s="139">
        <f t="shared" si="46"/>
        <v>0</v>
      </c>
      <c r="AM360" s="139">
        <f t="shared" si="47"/>
        <v>0</v>
      </c>
      <c r="AN360" s="6" t="str">
        <f>IF(通常分様式!C360="","",IF(PRODUCT(C360:E360,H360:Z360,AE360)=0,"error",""))</f>
        <v/>
      </c>
    </row>
    <row r="361" spans="1:40" x14ac:dyDescent="0.15">
      <c r="A361" s="6">
        <v>343</v>
      </c>
      <c r="C361" s="6">
        <f>IFERROR(VLOOKUP(通常分様式!C361,―!$A$2:$B$3,2,FALSE),0)</f>
        <v>0</v>
      </c>
      <c r="D361" s="6">
        <f>IFERROR(VLOOKUP(通常分様式!D361,―!$AD$2:$AE$3,2,FALSE),0)</f>
        <v>0</v>
      </c>
      <c r="E361" s="6">
        <f>IFERROR(VLOOKUP(通常分様式!E361,―!$AF$2:$AG$3,2,FALSE),0)</f>
        <v>0</v>
      </c>
      <c r="H361" s="6">
        <f>IFERROR(VLOOKUP(通常分様式!H361,―!$C$2:$D$2,2,FALSE),0)</f>
        <v>0</v>
      </c>
      <c r="I361" s="6">
        <f>IFERROR(IF(通常分様式!D361="○",VLOOKUP(通常分様式!I361,―!$E$20:$F$24,2,FALSE),VLOOKUP(通常分様式!I361,―!$E$2:$F$18,2,FALSE)),0)</f>
        <v>0</v>
      </c>
      <c r="J361" s="6">
        <f>IFERROR(VLOOKUP(通常分様式!J361,―!$G$2:$H$2,2,FALSE),0)</f>
        <v>0</v>
      </c>
      <c r="K361" s="6">
        <f>IFERROR(VLOOKUP(通常分様式!K361,―!$AH$2:$AI$12,2,FALSE),0)</f>
        <v>0</v>
      </c>
      <c r="U361" s="6">
        <f>IFERROR(IF(通常分様式!C361="単",VLOOKUP(通常分様式!U361,―!$I$2:$J$3,2,FALSE),VLOOKUP(通常分様式!U361,―!$I$4:$J$5,2,FALSE)),0)</f>
        <v>0</v>
      </c>
      <c r="V361" s="6">
        <f>IFERROR(VLOOKUP(通常分様式!V361,―!$K$2:$L$3,2,FALSE),0)</f>
        <v>0</v>
      </c>
      <c r="W361" s="6">
        <f>IFERROR(VLOOKUP(通常分様式!W361,―!$M$2:$N$3,2,FALSE),0)</f>
        <v>0</v>
      </c>
      <c r="X361" s="6">
        <f>IFERROR(VLOOKUP(通常分様式!X361,―!$O$2:$P$3,2,FALSE),0)</f>
        <v>0</v>
      </c>
      <c r="Y361" s="6">
        <f>IFERROR(VLOOKUP(通常分様式!Y361,―!$X$2:$Y$31,2,FALSE),0)</f>
        <v>0</v>
      </c>
      <c r="Z361" s="6">
        <f>IFERROR(VLOOKUP(通常分様式!Z361,―!$X$2:$Y$31,2,FALSE),0)</f>
        <v>0</v>
      </c>
      <c r="AE361" s="6">
        <f>IFERROR(VLOOKUP(通常分様式!AE361,―!$AA$2:$AB$13,2,FALSE),0)</f>
        <v>0</v>
      </c>
      <c r="AF361" s="6">
        <f t="shared" si="40"/>
        <v>0</v>
      </c>
      <c r="AG361" s="139">
        <f t="shared" si="41"/>
        <v>0</v>
      </c>
      <c r="AH361" s="139">
        <f t="shared" si="42"/>
        <v>0</v>
      </c>
      <c r="AI361" s="139">
        <f t="shared" si="43"/>
        <v>0</v>
      </c>
      <c r="AJ361" s="139">
        <f t="shared" si="44"/>
        <v>0</v>
      </c>
      <c r="AK361" s="139">
        <f t="shared" si="45"/>
        <v>0</v>
      </c>
      <c r="AL361" s="139">
        <f t="shared" si="46"/>
        <v>0</v>
      </c>
      <c r="AM361" s="139">
        <f t="shared" si="47"/>
        <v>0</v>
      </c>
      <c r="AN361" s="6" t="str">
        <f>IF(通常分様式!C361="","",IF(PRODUCT(C361:E361,H361:Z361,AE361)=0,"error",""))</f>
        <v/>
      </c>
    </row>
    <row r="362" spans="1:40" x14ac:dyDescent="0.15">
      <c r="A362" s="6">
        <v>344</v>
      </c>
      <c r="C362" s="6">
        <f>IFERROR(VLOOKUP(通常分様式!C362,―!$A$2:$B$3,2,FALSE),0)</f>
        <v>0</v>
      </c>
      <c r="D362" s="6">
        <f>IFERROR(VLOOKUP(通常分様式!D362,―!$AD$2:$AE$3,2,FALSE),0)</f>
        <v>0</v>
      </c>
      <c r="E362" s="6">
        <f>IFERROR(VLOOKUP(通常分様式!E362,―!$AF$2:$AG$3,2,FALSE),0)</f>
        <v>0</v>
      </c>
      <c r="H362" s="6">
        <f>IFERROR(VLOOKUP(通常分様式!H362,―!$C$2:$D$2,2,FALSE),0)</f>
        <v>0</v>
      </c>
      <c r="I362" s="6">
        <f>IFERROR(IF(通常分様式!D362="○",VLOOKUP(通常分様式!I362,―!$E$20:$F$24,2,FALSE),VLOOKUP(通常分様式!I362,―!$E$2:$F$18,2,FALSE)),0)</f>
        <v>0</v>
      </c>
      <c r="J362" s="6">
        <f>IFERROR(VLOOKUP(通常分様式!J362,―!$G$2:$H$2,2,FALSE),0)</f>
        <v>0</v>
      </c>
      <c r="K362" s="6">
        <f>IFERROR(VLOOKUP(通常分様式!K362,―!$AH$2:$AI$12,2,FALSE),0)</f>
        <v>0</v>
      </c>
      <c r="U362" s="6">
        <f>IFERROR(IF(通常分様式!C362="単",VLOOKUP(通常分様式!U362,―!$I$2:$J$3,2,FALSE),VLOOKUP(通常分様式!U362,―!$I$4:$J$5,2,FALSE)),0)</f>
        <v>0</v>
      </c>
      <c r="V362" s="6">
        <f>IFERROR(VLOOKUP(通常分様式!V362,―!$K$2:$L$3,2,FALSE),0)</f>
        <v>0</v>
      </c>
      <c r="W362" s="6">
        <f>IFERROR(VLOOKUP(通常分様式!W362,―!$M$2:$N$3,2,FALSE),0)</f>
        <v>0</v>
      </c>
      <c r="X362" s="6">
        <f>IFERROR(VLOOKUP(通常分様式!X362,―!$O$2:$P$3,2,FALSE),0)</f>
        <v>0</v>
      </c>
      <c r="Y362" s="6">
        <f>IFERROR(VLOOKUP(通常分様式!Y362,―!$X$2:$Y$31,2,FALSE),0)</f>
        <v>0</v>
      </c>
      <c r="Z362" s="6">
        <f>IFERROR(VLOOKUP(通常分様式!Z362,―!$X$2:$Y$31,2,FALSE),0)</f>
        <v>0</v>
      </c>
      <c r="AE362" s="6">
        <f>IFERROR(VLOOKUP(通常分様式!AE362,―!$AA$2:$AB$13,2,FALSE),0)</f>
        <v>0</v>
      </c>
      <c r="AF362" s="6">
        <f t="shared" si="40"/>
        <v>0</v>
      </c>
      <c r="AG362" s="139">
        <f t="shared" si="41"/>
        <v>0</v>
      </c>
      <c r="AH362" s="139">
        <f t="shared" si="42"/>
        <v>0</v>
      </c>
      <c r="AI362" s="139">
        <f t="shared" si="43"/>
        <v>0</v>
      </c>
      <c r="AJ362" s="139">
        <f t="shared" si="44"/>
        <v>0</v>
      </c>
      <c r="AK362" s="139">
        <f t="shared" si="45"/>
        <v>0</v>
      </c>
      <c r="AL362" s="139">
        <f t="shared" si="46"/>
        <v>0</v>
      </c>
      <c r="AM362" s="139">
        <f t="shared" si="47"/>
        <v>0</v>
      </c>
      <c r="AN362" s="6" t="str">
        <f>IF(通常分様式!C362="","",IF(PRODUCT(C362:E362,H362:Z362,AE362)=0,"error",""))</f>
        <v/>
      </c>
    </row>
    <row r="363" spans="1:40" x14ac:dyDescent="0.15">
      <c r="A363" s="6">
        <v>345</v>
      </c>
      <c r="C363" s="6">
        <f>IFERROR(VLOOKUP(通常分様式!C363,―!$A$2:$B$3,2,FALSE),0)</f>
        <v>0</v>
      </c>
      <c r="D363" s="6">
        <f>IFERROR(VLOOKUP(通常分様式!D363,―!$AD$2:$AE$3,2,FALSE),0)</f>
        <v>0</v>
      </c>
      <c r="E363" s="6">
        <f>IFERROR(VLOOKUP(通常分様式!E363,―!$AF$2:$AG$3,2,FALSE),0)</f>
        <v>0</v>
      </c>
      <c r="H363" s="6">
        <f>IFERROR(VLOOKUP(通常分様式!H363,―!$C$2:$D$2,2,FALSE),0)</f>
        <v>0</v>
      </c>
      <c r="I363" s="6">
        <f>IFERROR(IF(通常分様式!D363="○",VLOOKUP(通常分様式!I363,―!$E$20:$F$24,2,FALSE),VLOOKUP(通常分様式!I363,―!$E$2:$F$18,2,FALSE)),0)</f>
        <v>0</v>
      </c>
      <c r="J363" s="6">
        <f>IFERROR(VLOOKUP(通常分様式!J363,―!$G$2:$H$2,2,FALSE),0)</f>
        <v>0</v>
      </c>
      <c r="K363" s="6">
        <f>IFERROR(VLOOKUP(通常分様式!K363,―!$AH$2:$AI$12,2,FALSE),0)</f>
        <v>0</v>
      </c>
      <c r="U363" s="6">
        <f>IFERROR(IF(通常分様式!C363="単",VLOOKUP(通常分様式!U363,―!$I$2:$J$3,2,FALSE),VLOOKUP(通常分様式!U363,―!$I$4:$J$5,2,FALSE)),0)</f>
        <v>0</v>
      </c>
      <c r="V363" s="6">
        <f>IFERROR(VLOOKUP(通常分様式!V363,―!$K$2:$L$3,2,FALSE),0)</f>
        <v>0</v>
      </c>
      <c r="W363" s="6">
        <f>IFERROR(VLOOKUP(通常分様式!W363,―!$M$2:$N$3,2,FALSE),0)</f>
        <v>0</v>
      </c>
      <c r="X363" s="6">
        <f>IFERROR(VLOOKUP(通常分様式!X363,―!$O$2:$P$3,2,FALSE),0)</f>
        <v>0</v>
      </c>
      <c r="Y363" s="6">
        <f>IFERROR(VLOOKUP(通常分様式!Y363,―!$X$2:$Y$31,2,FALSE),0)</f>
        <v>0</v>
      </c>
      <c r="Z363" s="6">
        <f>IFERROR(VLOOKUP(通常分様式!Z363,―!$X$2:$Y$31,2,FALSE),0)</f>
        <v>0</v>
      </c>
      <c r="AE363" s="6">
        <f>IFERROR(VLOOKUP(通常分様式!AE363,―!$AA$2:$AB$13,2,FALSE),0)</f>
        <v>0</v>
      </c>
      <c r="AF363" s="6">
        <f t="shared" si="40"/>
        <v>0</v>
      </c>
      <c r="AG363" s="139">
        <f t="shared" si="41"/>
        <v>0</v>
      </c>
      <c r="AH363" s="139">
        <f t="shared" si="42"/>
        <v>0</v>
      </c>
      <c r="AI363" s="139">
        <f t="shared" si="43"/>
        <v>0</v>
      </c>
      <c r="AJ363" s="139">
        <f t="shared" si="44"/>
        <v>0</v>
      </c>
      <c r="AK363" s="139">
        <f t="shared" si="45"/>
        <v>0</v>
      </c>
      <c r="AL363" s="139">
        <f t="shared" si="46"/>
        <v>0</v>
      </c>
      <c r="AM363" s="139">
        <f t="shared" si="47"/>
        <v>0</v>
      </c>
      <c r="AN363" s="6" t="str">
        <f>IF(通常分様式!C363="","",IF(PRODUCT(C363:E363,H363:Z363,AE363)=0,"error",""))</f>
        <v/>
      </c>
    </row>
    <row r="364" spans="1:40" x14ac:dyDescent="0.15">
      <c r="A364" s="6">
        <v>346</v>
      </c>
      <c r="C364" s="6">
        <f>IFERROR(VLOOKUP(通常分様式!C364,―!$A$2:$B$3,2,FALSE),0)</f>
        <v>0</v>
      </c>
      <c r="D364" s="6">
        <f>IFERROR(VLOOKUP(通常分様式!D364,―!$AD$2:$AE$3,2,FALSE),0)</f>
        <v>0</v>
      </c>
      <c r="E364" s="6">
        <f>IFERROR(VLOOKUP(通常分様式!E364,―!$AF$2:$AG$3,2,FALSE),0)</f>
        <v>0</v>
      </c>
      <c r="H364" s="6">
        <f>IFERROR(VLOOKUP(通常分様式!H364,―!$C$2:$D$2,2,FALSE),0)</f>
        <v>0</v>
      </c>
      <c r="I364" s="6">
        <f>IFERROR(IF(通常分様式!D364="○",VLOOKUP(通常分様式!I364,―!$E$20:$F$24,2,FALSE),VLOOKUP(通常分様式!I364,―!$E$2:$F$18,2,FALSE)),0)</f>
        <v>0</v>
      </c>
      <c r="J364" s="6">
        <f>IFERROR(VLOOKUP(通常分様式!J364,―!$G$2:$H$2,2,FALSE),0)</f>
        <v>0</v>
      </c>
      <c r="K364" s="6">
        <f>IFERROR(VLOOKUP(通常分様式!K364,―!$AH$2:$AI$12,2,FALSE),0)</f>
        <v>0</v>
      </c>
      <c r="U364" s="6">
        <f>IFERROR(IF(通常分様式!C364="単",VLOOKUP(通常分様式!U364,―!$I$2:$J$3,2,FALSE),VLOOKUP(通常分様式!U364,―!$I$4:$J$5,2,FALSE)),0)</f>
        <v>0</v>
      </c>
      <c r="V364" s="6">
        <f>IFERROR(VLOOKUP(通常分様式!V364,―!$K$2:$L$3,2,FALSE),0)</f>
        <v>0</v>
      </c>
      <c r="W364" s="6">
        <f>IFERROR(VLOOKUP(通常分様式!W364,―!$M$2:$N$3,2,FALSE),0)</f>
        <v>0</v>
      </c>
      <c r="X364" s="6">
        <f>IFERROR(VLOOKUP(通常分様式!X364,―!$O$2:$P$3,2,FALSE),0)</f>
        <v>0</v>
      </c>
      <c r="Y364" s="6">
        <f>IFERROR(VLOOKUP(通常分様式!Y364,―!$X$2:$Y$31,2,FALSE),0)</f>
        <v>0</v>
      </c>
      <c r="Z364" s="6">
        <f>IFERROR(VLOOKUP(通常分様式!Z364,―!$X$2:$Y$31,2,FALSE),0)</f>
        <v>0</v>
      </c>
      <c r="AE364" s="6">
        <f>IFERROR(VLOOKUP(通常分様式!AE364,―!$AA$2:$AB$13,2,FALSE),0)</f>
        <v>0</v>
      </c>
      <c r="AF364" s="6">
        <f t="shared" si="40"/>
        <v>0</v>
      </c>
      <c r="AG364" s="139">
        <f t="shared" si="41"/>
        <v>0</v>
      </c>
      <c r="AH364" s="139">
        <f t="shared" si="42"/>
        <v>0</v>
      </c>
      <c r="AI364" s="139">
        <f t="shared" si="43"/>
        <v>0</v>
      </c>
      <c r="AJ364" s="139">
        <f t="shared" si="44"/>
        <v>0</v>
      </c>
      <c r="AK364" s="139">
        <f t="shared" si="45"/>
        <v>0</v>
      </c>
      <c r="AL364" s="139">
        <f t="shared" si="46"/>
        <v>0</v>
      </c>
      <c r="AM364" s="139">
        <f t="shared" si="47"/>
        <v>0</v>
      </c>
      <c r="AN364" s="6" t="str">
        <f>IF(通常分様式!C364="","",IF(PRODUCT(C364:E364,H364:Z364,AE364)=0,"error",""))</f>
        <v/>
      </c>
    </row>
    <row r="365" spans="1:40" x14ac:dyDescent="0.15">
      <c r="A365" s="6">
        <v>347</v>
      </c>
      <c r="C365" s="6">
        <f>IFERROR(VLOOKUP(通常分様式!C365,―!$A$2:$B$3,2,FALSE),0)</f>
        <v>0</v>
      </c>
      <c r="D365" s="6">
        <f>IFERROR(VLOOKUP(通常分様式!D365,―!$AD$2:$AE$3,2,FALSE),0)</f>
        <v>0</v>
      </c>
      <c r="E365" s="6">
        <f>IFERROR(VLOOKUP(通常分様式!E365,―!$AF$2:$AG$3,2,FALSE),0)</f>
        <v>0</v>
      </c>
      <c r="H365" s="6">
        <f>IFERROR(VLOOKUP(通常分様式!H365,―!$C$2:$D$2,2,FALSE),0)</f>
        <v>0</v>
      </c>
      <c r="I365" s="6">
        <f>IFERROR(IF(通常分様式!D365="○",VLOOKUP(通常分様式!I365,―!$E$20:$F$24,2,FALSE),VLOOKUP(通常分様式!I365,―!$E$2:$F$18,2,FALSE)),0)</f>
        <v>0</v>
      </c>
      <c r="J365" s="6">
        <f>IFERROR(VLOOKUP(通常分様式!J365,―!$G$2:$H$2,2,FALSE),0)</f>
        <v>0</v>
      </c>
      <c r="K365" s="6">
        <f>IFERROR(VLOOKUP(通常分様式!K365,―!$AH$2:$AI$12,2,FALSE),0)</f>
        <v>0</v>
      </c>
      <c r="U365" s="6">
        <f>IFERROR(IF(通常分様式!C365="単",VLOOKUP(通常分様式!U365,―!$I$2:$J$3,2,FALSE),VLOOKUP(通常分様式!U365,―!$I$4:$J$5,2,FALSE)),0)</f>
        <v>0</v>
      </c>
      <c r="V365" s="6">
        <f>IFERROR(VLOOKUP(通常分様式!V365,―!$K$2:$L$3,2,FALSE),0)</f>
        <v>0</v>
      </c>
      <c r="W365" s="6">
        <f>IFERROR(VLOOKUP(通常分様式!W365,―!$M$2:$N$3,2,FALSE),0)</f>
        <v>0</v>
      </c>
      <c r="X365" s="6">
        <f>IFERROR(VLOOKUP(通常分様式!X365,―!$O$2:$P$3,2,FALSE),0)</f>
        <v>0</v>
      </c>
      <c r="Y365" s="6">
        <f>IFERROR(VLOOKUP(通常分様式!Y365,―!$X$2:$Y$31,2,FALSE),0)</f>
        <v>0</v>
      </c>
      <c r="Z365" s="6">
        <f>IFERROR(VLOOKUP(通常分様式!Z365,―!$X$2:$Y$31,2,FALSE),0)</f>
        <v>0</v>
      </c>
      <c r="AE365" s="6">
        <f>IFERROR(VLOOKUP(通常分様式!AE365,―!$AA$2:$AB$13,2,FALSE),0)</f>
        <v>0</v>
      </c>
      <c r="AF365" s="6">
        <f t="shared" si="40"/>
        <v>0</v>
      </c>
      <c r="AG365" s="139">
        <f t="shared" si="41"/>
        <v>0</v>
      </c>
      <c r="AH365" s="139">
        <f t="shared" si="42"/>
        <v>0</v>
      </c>
      <c r="AI365" s="139">
        <f t="shared" si="43"/>
        <v>0</v>
      </c>
      <c r="AJ365" s="139">
        <f t="shared" si="44"/>
        <v>0</v>
      </c>
      <c r="AK365" s="139">
        <f t="shared" si="45"/>
        <v>0</v>
      </c>
      <c r="AL365" s="139">
        <f t="shared" si="46"/>
        <v>0</v>
      </c>
      <c r="AM365" s="139">
        <f t="shared" si="47"/>
        <v>0</v>
      </c>
      <c r="AN365" s="6" t="str">
        <f>IF(通常分様式!C365="","",IF(PRODUCT(C365:E365,H365:Z365,AE365)=0,"error",""))</f>
        <v/>
      </c>
    </row>
    <row r="366" spans="1:40" x14ac:dyDescent="0.15">
      <c r="A366" s="6">
        <v>348</v>
      </c>
      <c r="C366" s="6">
        <f>IFERROR(VLOOKUP(通常分様式!C366,―!$A$2:$B$3,2,FALSE),0)</f>
        <v>0</v>
      </c>
      <c r="D366" s="6">
        <f>IFERROR(VLOOKUP(通常分様式!D366,―!$AD$2:$AE$3,2,FALSE),0)</f>
        <v>0</v>
      </c>
      <c r="E366" s="6">
        <f>IFERROR(VLOOKUP(通常分様式!E366,―!$AF$2:$AG$3,2,FALSE),0)</f>
        <v>0</v>
      </c>
      <c r="H366" s="6">
        <f>IFERROR(VLOOKUP(通常分様式!H366,―!$C$2:$D$2,2,FALSE),0)</f>
        <v>0</v>
      </c>
      <c r="I366" s="6">
        <f>IFERROR(IF(通常分様式!D366="○",VLOOKUP(通常分様式!I366,―!$E$20:$F$24,2,FALSE),VLOOKUP(通常分様式!I366,―!$E$2:$F$18,2,FALSE)),0)</f>
        <v>0</v>
      </c>
      <c r="J366" s="6">
        <f>IFERROR(VLOOKUP(通常分様式!J366,―!$G$2:$H$2,2,FALSE),0)</f>
        <v>0</v>
      </c>
      <c r="K366" s="6">
        <f>IFERROR(VLOOKUP(通常分様式!K366,―!$AH$2:$AI$12,2,FALSE),0)</f>
        <v>0</v>
      </c>
      <c r="U366" s="6">
        <f>IFERROR(IF(通常分様式!C366="単",VLOOKUP(通常分様式!U366,―!$I$2:$J$3,2,FALSE),VLOOKUP(通常分様式!U366,―!$I$4:$J$5,2,FALSE)),0)</f>
        <v>0</v>
      </c>
      <c r="V366" s="6">
        <f>IFERROR(VLOOKUP(通常分様式!V366,―!$K$2:$L$3,2,FALSE),0)</f>
        <v>0</v>
      </c>
      <c r="W366" s="6">
        <f>IFERROR(VLOOKUP(通常分様式!W366,―!$M$2:$N$3,2,FALSE),0)</f>
        <v>0</v>
      </c>
      <c r="X366" s="6">
        <f>IFERROR(VLOOKUP(通常分様式!X366,―!$O$2:$P$3,2,FALSE),0)</f>
        <v>0</v>
      </c>
      <c r="Y366" s="6">
        <f>IFERROR(VLOOKUP(通常分様式!Y366,―!$X$2:$Y$31,2,FALSE),0)</f>
        <v>0</v>
      </c>
      <c r="Z366" s="6">
        <f>IFERROR(VLOOKUP(通常分様式!Z366,―!$X$2:$Y$31,2,FALSE),0)</f>
        <v>0</v>
      </c>
      <c r="AE366" s="6">
        <f>IFERROR(VLOOKUP(通常分様式!AE366,―!$AA$2:$AB$13,2,FALSE),0)</f>
        <v>0</v>
      </c>
      <c r="AF366" s="6">
        <f t="shared" si="40"/>
        <v>0</v>
      </c>
      <c r="AG366" s="139">
        <f t="shared" si="41"/>
        <v>0</v>
      </c>
      <c r="AH366" s="139">
        <f t="shared" si="42"/>
        <v>0</v>
      </c>
      <c r="AI366" s="139">
        <f t="shared" si="43"/>
        <v>0</v>
      </c>
      <c r="AJ366" s="139">
        <f t="shared" si="44"/>
        <v>0</v>
      </c>
      <c r="AK366" s="139">
        <f t="shared" si="45"/>
        <v>0</v>
      </c>
      <c r="AL366" s="139">
        <f t="shared" si="46"/>
        <v>0</v>
      </c>
      <c r="AM366" s="139">
        <f t="shared" si="47"/>
        <v>0</v>
      </c>
      <c r="AN366" s="6" t="str">
        <f>IF(通常分様式!C366="","",IF(PRODUCT(C366:E366,H366:Z366,AE366)=0,"error",""))</f>
        <v/>
      </c>
    </row>
    <row r="367" spans="1:40" x14ac:dyDescent="0.15">
      <c r="A367" s="6">
        <v>349</v>
      </c>
      <c r="C367" s="6">
        <f>IFERROR(VLOOKUP(通常分様式!C367,―!$A$2:$B$3,2,FALSE),0)</f>
        <v>0</v>
      </c>
      <c r="D367" s="6">
        <f>IFERROR(VLOOKUP(通常分様式!D367,―!$AD$2:$AE$3,2,FALSE),0)</f>
        <v>0</v>
      </c>
      <c r="E367" s="6">
        <f>IFERROR(VLOOKUP(通常分様式!E367,―!$AF$2:$AG$3,2,FALSE),0)</f>
        <v>0</v>
      </c>
      <c r="H367" s="6">
        <f>IFERROR(VLOOKUP(通常分様式!H367,―!$C$2:$D$2,2,FALSE),0)</f>
        <v>0</v>
      </c>
      <c r="I367" s="6">
        <f>IFERROR(IF(通常分様式!D367="○",VLOOKUP(通常分様式!I367,―!$E$20:$F$24,2,FALSE),VLOOKUP(通常分様式!I367,―!$E$2:$F$18,2,FALSE)),0)</f>
        <v>0</v>
      </c>
      <c r="J367" s="6">
        <f>IFERROR(VLOOKUP(通常分様式!J367,―!$G$2:$H$2,2,FALSE),0)</f>
        <v>0</v>
      </c>
      <c r="K367" s="6">
        <f>IFERROR(VLOOKUP(通常分様式!K367,―!$AH$2:$AI$12,2,FALSE),0)</f>
        <v>0</v>
      </c>
      <c r="U367" s="6">
        <f>IFERROR(IF(通常分様式!C367="単",VLOOKUP(通常分様式!U367,―!$I$2:$J$3,2,FALSE),VLOOKUP(通常分様式!U367,―!$I$4:$J$5,2,FALSE)),0)</f>
        <v>0</v>
      </c>
      <c r="V367" s="6">
        <f>IFERROR(VLOOKUP(通常分様式!V367,―!$K$2:$L$3,2,FALSE),0)</f>
        <v>0</v>
      </c>
      <c r="W367" s="6">
        <f>IFERROR(VLOOKUP(通常分様式!W367,―!$M$2:$N$3,2,FALSE),0)</f>
        <v>0</v>
      </c>
      <c r="X367" s="6">
        <f>IFERROR(VLOOKUP(通常分様式!X367,―!$O$2:$P$3,2,FALSE),0)</f>
        <v>0</v>
      </c>
      <c r="Y367" s="6">
        <f>IFERROR(VLOOKUP(通常分様式!Y367,―!$X$2:$Y$31,2,FALSE),0)</f>
        <v>0</v>
      </c>
      <c r="Z367" s="6">
        <f>IFERROR(VLOOKUP(通常分様式!Z367,―!$X$2:$Y$31,2,FALSE),0)</f>
        <v>0</v>
      </c>
      <c r="AE367" s="6">
        <f>IFERROR(VLOOKUP(通常分様式!AE367,―!$AA$2:$AB$13,2,FALSE),0)</f>
        <v>0</v>
      </c>
      <c r="AF367" s="6">
        <f t="shared" si="40"/>
        <v>0</v>
      </c>
      <c r="AG367" s="139">
        <f t="shared" si="41"/>
        <v>0</v>
      </c>
      <c r="AH367" s="139">
        <f t="shared" si="42"/>
        <v>0</v>
      </c>
      <c r="AI367" s="139">
        <f t="shared" si="43"/>
        <v>0</v>
      </c>
      <c r="AJ367" s="139">
        <f t="shared" si="44"/>
        <v>0</v>
      </c>
      <c r="AK367" s="139">
        <f t="shared" si="45"/>
        <v>0</v>
      </c>
      <c r="AL367" s="139">
        <f t="shared" si="46"/>
        <v>0</v>
      </c>
      <c r="AM367" s="139">
        <f t="shared" si="47"/>
        <v>0</v>
      </c>
      <c r="AN367" s="6" t="str">
        <f>IF(通常分様式!C367="","",IF(PRODUCT(C367:E367,H367:Z367,AE367)=0,"error",""))</f>
        <v/>
      </c>
    </row>
    <row r="368" spans="1:40" x14ac:dyDescent="0.15">
      <c r="A368" s="6">
        <v>350</v>
      </c>
      <c r="C368" s="6">
        <f>IFERROR(VLOOKUP(通常分様式!C368,―!$A$2:$B$3,2,FALSE),0)</f>
        <v>0</v>
      </c>
      <c r="D368" s="6">
        <f>IFERROR(VLOOKUP(通常分様式!D368,―!$AD$2:$AE$3,2,FALSE),0)</f>
        <v>0</v>
      </c>
      <c r="E368" s="6">
        <f>IFERROR(VLOOKUP(通常分様式!E368,―!$AF$2:$AG$3,2,FALSE),0)</f>
        <v>0</v>
      </c>
      <c r="H368" s="6">
        <f>IFERROR(VLOOKUP(通常分様式!H368,―!$C$2:$D$2,2,FALSE),0)</f>
        <v>0</v>
      </c>
      <c r="I368" s="6">
        <f>IFERROR(IF(通常分様式!D368="○",VLOOKUP(通常分様式!I368,―!$E$20:$F$24,2,FALSE),VLOOKUP(通常分様式!I368,―!$E$2:$F$18,2,FALSE)),0)</f>
        <v>0</v>
      </c>
      <c r="J368" s="6">
        <f>IFERROR(VLOOKUP(通常分様式!J368,―!$G$2:$H$2,2,FALSE),0)</f>
        <v>0</v>
      </c>
      <c r="K368" s="6">
        <f>IFERROR(VLOOKUP(通常分様式!K368,―!$AH$2:$AI$12,2,FALSE),0)</f>
        <v>0</v>
      </c>
      <c r="U368" s="6">
        <f>IFERROR(IF(通常分様式!C368="単",VLOOKUP(通常分様式!U368,―!$I$2:$J$3,2,FALSE),VLOOKUP(通常分様式!U368,―!$I$4:$J$5,2,FALSE)),0)</f>
        <v>0</v>
      </c>
      <c r="V368" s="6">
        <f>IFERROR(VLOOKUP(通常分様式!V368,―!$K$2:$L$3,2,FALSE),0)</f>
        <v>0</v>
      </c>
      <c r="W368" s="6">
        <f>IFERROR(VLOOKUP(通常分様式!W368,―!$M$2:$N$3,2,FALSE),0)</f>
        <v>0</v>
      </c>
      <c r="X368" s="6">
        <f>IFERROR(VLOOKUP(通常分様式!X368,―!$O$2:$P$3,2,FALSE),0)</f>
        <v>0</v>
      </c>
      <c r="Y368" s="6">
        <f>IFERROR(VLOOKUP(通常分様式!Y368,―!$X$2:$Y$31,2,FALSE),0)</f>
        <v>0</v>
      </c>
      <c r="Z368" s="6">
        <f>IFERROR(VLOOKUP(通常分様式!Z368,―!$X$2:$Y$31,2,FALSE),0)</f>
        <v>0</v>
      </c>
      <c r="AE368" s="6">
        <f>IFERROR(VLOOKUP(通常分様式!AE368,―!$AA$2:$AB$13,2,FALSE),0)</f>
        <v>0</v>
      </c>
      <c r="AF368" s="6">
        <f t="shared" si="40"/>
        <v>0</v>
      </c>
      <c r="AG368" s="139">
        <f t="shared" si="41"/>
        <v>0</v>
      </c>
      <c r="AH368" s="139">
        <f t="shared" si="42"/>
        <v>0</v>
      </c>
      <c r="AI368" s="139">
        <f t="shared" si="43"/>
        <v>0</v>
      </c>
      <c r="AJ368" s="139">
        <f t="shared" si="44"/>
        <v>0</v>
      </c>
      <c r="AK368" s="139">
        <f t="shared" si="45"/>
        <v>0</v>
      </c>
      <c r="AL368" s="139">
        <f t="shared" si="46"/>
        <v>0</v>
      </c>
      <c r="AM368" s="139">
        <f t="shared" si="47"/>
        <v>0</v>
      </c>
      <c r="AN368" s="6" t="str">
        <f>IF(通常分様式!C368="","",IF(PRODUCT(C368:E368,H368:Z368,AE368)=0,"error",""))</f>
        <v/>
      </c>
    </row>
    <row r="369" spans="1:40" x14ac:dyDescent="0.15">
      <c r="A369" s="6">
        <v>351</v>
      </c>
      <c r="C369" s="6">
        <f>IFERROR(VLOOKUP(通常分様式!C369,―!$A$2:$B$3,2,FALSE),0)</f>
        <v>0</v>
      </c>
      <c r="D369" s="6">
        <f>IFERROR(VLOOKUP(通常分様式!D369,―!$AD$2:$AE$3,2,FALSE),0)</f>
        <v>0</v>
      </c>
      <c r="E369" s="6">
        <f>IFERROR(VLOOKUP(通常分様式!E369,―!$AF$2:$AG$3,2,FALSE),0)</f>
        <v>0</v>
      </c>
      <c r="H369" s="6">
        <f>IFERROR(VLOOKUP(通常分様式!H369,―!$C$2:$D$2,2,FALSE),0)</f>
        <v>0</v>
      </c>
      <c r="I369" s="6">
        <f>IFERROR(IF(通常分様式!D369="○",VLOOKUP(通常分様式!I369,―!$E$20:$F$24,2,FALSE),VLOOKUP(通常分様式!I369,―!$E$2:$F$18,2,FALSE)),0)</f>
        <v>0</v>
      </c>
      <c r="J369" s="6">
        <f>IFERROR(VLOOKUP(通常分様式!J369,―!$G$2:$H$2,2,FALSE),0)</f>
        <v>0</v>
      </c>
      <c r="K369" s="6">
        <f>IFERROR(VLOOKUP(通常分様式!K369,―!$AH$2:$AI$12,2,FALSE),0)</f>
        <v>0</v>
      </c>
      <c r="U369" s="6">
        <f>IFERROR(IF(通常分様式!C369="単",VLOOKUP(通常分様式!U369,―!$I$2:$J$3,2,FALSE),VLOOKUP(通常分様式!U369,―!$I$4:$J$5,2,FALSE)),0)</f>
        <v>0</v>
      </c>
      <c r="V369" s="6">
        <f>IFERROR(VLOOKUP(通常分様式!V369,―!$K$2:$L$3,2,FALSE),0)</f>
        <v>0</v>
      </c>
      <c r="W369" s="6">
        <f>IFERROR(VLOOKUP(通常分様式!W369,―!$M$2:$N$3,2,FALSE),0)</f>
        <v>0</v>
      </c>
      <c r="X369" s="6">
        <f>IFERROR(VLOOKUP(通常分様式!X369,―!$O$2:$P$3,2,FALSE),0)</f>
        <v>0</v>
      </c>
      <c r="Y369" s="6">
        <f>IFERROR(VLOOKUP(通常分様式!Y369,―!$X$2:$Y$31,2,FALSE),0)</f>
        <v>0</v>
      </c>
      <c r="Z369" s="6">
        <f>IFERROR(VLOOKUP(通常分様式!Z369,―!$X$2:$Y$31,2,FALSE),0)</f>
        <v>0</v>
      </c>
      <c r="AE369" s="6">
        <f>IFERROR(VLOOKUP(通常分様式!AE369,―!$AA$2:$AB$13,2,FALSE),0)</f>
        <v>0</v>
      </c>
      <c r="AF369" s="6">
        <f t="shared" si="40"/>
        <v>0</v>
      </c>
      <c r="AG369" s="139">
        <f t="shared" si="41"/>
        <v>0</v>
      </c>
      <c r="AH369" s="139">
        <f t="shared" si="42"/>
        <v>0</v>
      </c>
      <c r="AI369" s="139">
        <f t="shared" si="43"/>
        <v>0</v>
      </c>
      <c r="AJ369" s="139">
        <f t="shared" si="44"/>
        <v>0</v>
      </c>
      <c r="AK369" s="139">
        <f t="shared" si="45"/>
        <v>0</v>
      </c>
      <c r="AL369" s="139">
        <f t="shared" si="46"/>
        <v>0</v>
      </c>
      <c r="AM369" s="139">
        <f t="shared" si="47"/>
        <v>0</v>
      </c>
      <c r="AN369" s="6" t="str">
        <f>IF(通常分様式!C369="","",IF(PRODUCT(C369:E369,H369:Z369,AE369)=0,"error",""))</f>
        <v/>
      </c>
    </row>
    <row r="370" spans="1:40" x14ac:dyDescent="0.15">
      <c r="A370" s="6">
        <v>352</v>
      </c>
      <c r="C370" s="6">
        <f>IFERROR(VLOOKUP(通常分様式!C370,―!$A$2:$B$3,2,FALSE),0)</f>
        <v>0</v>
      </c>
      <c r="D370" s="6">
        <f>IFERROR(VLOOKUP(通常分様式!D370,―!$AD$2:$AE$3,2,FALSE),0)</f>
        <v>0</v>
      </c>
      <c r="E370" s="6">
        <f>IFERROR(VLOOKUP(通常分様式!E370,―!$AF$2:$AG$3,2,FALSE),0)</f>
        <v>0</v>
      </c>
      <c r="H370" s="6">
        <f>IFERROR(VLOOKUP(通常分様式!H370,―!$C$2:$D$2,2,FALSE),0)</f>
        <v>0</v>
      </c>
      <c r="I370" s="6">
        <f>IFERROR(IF(通常分様式!D370="○",VLOOKUP(通常分様式!I370,―!$E$20:$F$24,2,FALSE),VLOOKUP(通常分様式!I370,―!$E$2:$F$18,2,FALSE)),0)</f>
        <v>0</v>
      </c>
      <c r="J370" s="6">
        <f>IFERROR(VLOOKUP(通常分様式!J370,―!$G$2:$H$2,2,FALSE),0)</f>
        <v>0</v>
      </c>
      <c r="K370" s="6">
        <f>IFERROR(VLOOKUP(通常分様式!K370,―!$AH$2:$AI$12,2,FALSE),0)</f>
        <v>0</v>
      </c>
      <c r="U370" s="6">
        <f>IFERROR(IF(通常分様式!C370="単",VLOOKUP(通常分様式!U370,―!$I$2:$J$3,2,FALSE),VLOOKUP(通常分様式!U370,―!$I$4:$J$5,2,FALSE)),0)</f>
        <v>0</v>
      </c>
      <c r="V370" s="6">
        <f>IFERROR(VLOOKUP(通常分様式!V370,―!$K$2:$L$3,2,FALSE),0)</f>
        <v>0</v>
      </c>
      <c r="W370" s="6">
        <f>IFERROR(VLOOKUP(通常分様式!W370,―!$M$2:$N$3,2,FALSE),0)</f>
        <v>0</v>
      </c>
      <c r="X370" s="6">
        <f>IFERROR(VLOOKUP(通常分様式!X370,―!$O$2:$P$3,2,FALSE),0)</f>
        <v>0</v>
      </c>
      <c r="Y370" s="6">
        <f>IFERROR(VLOOKUP(通常分様式!Y370,―!$X$2:$Y$31,2,FALSE),0)</f>
        <v>0</v>
      </c>
      <c r="Z370" s="6">
        <f>IFERROR(VLOOKUP(通常分様式!Z370,―!$X$2:$Y$31,2,FALSE),0)</f>
        <v>0</v>
      </c>
      <c r="AE370" s="6">
        <f>IFERROR(VLOOKUP(通常分様式!AE370,―!$AA$2:$AB$13,2,FALSE),0)</f>
        <v>0</v>
      </c>
      <c r="AF370" s="6">
        <f t="shared" si="40"/>
        <v>0</v>
      </c>
      <c r="AG370" s="139">
        <f t="shared" si="41"/>
        <v>0</v>
      </c>
      <c r="AH370" s="139">
        <f t="shared" si="42"/>
        <v>0</v>
      </c>
      <c r="AI370" s="139">
        <f t="shared" si="43"/>
        <v>0</v>
      </c>
      <c r="AJ370" s="139">
        <f t="shared" si="44"/>
        <v>0</v>
      </c>
      <c r="AK370" s="139">
        <f t="shared" si="45"/>
        <v>0</v>
      </c>
      <c r="AL370" s="139">
        <f t="shared" si="46"/>
        <v>0</v>
      </c>
      <c r="AM370" s="139">
        <f t="shared" si="47"/>
        <v>0</v>
      </c>
      <c r="AN370" s="6" t="str">
        <f>IF(通常分様式!C370="","",IF(PRODUCT(C370:E370,H370:Z370,AE370)=0,"error",""))</f>
        <v/>
      </c>
    </row>
    <row r="371" spans="1:40" x14ac:dyDescent="0.15">
      <c r="A371" s="6">
        <v>353</v>
      </c>
      <c r="C371" s="6">
        <f>IFERROR(VLOOKUP(通常分様式!C371,―!$A$2:$B$3,2,FALSE),0)</f>
        <v>0</v>
      </c>
      <c r="D371" s="6">
        <f>IFERROR(VLOOKUP(通常分様式!D371,―!$AD$2:$AE$3,2,FALSE),0)</f>
        <v>0</v>
      </c>
      <c r="E371" s="6">
        <f>IFERROR(VLOOKUP(通常分様式!E371,―!$AF$2:$AG$3,2,FALSE),0)</f>
        <v>0</v>
      </c>
      <c r="H371" s="6">
        <f>IFERROR(VLOOKUP(通常分様式!H371,―!$C$2:$D$2,2,FALSE),0)</f>
        <v>0</v>
      </c>
      <c r="I371" s="6">
        <f>IFERROR(IF(通常分様式!D371="○",VLOOKUP(通常分様式!I371,―!$E$20:$F$24,2,FALSE),VLOOKUP(通常分様式!I371,―!$E$2:$F$18,2,FALSE)),0)</f>
        <v>0</v>
      </c>
      <c r="J371" s="6">
        <f>IFERROR(VLOOKUP(通常分様式!J371,―!$G$2:$H$2,2,FALSE),0)</f>
        <v>0</v>
      </c>
      <c r="K371" s="6">
        <f>IFERROR(VLOOKUP(通常分様式!K371,―!$AH$2:$AI$12,2,FALSE),0)</f>
        <v>0</v>
      </c>
      <c r="U371" s="6">
        <f>IFERROR(IF(通常分様式!C371="単",VLOOKUP(通常分様式!U371,―!$I$2:$J$3,2,FALSE),VLOOKUP(通常分様式!U371,―!$I$4:$J$5,2,FALSE)),0)</f>
        <v>0</v>
      </c>
      <c r="V371" s="6">
        <f>IFERROR(VLOOKUP(通常分様式!V371,―!$K$2:$L$3,2,FALSE),0)</f>
        <v>0</v>
      </c>
      <c r="W371" s="6">
        <f>IFERROR(VLOOKUP(通常分様式!W371,―!$M$2:$N$3,2,FALSE),0)</f>
        <v>0</v>
      </c>
      <c r="X371" s="6">
        <f>IFERROR(VLOOKUP(通常分様式!X371,―!$O$2:$P$3,2,FALSE),0)</f>
        <v>0</v>
      </c>
      <c r="Y371" s="6">
        <f>IFERROR(VLOOKUP(通常分様式!Y371,―!$X$2:$Y$31,2,FALSE),0)</f>
        <v>0</v>
      </c>
      <c r="Z371" s="6">
        <f>IFERROR(VLOOKUP(通常分様式!Z371,―!$X$2:$Y$31,2,FALSE),0)</f>
        <v>0</v>
      </c>
      <c r="AE371" s="6">
        <f>IFERROR(VLOOKUP(通常分様式!AE371,―!$AA$2:$AB$13,2,FALSE),0)</f>
        <v>0</v>
      </c>
      <c r="AF371" s="6">
        <f t="shared" si="40"/>
        <v>0</v>
      </c>
      <c r="AG371" s="139">
        <f t="shared" si="41"/>
        <v>0</v>
      </c>
      <c r="AH371" s="139">
        <f t="shared" si="42"/>
        <v>0</v>
      </c>
      <c r="AI371" s="139">
        <f t="shared" si="43"/>
        <v>0</v>
      </c>
      <c r="AJ371" s="139">
        <f t="shared" si="44"/>
        <v>0</v>
      </c>
      <c r="AK371" s="139">
        <f t="shared" si="45"/>
        <v>0</v>
      </c>
      <c r="AL371" s="139">
        <f t="shared" si="46"/>
        <v>0</v>
      </c>
      <c r="AM371" s="139">
        <f t="shared" si="47"/>
        <v>0</v>
      </c>
      <c r="AN371" s="6" t="str">
        <f>IF(通常分様式!C371="","",IF(PRODUCT(C371:E371,H371:Z371,AE371)=0,"error",""))</f>
        <v/>
      </c>
    </row>
    <row r="372" spans="1:40" x14ac:dyDescent="0.15">
      <c r="A372" s="6">
        <v>354</v>
      </c>
      <c r="C372" s="6">
        <f>IFERROR(VLOOKUP(通常分様式!C372,―!$A$2:$B$3,2,FALSE),0)</f>
        <v>0</v>
      </c>
      <c r="D372" s="6">
        <f>IFERROR(VLOOKUP(通常分様式!D372,―!$AD$2:$AE$3,2,FALSE),0)</f>
        <v>0</v>
      </c>
      <c r="E372" s="6">
        <f>IFERROR(VLOOKUP(通常分様式!E372,―!$AF$2:$AG$3,2,FALSE),0)</f>
        <v>0</v>
      </c>
      <c r="H372" s="6">
        <f>IFERROR(VLOOKUP(通常分様式!H372,―!$C$2:$D$2,2,FALSE),0)</f>
        <v>0</v>
      </c>
      <c r="I372" s="6">
        <f>IFERROR(IF(通常分様式!D372="○",VLOOKUP(通常分様式!I372,―!$E$20:$F$24,2,FALSE),VLOOKUP(通常分様式!I372,―!$E$2:$F$18,2,FALSE)),0)</f>
        <v>0</v>
      </c>
      <c r="J372" s="6">
        <f>IFERROR(VLOOKUP(通常分様式!J372,―!$G$2:$H$2,2,FALSE),0)</f>
        <v>0</v>
      </c>
      <c r="K372" s="6">
        <f>IFERROR(VLOOKUP(通常分様式!K372,―!$AH$2:$AI$12,2,FALSE),0)</f>
        <v>0</v>
      </c>
      <c r="U372" s="6">
        <f>IFERROR(IF(通常分様式!C372="単",VLOOKUP(通常分様式!U372,―!$I$2:$J$3,2,FALSE),VLOOKUP(通常分様式!U372,―!$I$4:$J$5,2,FALSE)),0)</f>
        <v>0</v>
      </c>
      <c r="V372" s="6">
        <f>IFERROR(VLOOKUP(通常分様式!V372,―!$K$2:$L$3,2,FALSE),0)</f>
        <v>0</v>
      </c>
      <c r="W372" s="6">
        <f>IFERROR(VLOOKUP(通常分様式!W372,―!$M$2:$N$3,2,FALSE),0)</f>
        <v>0</v>
      </c>
      <c r="X372" s="6">
        <f>IFERROR(VLOOKUP(通常分様式!X372,―!$O$2:$P$3,2,FALSE),0)</f>
        <v>0</v>
      </c>
      <c r="Y372" s="6">
        <f>IFERROR(VLOOKUP(通常分様式!Y372,―!$X$2:$Y$31,2,FALSE),0)</f>
        <v>0</v>
      </c>
      <c r="Z372" s="6">
        <f>IFERROR(VLOOKUP(通常分様式!Z372,―!$X$2:$Y$31,2,FALSE),0)</f>
        <v>0</v>
      </c>
      <c r="AE372" s="6">
        <f>IFERROR(VLOOKUP(通常分様式!AE372,―!$AA$2:$AB$13,2,FALSE),0)</f>
        <v>0</v>
      </c>
      <c r="AF372" s="6">
        <f t="shared" si="40"/>
        <v>0</v>
      </c>
      <c r="AG372" s="139">
        <f t="shared" si="41"/>
        <v>0</v>
      </c>
      <c r="AH372" s="139">
        <f t="shared" si="42"/>
        <v>0</v>
      </c>
      <c r="AI372" s="139">
        <f t="shared" si="43"/>
        <v>0</v>
      </c>
      <c r="AJ372" s="139">
        <f t="shared" si="44"/>
        <v>0</v>
      </c>
      <c r="AK372" s="139">
        <f t="shared" si="45"/>
        <v>0</v>
      </c>
      <c r="AL372" s="139">
        <f t="shared" si="46"/>
        <v>0</v>
      </c>
      <c r="AM372" s="139">
        <f t="shared" si="47"/>
        <v>0</v>
      </c>
      <c r="AN372" s="6" t="str">
        <f>IF(通常分様式!C372="","",IF(PRODUCT(C372:E372,H372:Z372,AE372)=0,"error",""))</f>
        <v/>
      </c>
    </row>
    <row r="373" spans="1:40" x14ac:dyDescent="0.15">
      <c r="A373" s="6">
        <v>355</v>
      </c>
      <c r="C373" s="6">
        <f>IFERROR(VLOOKUP(通常分様式!C373,―!$A$2:$B$3,2,FALSE),0)</f>
        <v>0</v>
      </c>
      <c r="D373" s="6">
        <f>IFERROR(VLOOKUP(通常分様式!D373,―!$AD$2:$AE$3,2,FALSE),0)</f>
        <v>0</v>
      </c>
      <c r="E373" s="6">
        <f>IFERROR(VLOOKUP(通常分様式!E373,―!$AF$2:$AG$3,2,FALSE),0)</f>
        <v>0</v>
      </c>
      <c r="H373" s="6">
        <f>IFERROR(VLOOKUP(通常分様式!H373,―!$C$2:$D$2,2,FALSE),0)</f>
        <v>0</v>
      </c>
      <c r="I373" s="6">
        <f>IFERROR(IF(通常分様式!D373="○",VLOOKUP(通常分様式!I373,―!$E$20:$F$24,2,FALSE),VLOOKUP(通常分様式!I373,―!$E$2:$F$18,2,FALSE)),0)</f>
        <v>0</v>
      </c>
      <c r="J373" s="6">
        <f>IFERROR(VLOOKUP(通常分様式!J373,―!$G$2:$H$2,2,FALSE),0)</f>
        <v>0</v>
      </c>
      <c r="K373" s="6">
        <f>IFERROR(VLOOKUP(通常分様式!K373,―!$AH$2:$AI$12,2,FALSE),0)</f>
        <v>0</v>
      </c>
      <c r="U373" s="6">
        <f>IFERROR(IF(通常分様式!C373="単",VLOOKUP(通常分様式!U373,―!$I$2:$J$3,2,FALSE),VLOOKUP(通常分様式!U373,―!$I$4:$J$5,2,FALSE)),0)</f>
        <v>0</v>
      </c>
      <c r="V373" s="6">
        <f>IFERROR(VLOOKUP(通常分様式!V373,―!$K$2:$L$3,2,FALSE),0)</f>
        <v>0</v>
      </c>
      <c r="W373" s="6">
        <f>IFERROR(VLOOKUP(通常分様式!W373,―!$M$2:$N$3,2,FALSE),0)</f>
        <v>0</v>
      </c>
      <c r="X373" s="6">
        <f>IFERROR(VLOOKUP(通常分様式!X373,―!$O$2:$P$3,2,FALSE),0)</f>
        <v>0</v>
      </c>
      <c r="Y373" s="6">
        <f>IFERROR(VLOOKUP(通常分様式!Y373,―!$X$2:$Y$31,2,FALSE),0)</f>
        <v>0</v>
      </c>
      <c r="Z373" s="6">
        <f>IFERROR(VLOOKUP(通常分様式!Z373,―!$X$2:$Y$31,2,FALSE),0)</f>
        <v>0</v>
      </c>
      <c r="AE373" s="6">
        <f>IFERROR(VLOOKUP(通常分様式!AE373,―!$AA$2:$AB$13,2,FALSE),0)</f>
        <v>0</v>
      </c>
      <c r="AF373" s="6">
        <f t="shared" si="40"/>
        <v>0</v>
      </c>
      <c r="AG373" s="139">
        <f t="shared" si="41"/>
        <v>0</v>
      </c>
      <c r="AH373" s="139">
        <f t="shared" si="42"/>
        <v>0</v>
      </c>
      <c r="AI373" s="139">
        <f t="shared" si="43"/>
        <v>0</v>
      </c>
      <c r="AJ373" s="139">
        <f t="shared" si="44"/>
        <v>0</v>
      </c>
      <c r="AK373" s="139">
        <f t="shared" si="45"/>
        <v>0</v>
      </c>
      <c r="AL373" s="139">
        <f t="shared" si="46"/>
        <v>0</v>
      </c>
      <c r="AM373" s="139">
        <f t="shared" si="47"/>
        <v>0</v>
      </c>
      <c r="AN373" s="6" t="str">
        <f>IF(通常分様式!C373="","",IF(PRODUCT(C373:E373,H373:Z373,AE373)=0,"error",""))</f>
        <v/>
      </c>
    </row>
    <row r="374" spans="1:40" x14ac:dyDescent="0.15">
      <c r="A374" s="6">
        <v>356</v>
      </c>
      <c r="C374" s="6">
        <f>IFERROR(VLOOKUP(通常分様式!C374,―!$A$2:$B$3,2,FALSE),0)</f>
        <v>0</v>
      </c>
      <c r="D374" s="6">
        <f>IFERROR(VLOOKUP(通常分様式!D374,―!$AD$2:$AE$3,2,FALSE),0)</f>
        <v>0</v>
      </c>
      <c r="E374" s="6">
        <f>IFERROR(VLOOKUP(通常分様式!E374,―!$AF$2:$AG$3,2,FALSE),0)</f>
        <v>0</v>
      </c>
      <c r="H374" s="6">
        <f>IFERROR(VLOOKUP(通常分様式!H374,―!$C$2:$D$2,2,FALSE),0)</f>
        <v>0</v>
      </c>
      <c r="I374" s="6">
        <f>IFERROR(IF(通常分様式!D374="○",VLOOKUP(通常分様式!I374,―!$E$20:$F$24,2,FALSE),VLOOKUP(通常分様式!I374,―!$E$2:$F$18,2,FALSE)),0)</f>
        <v>0</v>
      </c>
      <c r="J374" s="6">
        <f>IFERROR(VLOOKUP(通常分様式!J374,―!$G$2:$H$2,2,FALSE),0)</f>
        <v>0</v>
      </c>
      <c r="K374" s="6">
        <f>IFERROR(VLOOKUP(通常分様式!K374,―!$AH$2:$AI$12,2,FALSE),0)</f>
        <v>0</v>
      </c>
      <c r="U374" s="6">
        <f>IFERROR(IF(通常分様式!C374="単",VLOOKUP(通常分様式!U374,―!$I$2:$J$3,2,FALSE),VLOOKUP(通常分様式!U374,―!$I$4:$J$5,2,FALSE)),0)</f>
        <v>0</v>
      </c>
      <c r="V374" s="6">
        <f>IFERROR(VLOOKUP(通常分様式!V374,―!$K$2:$L$3,2,FALSE),0)</f>
        <v>0</v>
      </c>
      <c r="W374" s="6">
        <f>IFERROR(VLOOKUP(通常分様式!W374,―!$M$2:$N$3,2,FALSE),0)</f>
        <v>0</v>
      </c>
      <c r="X374" s="6">
        <f>IFERROR(VLOOKUP(通常分様式!X374,―!$O$2:$P$3,2,FALSE),0)</f>
        <v>0</v>
      </c>
      <c r="Y374" s="6">
        <f>IFERROR(VLOOKUP(通常分様式!Y374,―!$X$2:$Y$31,2,FALSE),0)</f>
        <v>0</v>
      </c>
      <c r="Z374" s="6">
        <f>IFERROR(VLOOKUP(通常分様式!Z374,―!$X$2:$Y$31,2,FALSE),0)</f>
        <v>0</v>
      </c>
      <c r="AE374" s="6">
        <f>IFERROR(VLOOKUP(通常分様式!AE374,―!$AA$2:$AB$13,2,FALSE),0)</f>
        <v>0</v>
      </c>
      <c r="AF374" s="6">
        <f t="shared" si="40"/>
        <v>0</v>
      </c>
      <c r="AG374" s="139">
        <f t="shared" si="41"/>
        <v>0</v>
      </c>
      <c r="AH374" s="139">
        <f t="shared" si="42"/>
        <v>0</v>
      </c>
      <c r="AI374" s="139">
        <f t="shared" si="43"/>
        <v>0</v>
      </c>
      <c r="AJ374" s="139">
        <f t="shared" si="44"/>
        <v>0</v>
      </c>
      <c r="AK374" s="139">
        <f t="shared" si="45"/>
        <v>0</v>
      </c>
      <c r="AL374" s="139">
        <f t="shared" si="46"/>
        <v>0</v>
      </c>
      <c r="AM374" s="139">
        <f t="shared" si="47"/>
        <v>0</v>
      </c>
      <c r="AN374" s="6" t="str">
        <f>IF(通常分様式!C374="","",IF(PRODUCT(C374:E374,H374:Z374,AE374)=0,"error",""))</f>
        <v/>
      </c>
    </row>
    <row r="375" spans="1:40" x14ac:dyDescent="0.15">
      <c r="A375" s="6">
        <v>357</v>
      </c>
      <c r="C375" s="6">
        <f>IFERROR(VLOOKUP(通常分様式!C375,―!$A$2:$B$3,2,FALSE),0)</f>
        <v>0</v>
      </c>
      <c r="D375" s="6">
        <f>IFERROR(VLOOKUP(通常分様式!D375,―!$AD$2:$AE$3,2,FALSE),0)</f>
        <v>0</v>
      </c>
      <c r="E375" s="6">
        <f>IFERROR(VLOOKUP(通常分様式!E375,―!$AF$2:$AG$3,2,FALSE),0)</f>
        <v>0</v>
      </c>
      <c r="H375" s="6">
        <f>IFERROR(VLOOKUP(通常分様式!H375,―!$C$2:$D$2,2,FALSE),0)</f>
        <v>0</v>
      </c>
      <c r="I375" s="6">
        <f>IFERROR(IF(通常分様式!D375="○",VLOOKUP(通常分様式!I375,―!$E$20:$F$24,2,FALSE),VLOOKUP(通常分様式!I375,―!$E$2:$F$18,2,FALSE)),0)</f>
        <v>0</v>
      </c>
      <c r="J375" s="6">
        <f>IFERROR(VLOOKUP(通常分様式!J375,―!$G$2:$H$2,2,FALSE),0)</f>
        <v>0</v>
      </c>
      <c r="K375" s="6">
        <f>IFERROR(VLOOKUP(通常分様式!K375,―!$AH$2:$AI$12,2,FALSE),0)</f>
        <v>0</v>
      </c>
      <c r="U375" s="6">
        <f>IFERROR(IF(通常分様式!C375="単",VLOOKUP(通常分様式!U375,―!$I$2:$J$3,2,FALSE),VLOOKUP(通常分様式!U375,―!$I$4:$J$5,2,FALSE)),0)</f>
        <v>0</v>
      </c>
      <c r="V375" s="6">
        <f>IFERROR(VLOOKUP(通常分様式!V375,―!$K$2:$L$3,2,FALSE),0)</f>
        <v>0</v>
      </c>
      <c r="W375" s="6">
        <f>IFERROR(VLOOKUP(通常分様式!W375,―!$M$2:$N$3,2,FALSE),0)</f>
        <v>0</v>
      </c>
      <c r="X375" s="6">
        <f>IFERROR(VLOOKUP(通常分様式!X375,―!$O$2:$P$3,2,FALSE),0)</f>
        <v>0</v>
      </c>
      <c r="Y375" s="6">
        <f>IFERROR(VLOOKUP(通常分様式!Y375,―!$X$2:$Y$31,2,FALSE),0)</f>
        <v>0</v>
      </c>
      <c r="Z375" s="6">
        <f>IFERROR(VLOOKUP(通常分様式!Z375,―!$X$2:$Y$31,2,FALSE),0)</f>
        <v>0</v>
      </c>
      <c r="AE375" s="6">
        <f>IFERROR(VLOOKUP(通常分様式!AE375,―!$AA$2:$AB$13,2,FALSE),0)</f>
        <v>0</v>
      </c>
      <c r="AF375" s="6">
        <f t="shared" si="40"/>
        <v>0</v>
      </c>
      <c r="AG375" s="139">
        <f t="shared" si="41"/>
        <v>0</v>
      </c>
      <c r="AH375" s="139">
        <f t="shared" si="42"/>
        <v>0</v>
      </c>
      <c r="AI375" s="139">
        <f t="shared" si="43"/>
        <v>0</v>
      </c>
      <c r="AJ375" s="139">
        <f t="shared" si="44"/>
        <v>0</v>
      </c>
      <c r="AK375" s="139">
        <f t="shared" si="45"/>
        <v>0</v>
      </c>
      <c r="AL375" s="139">
        <f t="shared" si="46"/>
        <v>0</v>
      </c>
      <c r="AM375" s="139">
        <f t="shared" si="47"/>
        <v>0</v>
      </c>
      <c r="AN375" s="6" t="str">
        <f>IF(通常分様式!C375="","",IF(PRODUCT(C375:E375,H375:Z375,AE375)=0,"error",""))</f>
        <v/>
      </c>
    </row>
    <row r="376" spans="1:40" x14ac:dyDescent="0.15">
      <c r="A376" s="6">
        <v>358</v>
      </c>
      <c r="C376" s="6">
        <f>IFERROR(VLOOKUP(通常分様式!C376,―!$A$2:$B$3,2,FALSE),0)</f>
        <v>0</v>
      </c>
      <c r="D376" s="6">
        <f>IFERROR(VLOOKUP(通常分様式!D376,―!$AD$2:$AE$3,2,FALSE),0)</f>
        <v>0</v>
      </c>
      <c r="E376" s="6">
        <f>IFERROR(VLOOKUP(通常分様式!E376,―!$AF$2:$AG$3,2,FALSE),0)</f>
        <v>0</v>
      </c>
      <c r="H376" s="6">
        <f>IFERROR(VLOOKUP(通常分様式!H376,―!$C$2:$D$2,2,FALSE),0)</f>
        <v>0</v>
      </c>
      <c r="I376" s="6">
        <f>IFERROR(IF(通常分様式!D376="○",VLOOKUP(通常分様式!I376,―!$E$20:$F$24,2,FALSE),VLOOKUP(通常分様式!I376,―!$E$2:$F$18,2,FALSE)),0)</f>
        <v>0</v>
      </c>
      <c r="J376" s="6">
        <f>IFERROR(VLOOKUP(通常分様式!J376,―!$G$2:$H$2,2,FALSE),0)</f>
        <v>0</v>
      </c>
      <c r="K376" s="6">
        <f>IFERROR(VLOOKUP(通常分様式!K376,―!$AH$2:$AI$12,2,FALSE),0)</f>
        <v>0</v>
      </c>
      <c r="U376" s="6">
        <f>IFERROR(IF(通常分様式!C376="単",VLOOKUP(通常分様式!U376,―!$I$2:$J$3,2,FALSE),VLOOKUP(通常分様式!U376,―!$I$4:$J$5,2,FALSE)),0)</f>
        <v>0</v>
      </c>
      <c r="V376" s="6">
        <f>IFERROR(VLOOKUP(通常分様式!V376,―!$K$2:$L$3,2,FALSE),0)</f>
        <v>0</v>
      </c>
      <c r="W376" s="6">
        <f>IFERROR(VLOOKUP(通常分様式!W376,―!$M$2:$N$3,2,FALSE),0)</f>
        <v>0</v>
      </c>
      <c r="X376" s="6">
        <f>IFERROR(VLOOKUP(通常分様式!X376,―!$O$2:$P$3,2,FALSE),0)</f>
        <v>0</v>
      </c>
      <c r="Y376" s="6">
        <f>IFERROR(VLOOKUP(通常分様式!Y376,―!$X$2:$Y$31,2,FALSE),0)</f>
        <v>0</v>
      </c>
      <c r="Z376" s="6">
        <f>IFERROR(VLOOKUP(通常分様式!Z376,―!$X$2:$Y$31,2,FALSE),0)</f>
        <v>0</v>
      </c>
      <c r="AE376" s="6">
        <f>IFERROR(VLOOKUP(通常分様式!AE376,―!$AA$2:$AB$13,2,FALSE),0)</f>
        <v>0</v>
      </c>
      <c r="AF376" s="6">
        <f t="shared" si="40"/>
        <v>0</v>
      </c>
      <c r="AG376" s="139">
        <f t="shared" si="41"/>
        <v>0</v>
      </c>
      <c r="AH376" s="139">
        <f t="shared" si="42"/>
        <v>0</v>
      </c>
      <c r="AI376" s="139">
        <f t="shared" si="43"/>
        <v>0</v>
      </c>
      <c r="AJ376" s="139">
        <f t="shared" si="44"/>
        <v>0</v>
      </c>
      <c r="AK376" s="139">
        <f t="shared" si="45"/>
        <v>0</v>
      </c>
      <c r="AL376" s="139">
        <f t="shared" si="46"/>
        <v>0</v>
      </c>
      <c r="AM376" s="139">
        <f t="shared" si="47"/>
        <v>0</v>
      </c>
      <c r="AN376" s="6" t="str">
        <f>IF(通常分様式!C376="","",IF(PRODUCT(C376:E376,H376:Z376,AE376)=0,"error",""))</f>
        <v/>
      </c>
    </row>
    <row r="377" spans="1:40" x14ac:dyDescent="0.15">
      <c r="A377" s="6">
        <v>359</v>
      </c>
      <c r="C377" s="6">
        <f>IFERROR(VLOOKUP(通常分様式!C377,―!$A$2:$B$3,2,FALSE),0)</f>
        <v>0</v>
      </c>
      <c r="D377" s="6">
        <f>IFERROR(VLOOKUP(通常分様式!D377,―!$AD$2:$AE$3,2,FALSE),0)</f>
        <v>0</v>
      </c>
      <c r="E377" s="6">
        <f>IFERROR(VLOOKUP(通常分様式!E377,―!$AF$2:$AG$3,2,FALSE),0)</f>
        <v>0</v>
      </c>
      <c r="H377" s="6">
        <f>IFERROR(VLOOKUP(通常分様式!H377,―!$C$2:$D$2,2,FALSE),0)</f>
        <v>0</v>
      </c>
      <c r="I377" s="6">
        <f>IFERROR(IF(通常分様式!D377="○",VLOOKUP(通常分様式!I377,―!$E$20:$F$24,2,FALSE),VLOOKUP(通常分様式!I377,―!$E$2:$F$18,2,FALSE)),0)</f>
        <v>0</v>
      </c>
      <c r="J377" s="6">
        <f>IFERROR(VLOOKUP(通常分様式!J377,―!$G$2:$H$2,2,FALSE),0)</f>
        <v>0</v>
      </c>
      <c r="K377" s="6">
        <f>IFERROR(VLOOKUP(通常分様式!K377,―!$AH$2:$AI$12,2,FALSE),0)</f>
        <v>0</v>
      </c>
      <c r="U377" s="6">
        <f>IFERROR(IF(通常分様式!C377="単",VLOOKUP(通常分様式!U377,―!$I$2:$J$3,2,FALSE),VLOOKUP(通常分様式!U377,―!$I$4:$J$5,2,FALSE)),0)</f>
        <v>0</v>
      </c>
      <c r="V377" s="6">
        <f>IFERROR(VLOOKUP(通常分様式!V377,―!$K$2:$L$3,2,FALSE),0)</f>
        <v>0</v>
      </c>
      <c r="W377" s="6">
        <f>IFERROR(VLOOKUP(通常分様式!W377,―!$M$2:$N$3,2,FALSE),0)</f>
        <v>0</v>
      </c>
      <c r="X377" s="6">
        <f>IFERROR(VLOOKUP(通常分様式!X377,―!$O$2:$P$3,2,FALSE),0)</f>
        <v>0</v>
      </c>
      <c r="Y377" s="6">
        <f>IFERROR(VLOOKUP(通常分様式!Y377,―!$X$2:$Y$31,2,FALSE),0)</f>
        <v>0</v>
      </c>
      <c r="Z377" s="6">
        <f>IFERROR(VLOOKUP(通常分様式!Z377,―!$X$2:$Y$31,2,FALSE),0)</f>
        <v>0</v>
      </c>
      <c r="AE377" s="6">
        <f>IFERROR(VLOOKUP(通常分様式!AE377,―!$AA$2:$AB$13,2,FALSE),0)</f>
        <v>0</v>
      </c>
      <c r="AF377" s="6">
        <f t="shared" si="40"/>
        <v>0</v>
      </c>
      <c r="AG377" s="139">
        <f t="shared" si="41"/>
        <v>0</v>
      </c>
      <c r="AH377" s="139">
        <f t="shared" si="42"/>
        <v>0</v>
      </c>
      <c r="AI377" s="139">
        <f t="shared" si="43"/>
        <v>0</v>
      </c>
      <c r="AJ377" s="139">
        <f t="shared" si="44"/>
        <v>0</v>
      </c>
      <c r="AK377" s="139">
        <f t="shared" si="45"/>
        <v>0</v>
      </c>
      <c r="AL377" s="139">
        <f t="shared" si="46"/>
        <v>0</v>
      </c>
      <c r="AM377" s="139">
        <f t="shared" si="47"/>
        <v>0</v>
      </c>
      <c r="AN377" s="6" t="str">
        <f>IF(通常分様式!C377="","",IF(PRODUCT(C377:E377,H377:Z377,AE377)=0,"error",""))</f>
        <v/>
      </c>
    </row>
    <row r="378" spans="1:40" x14ac:dyDescent="0.15">
      <c r="A378" s="6">
        <v>360</v>
      </c>
      <c r="C378" s="6">
        <f>IFERROR(VLOOKUP(通常分様式!C378,―!$A$2:$B$3,2,FALSE),0)</f>
        <v>0</v>
      </c>
      <c r="D378" s="6">
        <f>IFERROR(VLOOKUP(通常分様式!D378,―!$AD$2:$AE$3,2,FALSE),0)</f>
        <v>0</v>
      </c>
      <c r="E378" s="6">
        <f>IFERROR(VLOOKUP(通常分様式!E378,―!$AF$2:$AG$3,2,FALSE),0)</f>
        <v>0</v>
      </c>
      <c r="H378" s="6">
        <f>IFERROR(VLOOKUP(通常分様式!H378,―!$C$2:$D$2,2,FALSE),0)</f>
        <v>0</v>
      </c>
      <c r="I378" s="6">
        <f>IFERROR(IF(通常分様式!D378="○",VLOOKUP(通常分様式!I378,―!$E$20:$F$24,2,FALSE),VLOOKUP(通常分様式!I378,―!$E$2:$F$18,2,FALSE)),0)</f>
        <v>0</v>
      </c>
      <c r="J378" s="6">
        <f>IFERROR(VLOOKUP(通常分様式!J378,―!$G$2:$H$2,2,FALSE),0)</f>
        <v>0</v>
      </c>
      <c r="K378" s="6">
        <f>IFERROR(VLOOKUP(通常分様式!K378,―!$AH$2:$AI$12,2,FALSE),0)</f>
        <v>0</v>
      </c>
      <c r="U378" s="6">
        <f>IFERROR(IF(通常分様式!C378="単",VLOOKUP(通常分様式!U378,―!$I$2:$J$3,2,FALSE),VLOOKUP(通常分様式!U378,―!$I$4:$J$5,2,FALSE)),0)</f>
        <v>0</v>
      </c>
      <c r="V378" s="6">
        <f>IFERROR(VLOOKUP(通常分様式!V378,―!$K$2:$L$3,2,FALSE),0)</f>
        <v>0</v>
      </c>
      <c r="W378" s="6">
        <f>IFERROR(VLOOKUP(通常分様式!W378,―!$M$2:$N$3,2,FALSE),0)</f>
        <v>0</v>
      </c>
      <c r="X378" s="6">
        <f>IFERROR(VLOOKUP(通常分様式!X378,―!$O$2:$P$3,2,FALSE),0)</f>
        <v>0</v>
      </c>
      <c r="Y378" s="6">
        <f>IFERROR(VLOOKUP(通常分様式!Y378,―!$X$2:$Y$31,2,FALSE),0)</f>
        <v>0</v>
      </c>
      <c r="Z378" s="6">
        <f>IFERROR(VLOOKUP(通常分様式!Z378,―!$X$2:$Y$31,2,FALSE),0)</f>
        <v>0</v>
      </c>
      <c r="AE378" s="6">
        <f>IFERROR(VLOOKUP(通常分様式!AE378,―!$AA$2:$AB$13,2,FALSE),0)</f>
        <v>0</v>
      </c>
      <c r="AF378" s="6">
        <f t="shared" si="40"/>
        <v>0</v>
      </c>
      <c r="AG378" s="139">
        <f t="shared" si="41"/>
        <v>0</v>
      </c>
      <c r="AH378" s="139">
        <f t="shared" si="42"/>
        <v>0</v>
      </c>
      <c r="AI378" s="139">
        <f t="shared" si="43"/>
        <v>0</v>
      </c>
      <c r="AJ378" s="139">
        <f t="shared" si="44"/>
        <v>0</v>
      </c>
      <c r="AK378" s="139">
        <f t="shared" si="45"/>
        <v>0</v>
      </c>
      <c r="AL378" s="139">
        <f t="shared" si="46"/>
        <v>0</v>
      </c>
      <c r="AM378" s="139">
        <f t="shared" si="47"/>
        <v>0</v>
      </c>
      <c r="AN378" s="6" t="str">
        <f>IF(通常分様式!C378="","",IF(PRODUCT(C378:E378,H378:Z378,AE378)=0,"error",""))</f>
        <v/>
      </c>
    </row>
    <row r="379" spans="1:40" x14ac:dyDescent="0.15">
      <c r="A379" s="6">
        <v>361</v>
      </c>
      <c r="C379" s="6">
        <f>IFERROR(VLOOKUP(通常分様式!C379,―!$A$2:$B$3,2,FALSE),0)</f>
        <v>0</v>
      </c>
      <c r="D379" s="6">
        <f>IFERROR(VLOOKUP(通常分様式!D379,―!$AD$2:$AE$3,2,FALSE),0)</f>
        <v>0</v>
      </c>
      <c r="E379" s="6">
        <f>IFERROR(VLOOKUP(通常分様式!E379,―!$AF$2:$AG$3,2,FALSE),0)</f>
        <v>0</v>
      </c>
      <c r="H379" s="6">
        <f>IFERROR(VLOOKUP(通常分様式!H379,―!$C$2:$D$2,2,FALSE),0)</f>
        <v>0</v>
      </c>
      <c r="I379" s="6">
        <f>IFERROR(IF(通常分様式!D379="○",VLOOKUP(通常分様式!I379,―!$E$20:$F$24,2,FALSE),VLOOKUP(通常分様式!I379,―!$E$2:$F$18,2,FALSE)),0)</f>
        <v>0</v>
      </c>
      <c r="J379" s="6">
        <f>IFERROR(VLOOKUP(通常分様式!J379,―!$G$2:$H$2,2,FALSE),0)</f>
        <v>0</v>
      </c>
      <c r="K379" s="6">
        <f>IFERROR(VLOOKUP(通常分様式!K379,―!$AH$2:$AI$12,2,FALSE),0)</f>
        <v>0</v>
      </c>
      <c r="U379" s="6">
        <f>IFERROR(IF(通常分様式!C379="単",VLOOKUP(通常分様式!U379,―!$I$2:$J$3,2,FALSE),VLOOKUP(通常分様式!U379,―!$I$4:$J$5,2,FALSE)),0)</f>
        <v>0</v>
      </c>
      <c r="V379" s="6">
        <f>IFERROR(VLOOKUP(通常分様式!V379,―!$K$2:$L$3,2,FALSE),0)</f>
        <v>0</v>
      </c>
      <c r="W379" s="6">
        <f>IFERROR(VLOOKUP(通常分様式!W379,―!$M$2:$N$3,2,FALSE),0)</f>
        <v>0</v>
      </c>
      <c r="X379" s="6">
        <f>IFERROR(VLOOKUP(通常分様式!X379,―!$O$2:$P$3,2,FALSE),0)</f>
        <v>0</v>
      </c>
      <c r="Y379" s="6">
        <f>IFERROR(VLOOKUP(通常分様式!Y379,―!$X$2:$Y$31,2,FALSE),0)</f>
        <v>0</v>
      </c>
      <c r="Z379" s="6">
        <f>IFERROR(VLOOKUP(通常分様式!Z379,―!$X$2:$Y$31,2,FALSE),0)</f>
        <v>0</v>
      </c>
      <c r="AE379" s="6">
        <f>IFERROR(VLOOKUP(通常分様式!AE379,―!$AA$2:$AB$13,2,FALSE),0)</f>
        <v>0</v>
      </c>
      <c r="AF379" s="6">
        <f t="shared" si="40"/>
        <v>0</v>
      </c>
      <c r="AG379" s="139">
        <f t="shared" si="41"/>
        <v>0</v>
      </c>
      <c r="AH379" s="139">
        <f t="shared" si="42"/>
        <v>0</v>
      </c>
      <c r="AI379" s="139">
        <f t="shared" si="43"/>
        <v>0</v>
      </c>
      <c r="AJ379" s="139">
        <f t="shared" si="44"/>
        <v>0</v>
      </c>
      <c r="AK379" s="139">
        <f t="shared" si="45"/>
        <v>0</v>
      </c>
      <c r="AL379" s="139">
        <f t="shared" si="46"/>
        <v>0</v>
      </c>
      <c r="AM379" s="139">
        <f t="shared" si="47"/>
        <v>0</v>
      </c>
      <c r="AN379" s="6" t="str">
        <f>IF(通常分様式!C379="","",IF(PRODUCT(C379:E379,H379:Z379,AE379)=0,"error",""))</f>
        <v/>
      </c>
    </row>
    <row r="380" spans="1:40" x14ac:dyDescent="0.15">
      <c r="A380" s="6">
        <v>362</v>
      </c>
      <c r="C380" s="6">
        <f>IFERROR(VLOOKUP(通常分様式!C380,―!$A$2:$B$3,2,FALSE),0)</f>
        <v>0</v>
      </c>
      <c r="D380" s="6">
        <f>IFERROR(VLOOKUP(通常分様式!D380,―!$AD$2:$AE$3,2,FALSE),0)</f>
        <v>0</v>
      </c>
      <c r="E380" s="6">
        <f>IFERROR(VLOOKUP(通常分様式!E380,―!$AF$2:$AG$3,2,FALSE),0)</f>
        <v>0</v>
      </c>
      <c r="H380" s="6">
        <f>IFERROR(VLOOKUP(通常分様式!H380,―!$C$2:$D$2,2,FALSE),0)</f>
        <v>0</v>
      </c>
      <c r="I380" s="6">
        <f>IFERROR(IF(通常分様式!D380="○",VLOOKUP(通常分様式!I380,―!$E$20:$F$24,2,FALSE),VLOOKUP(通常分様式!I380,―!$E$2:$F$18,2,FALSE)),0)</f>
        <v>0</v>
      </c>
      <c r="J380" s="6">
        <f>IFERROR(VLOOKUP(通常分様式!J380,―!$G$2:$H$2,2,FALSE),0)</f>
        <v>0</v>
      </c>
      <c r="K380" s="6">
        <f>IFERROR(VLOOKUP(通常分様式!K380,―!$AH$2:$AI$12,2,FALSE),0)</f>
        <v>0</v>
      </c>
      <c r="U380" s="6">
        <f>IFERROR(IF(通常分様式!C380="単",VLOOKUP(通常分様式!U380,―!$I$2:$J$3,2,FALSE),VLOOKUP(通常分様式!U380,―!$I$4:$J$5,2,FALSE)),0)</f>
        <v>0</v>
      </c>
      <c r="V380" s="6">
        <f>IFERROR(VLOOKUP(通常分様式!V380,―!$K$2:$L$3,2,FALSE),0)</f>
        <v>0</v>
      </c>
      <c r="W380" s="6">
        <f>IFERROR(VLOOKUP(通常分様式!W380,―!$M$2:$N$3,2,FALSE),0)</f>
        <v>0</v>
      </c>
      <c r="X380" s="6">
        <f>IFERROR(VLOOKUP(通常分様式!X380,―!$O$2:$P$3,2,FALSE),0)</f>
        <v>0</v>
      </c>
      <c r="Y380" s="6">
        <f>IFERROR(VLOOKUP(通常分様式!Y380,―!$X$2:$Y$31,2,FALSE),0)</f>
        <v>0</v>
      </c>
      <c r="Z380" s="6">
        <f>IFERROR(VLOOKUP(通常分様式!Z380,―!$X$2:$Y$31,2,FALSE),0)</f>
        <v>0</v>
      </c>
      <c r="AE380" s="6">
        <f>IFERROR(VLOOKUP(通常分様式!AE380,―!$AA$2:$AB$13,2,FALSE),0)</f>
        <v>0</v>
      </c>
      <c r="AF380" s="6">
        <f t="shared" si="40"/>
        <v>0</v>
      </c>
      <c r="AG380" s="139">
        <f t="shared" si="41"/>
        <v>0</v>
      </c>
      <c r="AH380" s="139">
        <f t="shared" si="42"/>
        <v>0</v>
      </c>
      <c r="AI380" s="139">
        <f t="shared" si="43"/>
        <v>0</v>
      </c>
      <c r="AJ380" s="139">
        <f t="shared" si="44"/>
        <v>0</v>
      </c>
      <c r="AK380" s="139">
        <f t="shared" si="45"/>
        <v>0</v>
      </c>
      <c r="AL380" s="139">
        <f t="shared" si="46"/>
        <v>0</v>
      </c>
      <c r="AM380" s="139">
        <f t="shared" si="47"/>
        <v>0</v>
      </c>
      <c r="AN380" s="6" t="str">
        <f>IF(通常分様式!C380="","",IF(PRODUCT(C380:E380,H380:Z380,AE380)=0,"error",""))</f>
        <v/>
      </c>
    </row>
    <row r="381" spans="1:40" x14ac:dyDescent="0.15">
      <c r="A381" s="6">
        <v>363</v>
      </c>
      <c r="C381" s="6">
        <f>IFERROR(VLOOKUP(通常分様式!C381,―!$A$2:$B$3,2,FALSE),0)</f>
        <v>0</v>
      </c>
      <c r="D381" s="6">
        <f>IFERROR(VLOOKUP(通常分様式!D381,―!$AD$2:$AE$3,2,FALSE),0)</f>
        <v>0</v>
      </c>
      <c r="E381" s="6">
        <f>IFERROR(VLOOKUP(通常分様式!E381,―!$AF$2:$AG$3,2,FALSE),0)</f>
        <v>0</v>
      </c>
      <c r="H381" s="6">
        <f>IFERROR(VLOOKUP(通常分様式!H381,―!$C$2:$D$2,2,FALSE),0)</f>
        <v>0</v>
      </c>
      <c r="I381" s="6">
        <f>IFERROR(IF(通常分様式!D381="○",VLOOKUP(通常分様式!I381,―!$E$20:$F$24,2,FALSE),VLOOKUP(通常分様式!I381,―!$E$2:$F$18,2,FALSE)),0)</f>
        <v>0</v>
      </c>
      <c r="J381" s="6">
        <f>IFERROR(VLOOKUP(通常分様式!J381,―!$G$2:$H$2,2,FALSE),0)</f>
        <v>0</v>
      </c>
      <c r="K381" s="6">
        <f>IFERROR(VLOOKUP(通常分様式!K381,―!$AH$2:$AI$12,2,FALSE),0)</f>
        <v>0</v>
      </c>
      <c r="U381" s="6">
        <f>IFERROR(IF(通常分様式!C381="単",VLOOKUP(通常分様式!U381,―!$I$2:$J$3,2,FALSE),VLOOKUP(通常分様式!U381,―!$I$4:$J$5,2,FALSE)),0)</f>
        <v>0</v>
      </c>
      <c r="V381" s="6">
        <f>IFERROR(VLOOKUP(通常分様式!V381,―!$K$2:$L$3,2,FALSE),0)</f>
        <v>0</v>
      </c>
      <c r="W381" s="6">
        <f>IFERROR(VLOOKUP(通常分様式!W381,―!$M$2:$N$3,2,FALSE),0)</f>
        <v>0</v>
      </c>
      <c r="X381" s="6">
        <f>IFERROR(VLOOKUP(通常分様式!X381,―!$O$2:$P$3,2,FALSE),0)</f>
        <v>0</v>
      </c>
      <c r="Y381" s="6">
        <f>IFERROR(VLOOKUP(通常分様式!Y381,―!$X$2:$Y$31,2,FALSE),0)</f>
        <v>0</v>
      </c>
      <c r="Z381" s="6">
        <f>IFERROR(VLOOKUP(通常分様式!Z381,―!$X$2:$Y$31,2,FALSE),0)</f>
        <v>0</v>
      </c>
      <c r="AE381" s="6">
        <f>IFERROR(VLOOKUP(通常分様式!AE381,―!$AA$2:$AB$13,2,FALSE),0)</f>
        <v>0</v>
      </c>
      <c r="AF381" s="6">
        <f t="shared" si="40"/>
        <v>0</v>
      </c>
      <c r="AG381" s="139">
        <f t="shared" si="41"/>
        <v>0</v>
      </c>
      <c r="AH381" s="139">
        <f t="shared" si="42"/>
        <v>0</v>
      </c>
      <c r="AI381" s="139">
        <f t="shared" si="43"/>
        <v>0</v>
      </c>
      <c r="AJ381" s="139">
        <f t="shared" si="44"/>
        <v>0</v>
      </c>
      <c r="AK381" s="139">
        <f t="shared" si="45"/>
        <v>0</v>
      </c>
      <c r="AL381" s="139">
        <f t="shared" si="46"/>
        <v>0</v>
      </c>
      <c r="AM381" s="139">
        <f t="shared" si="47"/>
        <v>0</v>
      </c>
      <c r="AN381" s="6" t="str">
        <f>IF(通常分様式!C381="","",IF(PRODUCT(C381:E381,H381:Z381,AE381)=0,"error",""))</f>
        <v/>
      </c>
    </row>
    <row r="382" spans="1:40" x14ac:dyDescent="0.15">
      <c r="A382" s="6">
        <v>364</v>
      </c>
      <c r="C382" s="6">
        <f>IFERROR(VLOOKUP(通常分様式!C382,―!$A$2:$B$3,2,FALSE),0)</f>
        <v>0</v>
      </c>
      <c r="D382" s="6">
        <f>IFERROR(VLOOKUP(通常分様式!D382,―!$AD$2:$AE$3,2,FALSE),0)</f>
        <v>0</v>
      </c>
      <c r="E382" s="6">
        <f>IFERROR(VLOOKUP(通常分様式!E382,―!$AF$2:$AG$3,2,FALSE),0)</f>
        <v>0</v>
      </c>
      <c r="H382" s="6">
        <f>IFERROR(VLOOKUP(通常分様式!H382,―!$C$2:$D$2,2,FALSE),0)</f>
        <v>0</v>
      </c>
      <c r="I382" s="6">
        <f>IFERROR(IF(通常分様式!D382="○",VLOOKUP(通常分様式!I382,―!$E$20:$F$24,2,FALSE),VLOOKUP(通常分様式!I382,―!$E$2:$F$18,2,FALSE)),0)</f>
        <v>0</v>
      </c>
      <c r="J382" s="6">
        <f>IFERROR(VLOOKUP(通常分様式!J382,―!$G$2:$H$2,2,FALSE),0)</f>
        <v>0</v>
      </c>
      <c r="K382" s="6">
        <f>IFERROR(VLOOKUP(通常分様式!K382,―!$AH$2:$AI$12,2,FALSE),0)</f>
        <v>0</v>
      </c>
      <c r="U382" s="6">
        <f>IFERROR(IF(通常分様式!C382="単",VLOOKUP(通常分様式!U382,―!$I$2:$J$3,2,FALSE),VLOOKUP(通常分様式!U382,―!$I$4:$J$5,2,FALSE)),0)</f>
        <v>0</v>
      </c>
      <c r="V382" s="6">
        <f>IFERROR(VLOOKUP(通常分様式!V382,―!$K$2:$L$3,2,FALSE),0)</f>
        <v>0</v>
      </c>
      <c r="W382" s="6">
        <f>IFERROR(VLOOKUP(通常分様式!W382,―!$M$2:$N$3,2,FALSE),0)</f>
        <v>0</v>
      </c>
      <c r="X382" s="6">
        <f>IFERROR(VLOOKUP(通常分様式!X382,―!$O$2:$P$3,2,FALSE),0)</f>
        <v>0</v>
      </c>
      <c r="Y382" s="6">
        <f>IFERROR(VLOOKUP(通常分様式!Y382,―!$X$2:$Y$31,2,FALSE),0)</f>
        <v>0</v>
      </c>
      <c r="Z382" s="6">
        <f>IFERROR(VLOOKUP(通常分様式!Z382,―!$X$2:$Y$31,2,FALSE),0)</f>
        <v>0</v>
      </c>
      <c r="AE382" s="6">
        <f>IFERROR(VLOOKUP(通常分様式!AE382,―!$AA$2:$AB$13,2,FALSE),0)</f>
        <v>0</v>
      </c>
      <c r="AF382" s="6">
        <f t="shared" si="40"/>
        <v>0</v>
      </c>
      <c r="AG382" s="139">
        <f t="shared" si="41"/>
        <v>0</v>
      </c>
      <c r="AH382" s="139">
        <f t="shared" si="42"/>
        <v>0</v>
      </c>
      <c r="AI382" s="139">
        <f t="shared" si="43"/>
        <v>0</v>
      </c>
      <c r="AJ382" s="139">
        <f t="shared" si="44"/>
        <v>0</v>
      </c>
      <c r="AK382" s="139">
        <f t="shared" si="45"/>
        <v>0</v>
      </c>
      <c r="AL382" s="139">
        <f t="shared" si="46"/>
        <v>0</v>
      </c>
      <c r="AM382" s="139">
        <f t="shared" si="47"/>
        <v>0</v>
      </c>
      <c r="AN382" s="6" t="str">
        <f>IF(通常分様式!C382="","",IF(PRODUCT(C382:E382,H382:Z382,AE382)=0,"error",""))</f>
        <v/>
      </c>
    </row>
    <row r="383" spans="1:40" x14ac:dyDescent="0.15">
      <c r="A383" s="6">
        <v>365</v>
      </c>
      <c r="C383" s="6">
        <f>IFERROR(VLOOKUP(通常分様式!C383,―!$A$2:$B$3,2,FALSE),0)</f>
        <v>0</v>
      </c>
      <c r="D383" s="6">
        <f>IFERROR(VLOOKUP(通常分様式!D383,―!$AD$2:$AE$3,2,FALSE),0)</f>
        <v>0</v>
      </c>
      <c r="E383" s="6">
        <f>IFERROR(VLOOKUP(通常分様式!E383,―!$AF$2:$AG$3,2,FALSE),0)</f>
        <v>0</v>
      </c>
      <c r="H383" s="6">
        <f>IFERROR(VLOOKUP(通常分様式!H383,―!$C$2:$D$2,2,FALSE),0)</f>
        <v>0</v>
      </c>
      <c r="I383" s="6">
        <f>IFERROR(IF(通常分様式!D383="○",VLOOKUP(通常分様式!I383,―!$E$20:$F$24,2,FALSE),VLOOKUP(通常分様式!I383,―!$E$2:$F$18,2,FALSE)),0)</f>
        <v>0</v>
      </c>
      <c r="J383" s="6">
        <f>IFERROR(VLOOKUP(通常分様式!J383,―!$G$2:$H$2,2,FALSE),0)</f>
        <v>0</v>
      </c>
      <c r="K383" s="6">
        <f>IFERROR(VLOOKUP(通常分様式!K383,―!$AH$2:$AI$12,2,FALSE),0)</f>
        <v>0</v>
      </c>
      <c r="U383" s="6">
        <f>IFERROR(IF(通常分様式!C383="単",VLOOKUP(通常分様式!U383,―!$I$2:$J$3,2,FALSE),VLOOKUP(通常分様式!U383,―!$I$4:$J$5,2,FALSE)),0)</f>
        <v>0</v>
      </c>
      <c r="V383" s="6">
        <f>IFERROR(VLOOKUP(通常分様式!V383,―!$K$2:$L$3,2,FALSE),0)</f>
        <v>0</v>
      </c>
      <c r="W383" s="6">
        <f>IFERROR(VLOOKUP(通常分様式!W383,―!$M$2:$N$3,2,FALSE),0)</f>
        <v>0</v>
      </c>
      <c r="X383" s="6">
        <f>IFERROR(VLOOKUP(通常分様式!X383,―!$O$2:$P$3,2,FALSE),0)</f>
        <v>0</v>
      </c>
      <c r="Y383" s="6">
        <f>IFERROR(VLOOKUP(通常分様式!Y383,―!$X$2:$Y$31,2,FALSE),0)</f>
        <v>0</v>
      </c>
      <c r="Z383" s="6">
        <f>IFERROR(VLOOKUP(通常分様式!Z383,―!$X$2:$Y$31,2,FALSE),0)</f>
        <v>0</v>
      </c>
      <c r="AE383" s="6">
        <f>IFERROR(VLOOKUP(通常分様式!AE383,―!$AA$2:$AB$13,2,FALSE),0)</f>
        <v>0</v>
      </c>
      <c r="AF383" s="6">
        <f t="shared" si="40"/>
        <v>0</v>
      </c>
      <c r="AG383" s="139">
        <f t="shared" si="41"/>
        <v>0</v>
      </c>
      <c r="AH383" s="139">
        <f t="shared" si="42"/>
        <v>0</v>
      </c>
      <c r="AI383" s="139">
        <f t="shared" si="43"/>
        <v>0</v>
      </c>
      <c r="AJ383" s="139">
        <f t="shared" si="44"/>
        <v>0</v>
      </c>
      <c r="AK383" s="139">
        <f t="shared" si="45"/>
        <v>0</v>
      </c>
      <c r="AL383" s="139">
        <f t="shared" si="46"/>
        <v>0</v>
      </c>
      <c r="AM383" s="139">
        <f t="shared" si="47"/>
        <v>0</v>
      </c>
      <c r="AN383" s="6" t="str">
        <f>IF(通常分様式!C383="","",IF(PRODUCT(C383:E383,H383:Z383,AE383)=0,"error",""))</f>
        <v/>
      </c>
    </row>
    <row r="384" spans="1:40" x14ac:dyDescent="0.15">
      <c r="A384" s="6">
        <v>366</v>
      </c>
      <c r="C384" s="6">
        <f>IFERROR(VLOOKUP(通常分様式!C384,―!$A$2:$B$3,2,FALSE),0)</f>
        <v>0</v>
      </c>
      <c r="D384" s="6">
        <f>IFERROR(VLOOKUP(通常分様式!D384,―!$AD$2:$AE$3,2,FALSE),0)</f>
        <v>0</v>
      </c>
      <c r="E384" s="6">
        <f>IFERROR(VLOOKUP(通常分様式!E384,―!$AF$2:$AG$3,2,FALSE),0)</f>
        <v>0</v>
      </c>
      <c r="H384" s="6">
        <f>IFERROR(VLOOKUP(通常分様式!H384,―!$C$2:$D$2,2,FALSE),0)</f>
        <v>0</v>
      </c>
      <c r="I384" s="6">
        <f>IFERROR(IF(通常分様式!D384="○",VLOOKUP(通常分様式!I384,―!$E$20:$F$24,2,FALSE),VLOOKUP(通常分様式!I384,―!$E$2:$F$18,2,FALSE)),0)</f>
        <v>0</v>
      </c>
      <c r="J384" s="6">
        <f>IFERROR(VLOOKUP(通常分様式!J384,―!$G$2:$H$2,2,FALSE),0)</f>
        <v>0</v>
      </c>
      <c r="K384" s="6">
        <f>IFERROR(VLOOKUP(通常分様式!K384,―!$AH$2:$AI$12,2,FALSE),0)</f>
        <v>0</v>
      </c>
      <c r="U384" s="6">
        <f>IFERROR(IF(通常分様式!C384="単",VLOOKUP(通常分様式!U384,―!$I$2:$J$3,2,FALSE),VLOOKUP(通常分様式!U384,―!$I$4:$J$5,2,FALSE)),0)</f>
        <v>0</v>
      </c>
      <c r="V384" s="6">
        <f>IFERROR(VLOOKUP(通常分様式!V384,―!$K$2:$L$3,2,FALSE),0)</f>
        <v>0</v>
      </c>
      <c r="W384" s="6">
        <f>IFERROR(VLOOKUP(通常分様式!W384,―!$M$2:$N$3,2,FALSE),0)</f>
        <v>0</v>
      </c>
      <c r="X384" s="6">
        <f>IFERROR(VLOOKUP(通常分様式!X384,―!$O$2:$P$3,2,FALSE),0)</f>
        <v>0</v>
      </c>
      <c r="Y384" s="6">
        <f>IFERROR(VLOOKUP(通常分様式!Y384,―!$X$2:$Y$31,2,FALSE),0)</f>
        <v>0</v>
      </c>
      <c r="Z384" s="6">
        <f>IFERROR(VLOOKUP(通常分様式!Z384,―!$X$2:$Y$31,2,FALSE),0)</f>
        <v>0</v>
      </c>
      <c r="AE384" s="6">
        <f>IFERROR(VLOOKUP(通常分様式!AE384,―!$AA$2:$AB$13,2,FALSE),0)</f>
        <v>0</v>
      </c>
      <c r="AF384" s="6">
        <f t="shared" si="40"/>
        <v>0</v>
      </c>
      <c r="AG384" s="139">
        <f t="shared" si="41"/>
        <v>0</v>
      </c>
      <c r="AH384" s="139">
        <f t="shared" si="42"/>
        <v>0</v>
      </c>
      <c r="AI384" s="139">
        <f t="shared" si="43"/>
        <v>0</v>
      </c>
      <c r="AJ384" s="139">
        <f t="shared" si="44"/>
        <v>0</v>
      </c>
      <c r="AK384" s="139">
        <f t="shared" si="45"/>
        <v>0</v>
      </c>
      <c r="AL384" s="139">
        <f t="shared" si="46"/>
        <v>0</v>
      </c>
      <c r="AM384" s="139">
        <f t="shared" si="47"/>
        <v>0</v>
      </c>
      <c r="AN384" s="6" t="str">
        <f>IF(通常分様式!C384="","",IF(PRODUCT(C384:E384,H384:Z384,AE384)=0,"error",""))</f>
        <v/>
      </c>
    </row>
    <row r="385" spans="1:40" x14ac:dyDescent="0.15">
      <c r="A385" s="6">
        <v>367</v>
      </c>
      <c r="C385" s="6">
        <f>IFERROR(VLOOKUP(通常分様式!C385,―!$A$2:$B$3,2,FALSE),0)</f>
        <v>0</v>
      </c>
      <c r="D385" s="6">
        <f>IFERROR(VLOOKUP(通常分様式!D385,―!$AD$2:$AE$3,2,FALSE),0)</f>
        <v>0</v>
      </c>
      <c r="E385" s="6">
        <f>IFERROR(VLOOKUP(通常分様式!E385,―!$AF$2:$AG$3,2,FALSE),0)</f>
        <v>0</v>
      </c>
      <c r="H385" s="6">
        <f>IFERROR(VLOOKUP(通常分様式!H385,―!$C$2:$D$2,2,FALSE),0)</f>
        <v>0</v>
      </c>
      <c r="I385" s="6">
        <f>IFERROR(IF(通常分様式!D385="○",VLOOKUP(通常分様式!I385,―!$E$20:$F$24,2,FALSE),VLOOKUP(通常分様式!I385,―!$E$2:$F$18,2,FALSE)),0)</f>
        <v>0</v>
      </c>
      <c r="J385" s="6">
        <f>IFERROR(VLOOKUP(通常分様式!J385,―!$G$2:$H$2,2,FALSE),0)</f>
        <v>0</v>
      </c>
      <c r="K385" s="6">
        <f>IFERROR(VLOOKUP(通常分様式!K385,―!$AH$2:$AI$12,2,FALSE),0)</f>
        <v>0</v>
      </c>
      <c r="U385" s="6">
        <f>IFERROR(IF(通常分様式!C385="単",VLOOKUP(通常分様式!U385,―!$I$2:$J$3,2,FALSE),VLOOKUP(通常分様式!U385,―!$I$4:$J$5,2,FALSE)),0)</f>
        <v>0</v>
      </c>
      <c r="V385" s="6">
        <f>IFERROR(VLOOKUP(通常分様式!V385,―!$K$2:$L$3,2,FALSE),0)</f>
        <v>0</v>
      </c>
      <c r="W385" s="6">
        <f>IFERROR(VLOOKUP(通常分様式!W385,―!$M$2:$N$3,2,FALSE),0)</f>
        <v>0</v>
      </c>
      <c r="X385" s="6">
        <f>IFERROR(VLOOKUP(通常分様式!X385,―!$O$2:$P$3,2,FALSE),0)</f>
        <v>0</v>
      </c>
      <c r="Y385" s="6">
        <f>IFERROR(VLOOKUP(通常分様式!Y385,―!$X$2:$Y$31,2,FALSE),0)</f>
        <v>0</v>
      </c>
      <c r="Z385" s="6">
        <f>IFERROR(VLOOKUP(通常分様式!Z385,―!$X$2:$Y$31,2,FALSE),0)</f>
        <v>0</v>
      </c>
      <c r="AE385" s="6">
        <f>IFERROR(VLOOKUP(通常分様式!AE385,―!$AA$2:$AB$13,2,FALSE),0)</f>
        <v>0</v>
      </c>
      <c r="AF385" s="6">
        <f t="shared" si="40"/>
        <v>0</v>
      </c>
      <c r="AG385" s="139">
        <f t="shared" si="41"/>
        <v>0</v>
      </c>
      <c r="AH385" s="139">
        <f t="shared" si="42"/>
        <v>0</v>
      </c>
      <c r="AI385" s="139">
        <f t="shared" si="43"/>
        <v>0</v>
      </c>
      <c r="AJ385" s="139">
        <f t="shared" si="44"/>
        <v>0</v>
      </c>
      <c r="AK385" s="139">
        <f t="shared" si="45"/>
        <v>0</v>
      </c>
      <c r="AL385" s="139">
        <f t="shared" si="46"/>
        <v>0</v>
      </c>
      <c r="AM385" s="139">
        <f t="shared" si="47"/>
        <v>0</v>
      </c>
      <c r="AN385" s="6" t="str">
        <f>IF(通常分様式!C385="","",IF(PRODUCT(C385:E385,H385:Z385,AE385)=0,"error",""))</f>
        <v/>
      </c>
    </row>
    <row r="386" spans="1:40" x14ac:dyDescent="0.15">
      <c r="A386" s="6">
        <v>368</v>
      </c>
      <c r="C386" s="6">
        <f>IFERROR(VLOOKUP(通常分様式!C386,―!$A$2:$B$3,2,FALSE),0)</f>
        <v>0</v>
      </c>
      <c r="D386" s="6">
        <f>IFERROR(VLOOKUP(通常分様式!D386,―!$AD$2:$AE$3,2,FALSE),0)</f>
        <v>0</v>
      </c>
      <c r="E386" s="6">
        <f>IFERROR(VLOOKUP(通常分様式!E386,―!$AF$2:$AG$3,2,FALSE),0)</f>
        <v>0</v>
      </c>
      <c r="H386" s="6">
        <f>IFERROR(VLOOKUP(通常分様式!H386,―!$C$2:$D$2,2,FALSE),0)</f>
        <v>0</v>
      </c>
      <c r="I386" s="6">
        <f>IFERROR(IF(通常分様式!D386="○",VLOOKUP(通常分様式!I386,―!$E$20:$F$24,2,FALSE),VLOOKUP(通常分様式!I386,―!$E$2:$F$18,2,FALSE)),0)</f>
        <v>0</v>
      </c>
      <c r="J386" s="6">
        <f>IFERROR(VLOOKUP(通常分様式!J386,―!$G$2:$H$2,2,FALSE),0)</f>
        <v>0</v>
      </c>
      <c r="K386" s="6">
        <f>IFERROR(VLOOKUP(通常分様式!K386,―!$AH$2:$AI$12,2,FALSE),0)</f>
        <v>0</v>
      </c>
      <c r="U386" s="6">
        <f>IFERROR(IF(通常分様式!C386="単",VLOOKUP(通常分様式!U386,―!$I$2:$J$3,2,FALSE),VLOOKUP(通常分様式!U386,―!$I$4:$J$5,2,FALSE)),0)</f>
        <v>0</v>
      </c>
      <c r="V386" s="6">
        <f>IFERROR(VLOOKUP(通常分様式!V386,―!$K$2:$L$3,2,FALSE),0)</f>
        <v>0</v>
      </c>
      <c r="W386" s="6">
        <f>IFERROR(VLOOKUP(通常分様式!W386,―!$M$2:$N$3,2,FALSE),0)</f>
        <v>0</v>
      </c>
      <c r="X386" s="6">
        <f>IFERROR(VLOOKUP(通常分様式!X386,―!$O$2:$P$3,2,FALSE),0)</f>
        <v>0</v>
      </c>
      <c r="Y386" s="6">
        <f>IFERROR(VLOOKUP(通常分様式!Y386,―!$X$2:$Y$31,2,FALSE),0)</f>
        <v>0</v>
      </c>
      <c r="Z386" s="6">
        <f>IFERROR(VLOOKUP(通常分様式!Z386,―!$X$2:$Y$31,2,FALSE),0)</f>
        <v>0</v>
      </c>
      <c r="AE386" s="6">
        <f>IFERROR(VLOOKUP(通常分様式!AE386,―!$AA$2:$AB$13,2,FALSE),0)</f>
        <v>0</v>
      </c>
      <c r="AF386" s="6">
        <f t="shared" si="40"/>
        <v>0</v>
      </c>
      <c r="AG386" s="139">
        <f t="shared" si="41"/>
        <v>0</v>
      </c>
      <c r="AH386" s="139">
        <f t="shared" si="42"/>
        <v>0</v>
      </c>
      <c r="AI386" s="139">
        <f t="shared" si="43"/>
        <v>0</v>
      </c>
      <c r="AJ386" s="139">
        <f t="shared" si="44"/>
        <v>0</v>
      </c>
      <c r="AK386" s="139">
        <f t="shared" si="45"/>
        <v>0</v>
      </c>
      <c r="AL386" s="139">
        <f t="shared" si="46"/>
        <v>0</v>
      </c>
      <c r="AM386" s="139">
        <f t="shared" si="47"/>
        <v>0</v>
      </c>
      <c r="AN386" s="6" t="str">
        <f>IF(通常分様式!C386="","",IF(PRODUCT(C386:E386,H386:Z386,AE386)=0,"error",""))</f>
        <v/>
      </c>
    </row>
    <row r="387" spans="1:40" x14ac:dyDescent="0.15">
      <c r="A387" s="6">
        <v>369</v>
      </c>
      <c r="C387" s="6">
        <f>IFERROR(VLOOKUP(通常分様式!C387,―!$A$2:$B$3,2,FALSE),0)</f>
        <v>0</v>
      </c>
      <c r="D387" s="6">
        <f>IFERROR(VLOOKUP(通常分様式!D387,―!$AD$2:$AE$3,2,FALSE),0)</f>
        <v>0</v>
      </c>
      <c r="E387" s="6">
        <f>IFERROR(VLOOKUP(通常分様式!E387,―!$AF$2:$AG$3,2,FALSE),0)</f>
        <v>0</v>
      </c>
      <c r="H387" s="6">
        <f>IFERROR(VLOOKUP(通常分様式!H387,―!$C$2:$D$2,2,FALSE),0)</f>
        <v>0</v>
      </c>
      <c r="I387" s="6">
        <f>IFERROR(IF(通常分様式!D387="○",VLOOKUP(通常分様式!I387,―!$E$20:$F$24,2,FALSE),VLOOKUP(通常分様式!I387,―!$E$2:$F$18,2,FALSE)),0)</f>
        <v>0</v>
      </c>
      <c r="J387" s="6">
        <f>IFERROR(VLOOKUP(通常分様式!J387,―!$G$2:$H$2,2,FALSE),0)</f>
        <v>0</v>
      </c>
      <c r="K387" s="6">
        <f>IFERROR(VLOOKUP(通常分様式!K387,―!$AH$2:$AI$12,2,FALSE),0)</f>
        <v>0</v>
      </c>
      <c r="U387" s="6">
        <f>IFERROR(IF(通常分様式!C387="単",VLOOKUP(通常分様式!U387,―!$I$2:$J$3,2,FALSE),VLOOKUP(通常分様式!U387,―!$I$4:$J$5,2,FALSE)),0)</f>
        <v>0</v>
      </c>
      <c r="V387" s="6">
        <f>IFERROR(VLOOKUP(通常分様式!V387,―!$K$2:$L$3,2,FALSE),0)</f>
        <v>0</v>
      </c>
      <c r="W387" s="6">
        <f>IFERROR(VLOOKUP(通常分様式!W387,―!$M$2:$N$3,2,FALSE),0)</f>
        <v>0</v>
      </c>
      <c r="X387" s="6">
        <f>IFERROR(VLOOKUP(通常分様式!X387,―!$O$2:$P$3,2,FALSE),0)</f>
        <v>0</v>
      </c>
      <c r="Y387" s="6">
        <f>IFERROR(VLOOKUP(通常分様式!Y387,―!$X$2:$Y$31,2,FALSE),0)</f>
        <v>0</v>
      </c>
      <c r="Z387" s="6">
        <f>IFERROR(VLOOKUP(通常分様式!Z387,―!$X$2:$Y$31,2,FALSE),0)</f>
        <v>0</v>
      </c>
      <c r="AE387" s="6">
        <f>IFERROR(VLOOKUP(通常分様式!AE387,―!$AA$2:$AB$13,2,FALSE),0)</f>
        <v>0</v>
      </c>
      <c r="AF387" s="6">
        <f t="shared" si="40"/>
        <v>0</v>
      </c>
      <c r="AG387" s="139">
        <f t="shared" si="41"/>
        <v>0</v>
      </c>
      <c r="AH387" s="139">
        <f t="shared" si="42"/>
        <v>0</v>
      </c>
      <c r="AI387" s="139">
        <f t="shared" si="43"/>
        <v>0</v>
      </c>
      <c r="AJ387" s="139">
        <f t="shared" si="44"/>
        <v>0</v>
      </c>
      <c r="AK387" s="139">
        <f t="shared" si="45"/>
        <v>0</v>
      </c>
      <c r="AL387" s="139">
        <f t="shared" si="46"/>
        <v>0</v>
      </c>
      <c r="AM387" s="139">
        <f t="shared" si="47"/>
        <v>0</v>
      </c>
      <c r="AN387" s="6" t="str">
        <f>IF(通常分様式!C387="","",IF(PRODUCT(C387:E387,H387:Z387,AE387)=0,"error",""))</f>
        <v/>
      </c>
    </row>
    <row r="388" spans="1:40" x14ac:dyDescent="0.15">
      <c r="A388" s="6">
        <v>370</v>
      </c>
      <c r="C388" s="6">
        <f>IFERROR(VLOOKUP(通常分様式!C388,―!$A$2:$B$3,2,FALSE),0)</f>
        <v>0</v>
      </c>
      <c r="D388" s="6">
        <f>IFERROR(VLOOKUP(通常分様式!D388,―!$AD$2:$AE$3,2,FALSE),0)</f>
        <v>0</v>
      </c>
      <c r="E388" s="6">
        <f>IFERROR(VLOOKUP(通常分様式!E388,―!$AF$2:$AG$3,2,FALSE),0)</f>
        <v>0</v>
      </c>
      <c r="H388" s="6">
        <f>IFERROR(VLOOKUP(通常分様式!H388,―!$C$2:$D$2,2,FALSE),0)</f>
        <v>0</v>
      </c>
      <c r="I388" s="6">
        <f>IFERROR(IF(通常分様式!D388="○",VLOOKUP(通常分様式!I388,―!$E$20:$F$24,2,FALSE),VLOOKUP(通常分様式!I388,―!$E$2:$F$18,2,FALSE)),0)</f>
        <v>0</v>
      </c>
      <c r="J388" s="6">
        <f>IFERROR(VLOOKUP(通常分様式!J388,―!$G$2:$H$2,2,FALSE),0)</f>
        <v>0</v>
      </c>
      <c r="K388" s="6">
        <f>IFERROR(VLOOKUP(通常分様式!K388,―!$AH$2:$AI$12,2,FALSE),0)</f>
        <v>0</v>
      </c>
      <c r="U388" s="6">
        <f>IFERROR(IF(通常分様式!C388="単",VLOOKUP(通常分様式!U388,―!$I$2:$J$3,2,FALSE),VLOOKUP(通常分様式!U388,―!$I$4:$J$5,2,FALSE)),0)</f>
        <v>0</v>
      </c>
      <c r="V388" s="6">
        <f>IFERROR(VLOOKUP(通常分様式!V388,―!$K$2:$L$3,2,FALSE),0)</f>
        <v>0</v>
      </c>
      <c r="W388" s="6">
        <f>IFERROR(VLOOKUP(通常分様式!W388,―!$M$2:$N$3,2,FALSE),0)</f>
        <v>0</v>
      </c>
      <c r="X388" s="6">
        <f>IFERROR(VLOOKUP(通常分様式!X388,―!$O$2:$P$3,2,FALSE),0)</f>
        <v>0</v>
      </c>
      <c r="Y388" s="6">
        <f>IFERROR(VLOOKUP(通常分様式!Y388,―!$X$2:$Y$31,2,FALSE),0)</f>
        <v>0</v>
      </c>
      <c r="Z388" s="6">
        <f>IFERROR(VLOOKUP(通常分様式!Z388,―!$X$2:$Y$31,2,FALSE),0)</f>
        <v>0</v>
      </c>
      <c r="AE388" s="6">
        <f>IFERROR(VLOOKUP(通常分様式!AE388,―!$AA$2:$AB$13,2,FALSE),0)</f>
        <v>0</v>
      </c>
      <c r="AF388" s="6">
        <f t="shared" si="40"/>
        <v>0</v>
      </c>
      <c r="AG388" s="139">
        <f t="shared" si="41"/>
        <v>0</v>
      </c>
      <c r="AH388" s="139">
        <f t="shared" si="42"/>
        <v>0</v>
      </c>
      <c r="AI388" s="139">
        <f t="shared" si="43"/>
        <v>0</v>
      </c>
      <c r="AJ388" s="139">
        <f t="shared" si="44"/>
        <v>0</v>
      </c>
      <c r="AK388" s="139">
        <f t="shared" si="45"/>
        <v>0</v>
      </c>
      <c r="AL388" s="139">
        <f t="shared" si="46"/>
        <v>0</v>
      </c>
      <c r="AM388" s="139">
        <f t="shared" si="47"/>
        <v>0</v>
      </c>
      <c r="AN388" s="6" t="str">
        <f>IF(通常分様式!C388="","",IF(PRODUCT(C388:E388,H388:Z388,AE388)=0,"error",""))</f>
        <v/>
      </c>
    </row>
    <row r="389" spans="1:40" x14ac:dyDescent="0.15">
      <c r="A389" s="6">
        <v>371</v>
      </c>
      <c r="C389" s="6">
        <f>IFERROR(VLOOKUP(通常分様式!C389,―!$A$2:$B$3,2,FALSE),0)</f>
        <v>0</v>
      </c>
      <c r="D389" s="6">
        <f>IFERROR(VLOOKUP(通常分様式!D389,―!$AD$2:$AE$3,2,FALSE),0)</f>
        <v>0</v>
      </c>
      <c r="E389" s="6">
        <f>IFERROR(VLOOKUP(通常分様式!E389,―!$AF$2:$AG$3,2,FALSE),0)</f>
        <v>0</v>
      </c>
      <c r="H389" s="6">
        <f>IFERROR(VLOOKUP(通常分様式!H389,―!$C$2:$D$2,2,FALSE),0)</f>
        <v>0</v>
      </c>
      <c r="I389" s="6">
        <f>IFERROR(IF(通常分様式!D389="○",VLOOKUP(通常分様式!I389,―!$E$20:$F$24,2,FALSE),VLOOKUP(通常分様式!I389,―!$E$2:$F$18,2,FALSE)),0)</f>
        <v>0</v>
      </c>
      <c r="J389" s="6">
        <f>IFERROR(VLOOKUP(通常分様式!J389,―!$G$2:$H$2,2,FALSE),0)</f>
        <v>0</v>
      </c>
      <c r="K389" s="6">
        <f>IFERROR(VLOOKUP(通常分様式!K389,―!$AH$2:$AI$12,2,FALSE),0)</f>
        <v>0</v>
      </c>
      <c r="U389" s="6">
        <f>IFERROR(IF(通常分様式!C389="単",VLOOKUP(通常分様式!U389,―!$I$2:$J$3,2,FALSE),VLOOKUP(通常分様式!U389,―!$I$4:$J$5,2,FALSE)),0)</f>
        <v>0</v>
      </c>
      <c r="V389" s="6">
        <f>IFERROR(VLOOKUP(通常分様式!V389,―!$K$2:$L$3,2,FALSE),0)</f>
        <v>0</v>
      </c>
      <c r="W389" s="6">
        <f>IFERROR(VLOOKUP(通常分様式!W389,―!$M$2:$N$3,2,FALSE),0)</f>
        <v>0</v>
      </c>
      <c r="X389" s="6">
        <f>IFERROR(VLOOKUP(通常分様式!X389,―!$O$2:$P$3,2,FALSE),0)</f>
        <v>0</v>
      </c>
      <c r="Y389" s="6">
        <f>IFERROR(VLOOKUP(通常分様式!Y389,―!$X$2:$Y$31,2,FALSE),0)</f>
        <v>0</v>
      </c>
      <c r="Z389" s="6">
        <f>IFERROR(VLOOKUP(通常分様式!Z389,―!$X$2:$Y$31,2,FALSE),0)</f>
        <v>0</v>
      </c>
      <c r="AE389" s="6">
        <f>IFERROR(VLOOKUP(通常分様式!AE389,―!$AA$2:$AB$13,2,FALSE),0)</f>
        <v>0</v>
      </c>
      <c r="AF389" s="6">
        <f t="shared" si="40"/>
        <v>0</v>
      </c>
      <c r="AG389" s="139">
        <f t="shared" si="41"/>
        <v>0</v>
      </c>
      <c r="AH389" s="139">
        <f t="shared" si="42"/>
        <v>0</v>
      </c>
      <c r="AI389" s="139">
        <f t="shared" si="43"/>
        <v>0</v>
      </c>
      <c r="AJ389" s="139">
        <f t="shared" si="44"/>
        <v>0</v>
      </c>
      <c r="AK389" s="139">
        <f t="shared" si="45"/>
        <v>0</v>
      </c>
      <c r="AL389" s="139">
        <f t="shared" si="46"/>
        <v>0</v>
      </c>
      <c r="AM389" s="139">
        <f t="shared" si="47"/>
        <v>0</v>
      </c>
      <c r="AN389" s="6" t="str">
        <f>IF(通常分様式!C389="","",IF(PRODUCT(C389:E389,H389:Z389,AE389)=0,"error",""))</f>
        <v/>
      </c>
    </row>
    <row r="390" spans="1:40" x14ac:dyDescent="0.15">
      <c r="A390" s="6">
        <v>372</v>
      </c>
      <c r="C390" s="6">
        <f>IFERROR(VLOOKUP(通常分様式!C390,―!$A$2:$B$3,2,FALSE),0)</f>
        <v>0</v>
      </c>
      <c r="D390" s="6">
        <f>IFERROR(VLOOKUP(通常分様式!D390,―!$AD$2:$AE$3,2,FALSE),0)</f>
        <v>0</v>
      </c>
      <c r="E390" s="6">
        <f>IFERROR(VLOOKUP(通常分様式!E390,―!$AF$2:$AG$3,2,FALSE),0)</f>
        <v>0</v>
      </c>
      <c r="H390" s="6">
        <f>IFERROR(VLOOKUP(通常分様式!H390,―!$C$2:$D$2,2,FALSE),0)</f>
        <v>0</v>
      </c>
      <c r="I390" s="6">
        <f>IFERROR(IF(通常分様式!D390="○",VLOOKUP(通常分様式!I390,―!$E$20:$F$24,2,FALSE),VLOOKUP(通常分様式!I390,―!$E$2:$F$18,2,FALSE)),0)</f>
        <v>0</v>
      </c>
      <c r="J390" s="6">
        <f>IFERROR(VLOOKUP(通常分様式!J390,―!$G$2:$H$2,2,FALSE),0)</f>
        <v>0</v>
      </c>
      <c r="K390" s="6">
        <f>IFERROR(VLOOKUP(通常分様式!K390,―!$AH$2:$AI$12,2,FALSE),0)</f>
        <v>0</v>
      </c>
      <c r="U390" s="6">
        <f>IFERROR(IF(通常分様式!C390="単",VLOOKUP(通常分様式!U390,―!$I$2:$J$3,2,FALSE),VLOOKUP(通常分様式!U390,―!$I$4:$J$5,2,FALSE)),0)</f>
        <v>0</v>
      </c>
      <c r="V390" s="6">
        <f>IFERROR(VLOOKUP(通常分様式!V390,―!$K$2:$L$3,2,FALSE),0)</f>
        <v>0</v>
      </c>
      <c r="W390" s="6">
        <f>IFERROR(VLOOKUP(通常分様式!W390,―!$M$2:$N$3,2,FALSE),0)</f>
        <v>0</v>
      </c>
      <c r="X390" s="6">
        <f>IFERROR(VLOOKUP(通常分様式!X390,―!$O$2:$P$3,2,FALSE),0)</f>
        <v>0</v>
      </c>
      <c r="Y390" s="6">
        <f>IFERROR(VLOOKUP(通常分様式!Y390,―!$X$2:$Y$31,2,FALSE),0)</f>
        <v>0</v>
      </c>
      <c r="Z390" s="6">
        <f>IFERROR(VLOOKUP(通常分様式!Z390,―!$X$2:$Y$31,2,FALSE),0)</f>
        <v>0</v>
      </c>
      <c r="AE390" s="6">
        <f>IFERROR(VLOOKUP(通常分様式!AE390,―!$AA$2:$AB$13,2,FALSE),0)</f>
        <v>0</v>
      </c>
      <c r="AF390" s="6">
        <f t="shared" si="40"/>
        <v>0</v>
      </c>
      <c r="AG390" s="139">
        <f t="shared" si="41"/>
        <v>0</v>
      </c>
      <c r="AH390" s="139">
        <f t="shared" si="42"/>
        <v>0</v>
      </c>
      <c r="AI390" s="139">
        <f t="shared" si="43"/>
        <v>0</v>
      </c>
      <c r="AJ390" s="139">
        <f t="shared" si="44"/>
        <v>0</v>
      </c>
      <c r="AK390" s="139">
        <f t="shared" si="45"/>
        <v>0</v>
      </c>
      <c r="AL390" s="139">
        <f t="shared" si="46"/>
        <v>0</v>
      </c>
      <c r="AM390" s="139">
        <f t="shared" si="47"/>
        <v>0</v>
      </c>
      <c r="AN390" s="6" t="str">
        <f>IF(通常分様式!C390="","",IF(PRODUCT(C390:E390,H390:Z390,AE390)=0,"error",""))</f>
        <v/>
      </c>
    </row>
    <row r="391" spans="1:40" x14ac:dyDescent="0.15">
      <c r="A391" s="6">
        <v>373</v>
      </c>
      <c r="C391" s="6">
        <f>IFERROR(VLOOKUP(通常分様式!C391,―!$A$2:$B$3,2,FALSE),0)</f>
        <v>0</v>
      </c>
      <c r="D391" s="6">
        <f>IFERROR(VLOOKUP(通常分様式!D391,―!$AD$2:$AE$3,2,FALSE),0)</f>
        <v>0</v>
      </c>
      <c r="E391" s="6">
        <f>IFERROR(VLOOKUP(通常分様式!E391,―!$AF$2:$AG$3,2,FALSE),0)</f>
        <v>0</v>
      </c>
      <c r="H391" s="6">
        <f>IFERROR(VLOOKUP(通常分様式!H391,―!$C$2:$D$2,2,FALSE),0)</f>
        <v>0</v>
      </c>
      <c r="I391" s="6">
        <f>IFERROR(IF(通常分様式!D391="○",VLOOKUP(通常分様式!I391,―!$E$20:$F$24,2,FALSE),VLOOKUP(通常分様式!I391,―!$E$2:$F$18,2,FALSE)),0)</f>
        <v>0</v>
      </c>
      <c r="J391" s="6">
        <f>IFERROR(VLOOKUP(通常分様式!J391,―!$G$2:$H$2,2,FALSE),0)</f>
        <v>0</v>
      </c>
      <c r="K391" s="6">
        <f>IFERROR(VLOOKUP(通常分様式!K391,―!$AH$2:$AI$12,2,FALSE),0)</f>
        <v>0</v>
      </c>
      <c r="U391" s="6">
        <f>IFERROR(IF(通常分様式!C391="単",VLOOKUP(通常分様式!U391,―!$I$2:$J$3,2,FALSE),VLOOKUP(通常分様式!U391,―!$I$4:$J$5,2,FALSE)),0)</f>
        <v>0</v>
      </c>
      <c r="V391" s="6">
        <f>IFERROR(VLOOKUP(通常分様式!V391,―!$K$2:$L$3,2,FALSE),0)</f>
        <v>0</v>
      </c>
      <c r="W391" s="6">
        <f>IFERROR(VLOOKUP(通常分様式!W391,―!$M$2:$N$3,2,FALSE),0)</f>
        <v>0</v>
      </c>
      <c r="X391" s="6">
        <f>IFERROR(VLOOKUP(通常分様式!X391,―!$O$2:$P$3,2,FALSE),0)</f>
        <v>0</v>
      </c>
      <c r="Y391" s="6">
        <f>IFERROR(VLOOKUP(通常分様式!Y391,―!$X$2:$Y$31,2,FALSE),0)</f>
        <v>0</v>
      </c>
      <c r="Z391" s="6">
        <f>IFERROR(VLOOKUP(通常分様式!Z391,―!$X$2:$Y$31,2,FALSE),0)</f>
        <v>0</v>
      </c>
      <c r="AE391" s="6">
        <f>IFERROR(VLOOKUP(通常分様式!AE391,―!$AA$2:$AB$13,2,FALSE),0)</f>
        <v>0</v>
      </c>
      <c r="AF391" s="6">
        <f t="shared" si="40"/>
        <v>0</v>
      </c>
      <c r="AG391" s="139">
        <f t="shared" si="41"/>
        <v>0</v>
      </c>
      <c r="AH391" s="139">
        <f t="shared" si="42"/>
        <v>0</v>
      </c>
      <c r="AI391" s="139">
        <f t="shared" si="43"/>
        <v>0</v>
      </c>
      <c r="AJ391" s="139">
        <f t="shared" si="44"/>
        <v>0</v>
      </c>
      <c r="AK391" s="139">
        <f t="shared" si="45"/>
        <v>0</v>
      </c>
      <c r="AL391" s="139">
        <f t="shared" si="46"/>
        <v>0</v>
      </c>
      <c r="AM391" s="139">
        <f t="shared" si="47"/>
        <v>0</v>
      </c>
      <c r="AN391" s="6" t="str">
        <f>IF(通常分様式!C391="","",IF(PRODUCT(C391:E391,H391:Z391,AE391)=0,"error",""))</f>
        <v/>
      </c>
    </row>
    <row r="392" spans="1:40" x14ac:dyDescent="0.15">
      <c r="A392" s="6">
        <v>374</v>
      </c>
      <c r="C392" s="6">
        <f>IFERROR(VLOOKUP(通常分様式!C392,―!$A$2:$B$3,2,FALSE),0)</f>
        <v>0</v>
      </c>
      <c r="D392" s="6">
        <f>IFERROR(VLOOKUP(通常分様式!D392,―!$AD$2:$AE$3,2,FALSE),0)</f>
        <v>0</v>
      </c>
      <c r="E392" s="6">
        <f>IFERROR(VLOOKUP(通常分様式!E392,―!$AF$2:$AG$3,2,FALSE),0)</f>
        <v>0</v>
      </c>
      <c r="H392" s="6">
        <f>IFERROR(VLOOKUP(通常分様式!H392,―!$C$2:$D$2,2,FALSE),0)</f>
        <v>0</v>
      </c>
      <c r="I392" s="6">
        <f>IFERROR(IF(通常分様式!D392="○",VLOOKUP(通常分様式!I392,―!$E$20:$F$24,2,FALSE),VLOOKUP(通常分様式!I392,―!$E$2:$F$18,2,FALSE)),0)</f>
        <v>0</v>
      </c>
      <c r="J392" s="6">
        <f>IFERROR(VLOOKUP(通常分様式!J392,―!$G$2:$H$2,2,FALSE),0)</f>
        <v>0</v>
      </c>
      <c r="K392" s="6">
        <f>IFERROR(VLOOKUP(通常分様式!K392,―!$AH$2:$AI$12,2,FALSE),0)</f>
        <v>0</v>
      </c>
      <c r="U392" s="6">
        <f>IFERROR(IF(通常分様式!C392="単",VLOOKUP(通常分様式!U392,―!$I$2:$J$3,2,FALSE),VLOOKUP(通常分様式!U392,―!$I$4:$J$5,2,FALSE)),0)</f>
        <v>0</v>
      </c>
      <c r="V392" s="6">
        <f>IFERROR(VLOOKUP(通常分様式!V392,―!$K$2:$L$3,2,FALSE),0)</f>
        <v>0</v>
      </c>
      <c r="W392" s="6">
        <f>IFERROR(VLOOKUP(通常分様式!W392,―!$M$2:$N$3,2,FALSE),0)</f>
        <v>0</v>
      </c>
      <c r="X392" s="6">
        <f>IFERROR(VLOOKUP(通常分様式!X392,―!$O$2:$P$3,2,FALSE),0)</f>
        <v>0</v>
      </c>
      <c r="Y392" s="6">
        <f>IFERROR(VLOOKUP(通常分様式!Y392,―!$X$2:$Y$31,2,FALSE),0)</f>
        <v>0</v>
      </c>
      <c r="Z392" s="6">
        <f>IFERROR(VLOOKUP(通常分様式!Z392,―!$X$2:$Y$31,2,FALSE),0)</f>
        <v>0</v>
      </c>
      <c r="AE392" s="6">
        <f>IFERROR(VLOOKUP(通常分様式!AE392,―!$AA$2:$AB$13,2,FALSE),0)</f>
        <v>0</v>
      </c>
      <c r="AF392" s="6">
        <f t="shared" si="40"/>
        <v>0</v>
      </c>
      <c r="AG392" s="139">
        <f t="shared" si="41"/>
        <v>0</v>
      </c>
      <c r="AH392" s="139">
        <f t="shared" si="42"/>
        <v>0</v>
      </c>
      <c r="AI392" s="139">
        <f t="shared" si="43"/>
        <v>0</v>
      </c>
      <c r="AJ392" s="139">
        <f t="shared" si="44"/>
        <v>0</v>
      </c>
      <c r="AK392" s="139">
        <f t="shared" si="45"/>
        <v>0</v>
      </c>
      <c r="AL392" s="139">
        <f t="shared" si="46"/>
        <v>0</v>
      </c>
      <c r="AM392" s="139">
        <f t="shared" si="47"/>
        <v>0</v>
      </c>
      <c r="AN392" s="6" t="str">
        <f>IF(通常分様式!C392="","",IF(PRODUCT(C392:E392,H392:Z392,AE392)=0,"error",""))</f>
        <v/>
      </c>
    </row>
    <row r="393" spans="1:40" x14ac:dyDescent="0.15">
      <c r="A393" s="6">
        <v>375</v>
      </c>
      <c r="C393" s="6">
        <f>IFERROR(VLOOKUP(通常分様式!C393,―!$A$2:$B$3,2,FALSE),0)</f>
        <v>0</v>
      </c>
      <c r="D393" s="6">
        <f>IFERROR(VLOOKUP(通常分様式!D393,―!$AD$2:$AE$3,2,FALSE),0)</f>
        <v>0</v>
      </c>
      <c r="E393" s="6">
        <f>IFERROR(VLOOKUP(通常分様式!E393,―!$AF$2:$AG$3,2,FALSE),0)</f>
        <v>0</v>
      </c>
      <c r="H393" s="6">
        <f>IFERROR(VLOOKUP(通常分様式!H393,―!$C$2:$D$2,2,FALSE),0)</f>
        <v>0</v>
      </c>
      <c r="I393" s="6">
        <f>IFERROR(IF(通常分様式!D393="○",VLOOKUP(通常分様式!I393,―!$E$20:$F$24,2,FALSE),VLOOKUP(通常分様式!I393,―!$E$2:$F$18,2,FALSE)),0)</f>
        <v>0</v>
      </c>
      <c r="J393" s="6">
        <f>IFERROR(VLOOKUP(通常分様式!J393,―!$G$2:$H$2,2,FALSE),0)</f>
        <v>0</v>
      </c>
      <c r="K393" s="6">
        <f>IFERROR(VLOOKUP(通常分様式!K393,―!$AH$2:$AI$12,2,FALSE),0)</f>
        <v>0</v>
      </c>
      <c r="U393" s="6">
        <f>IFERROR(IF(通常分様式!C393="単",VLOOKUP(通常分様式!U393,―!$I$2:$J$3,2,FALSE),VLOOKUP(通常分様式!U393,―!$I$4:$J$5,2,FALSE)),0)</f>
        <v>0</v>
      </c>
      <c r="V393" s="6">
        <f>IFERROR(VLOOKUP(通常分様式!V393,―!$K$2:$L$3,2,FALSE),0)</f>
        <v>0</v>
      </c>
      <c r="W393" s="6">
        <f>IFERROR(VLOOKUP(通常分様式!W393,―!$M$2:$N$3,2,FALSE),0)</f>
        <v>0</v>
      </c>
      <c r="X393" s="6">
        <f>IFERROR(VLOOKUP(通常分様式!X393,―!$O$2:$P$3,2,FALSE),0)</f>
        <v>0</v>
      </c>
      <c r="Y393" s="6">
        <f>IFERROR(VLOOKUP(通常分様式!Y393,―!$X$2:$Y$31,2,FALSE),0)</f>
        <v>0</v>
      </c>
      <c r="Z393" s="6">
        <f>IFERROR(VLOOKUP(通常分様式!Z393,―!$X$2:$Y$31,2,FALSE),0)</f>
        <v>0</v>
      </c>
      <c r="AE393" s="6">
        <f>IFERROR(VLOOKUP(通常分様式!AE393,―!$AA$2:$AB$13,2,FALSE),0)</f>
        <v>0</v>
      </c>
      <c r="AF393" s="6">
        <f t="shared" si="40"/>
        <v>0</v>
      </c>
      <c r="AG393" s="139">
        <f t="shared" si="41"/>
        <v>0</v>
      </c>
      <c r="AH393" s="139">
        <f t="shared" si="42"/>
        <v>0</v>
      </c>
      <c r="AI393" s="139">
        <f t="shared" si="43"/>
        <v>0</v>
      </c>
      <c r="AJ393" s="139">
        <f t="shared" si="44"/>
        <v>0</v>
      </c>
      <c r="AK393" s="139">
        <f t="shared" si="45"/>
        <v>0</v>
      </c>
      <c r="AL393" s="139">
        <f t="shared" si="46"/>
        <v>0</v>
      </c>
      <c r="AM393" s="139">
        <f t="shared" si="47"/>
        <v>0</v>
      </c>
      <c r="AN393" s="6" t="str">
        <f>IF(通常分様式!C393="","",IF(PRODUCT(C393:E393,H393:Z393,AE393)=0,"error",""))</f>
        <v/>
      </c>
    </row>
    <row r="394" spans="1:40" x14ac:dyDescent="0.15">
      <c r="A394" s="6">
        <v>376</v>
      </c>
      <c r="C394" s="6">
        <f>IFERROR(VLOOKUP(通常分様式!C394,―!$A$2:$B$3,2,FALSE),0)</f>
        <v>0</v>
      </c>
      <c r="D394" s="6">
        <f>IFERROR(VLOOKUP(通常分様式!D394,―!$AD$2:$AE$3,2,FALSE),0)</f>
        <v>0</v>
      </c>
      <c r="E394" s="6">
        <f>IFERROR(VLOOKUP(通常分様式!E394,―!$AF$2:$AG$3,2,FALSE),0)</f>
        <v>0</v>
      </c>
      <c r="H394" s="6">
        <f>IFERROR(VLOOKUP(通常分様式!H394,―!$C$2:$D$2,2,FALSE),0)</f>
        <v>0</v>
      </c>
      <c r="I394" s="6">
        <f>IFERROR(IF(通常分様式!D394="○",VLOOKUP(通常分様式!I394,―!$E$20:$F$24,2,FALSE),VLOOKUP(通常分様式!I394,―!$E$2:$F$18,2,FALSE)),0)</f>
        <v>0</v>
      </c>
      <c r="J394" s="6">
        <f>IFERROR(VLOOKUP(通常分様式!J394,―!$G$2:$H$2,2,FALSE),0)</f>
        <v>0</v>
      </c>
      <c r="K394" s="6">
        <f>IFERROR(VLOOKUP(通常分様式!K394,―!$AH$2:$AI$12,2,FALSE),0)</f>
        <v>0</v>
      </c>
      <c r="U394" s="6">
        <f>IFERROR(IF(通常分様式!C394="単",VLOOKUP(通常分様式!U394,―!$I$2:$J$3,2,FALSE),VLOOKUP(通常分様式!U394,―!$I$4:$J$5,2,FALSE)),0)</f>
        <v>0</v>
      </c>
      <c r="V394" s="6">
        <f>IFERROR(VLOOKUP(通常分様式!V394,―!$K$2:$L$3,2,FALSE),0)</f>
        <v>0</v>
      </c>
      <c r="W394" s="6">
        <f>IFERROR(VLOOKUP(通常分様式!W394,―!$M$2:$N$3,2,FALSE),0)</f>
        <v>0</v>
      </c>
      <c r="X394" s="6">
        <f>IFERROR(VLOOKUP(通常分様式!X394,―!$O$2:$P$3,2,FALSE),0)</f>
        <v>0</v>
      </c>
      <c r="Y394" s="6">
        <f>IFERROR(VLOOKUP(通常分様式!Y394,―!$X$2:$Y$31,2,FALSE),0)</f>
        <v>0</v>
      </c>
      <c r="Z394" s="6">
        <f>IFERROR(VLOOKUP(通常分様式!Z394,―!$X$2:$Y$31,2,FALSE),0)</f>
        <v>0</v>
      </c>
      <c r="AE394" s="6">
        <f>IFERROR(VLOOKUP(通常分様式!AE394,―!$AA$2:$AB$13,2,FALSE),0)</f>
        <v>0</v>
      </c>
      <c r="AF394" s="6">
        <f t="shared" si="40"/>
        <v>0</v>
      </c>
      <c r="AG394" s="139">
        <f t="shared" si="41"/>
        <v>0</v>
      </c>
      <c r="AH394" s="139">
        <f t="shared" si="42"/>
        <v>0</v>
      </c>
      <c r="AI394" s="139">
        <f t="shared" si="43"/>
        <v>0</v>
      </c>
      <c r="AJ394" s="139">
        <f t="shared" si="44"/>
        <v>0</v>
      </c>
      <c r="AK394" s="139">
        <f t="shared" si="45"/>
        <v>0</v>
      </c>
      <c r="AL394" s="139">
        <f t="shared" si="46"/>
        <v>0</v>
      </c>
      <c r="AM394" s="139">
        <f t="shared" si="47"/>
        <v>0</v>
      </c>
      <c r="AN394" s="6" t="str">
        <f>IF(通常分様式!C394="","",IF(PRODUCT(C394:E394,H394:Z394,AE394)=0,"error",""))</f>
        <v/>
      </c>
    </row>
    <row r="395" spans="1:40" x14ac:dyDescent="0.15">
      <c r="A395" s="6">
        <v>377</v>
      </c>
      <c r="C395" s="6">
        <f>IFERROR(VLOOKUP(通常分様式!C395,―!$A$2:$B$3,2,FALSE),0)</f>
        <v>0</v>
      </c>
      <c r="D395" s="6">
        <f>IFERROR(VLOOKUP(通常分様式!D395,―!$AD$2:$AE$3,2,FALSE),0)</f>
        <v>0</v>
      </c>
      <c r="E395" s="6">
        <f>IFERROR(VLOOKUP(通常分様式!E395,―!$AF$2:$AG$3,2,FALSE),0)</f>
        <v>0</v>
      </c>
      <c r="H395" s="6">
        <f>IFERROR(VLOOKUP(通常分様式!H395,―!$C$2:$D$2,2,FALSE),0)</f>
        <v>0</v>
      </c>
      <c r="I395" s="6">
        <f>IFERROR(IF(通常分様式!D395="○",VLOOKUP(通常分様式!I395,―!$E$20:$F$24,2,FALSE),VLOOKUP(通常分様式!I395,―!$E$2:$F$18,2,FALSE)),0)</f>
        <v>0</v>
      </c>
      <c r="J395" s="6">
        <f>IFERROR(VLOOKUP(通常分様式!J395,―!$G$2:$H$2,2,FALSE),0)</f>
        <v>0</v>
      </c>
      <c r="K395" s="6">
        <f>IFERROR(VLOOKUP(通常分様式!K395,―!$AH$2:$AI$12,2,FALSE),0)</f>
        <v>0</v>
      </c>
      <c r="U395" s="6">
        <f>IFERROR(IF(通常分様式!C395="単",VLOOKUP(通常分様式!U395,―!$I$2:$J$3,2,FALSE),VLOOKUP(通常分様式!U395,―!$I$4:$J$5,2,FALSE)),0)</f>
        <v>0</v>
      </c>
      <c r="V395" s="6">
        <f>IFERROR(VLOOKUP(通常分様式!V395,―!$K$2:$L$3,2,FALSE),0)</f>
        <v>0</v>
      </c>
      <c r="W395" s="6">
        <f>IFERROR(VLOOKUP(通常分様式!W395,―!$M$2:$N$3,2,FALSE),0)</f>
        <v>0</v>
      </c>
      <c r="X395" s="6">
        <f>IFERROR(VLOOKUP(通常分様式!X395,―!$O$2:$P$3,2,FALSE),0)</f>
        <v>0</v>
      </c>
      <c r="Y395" s="6">
        <f>IFERROR(VLOOKUP(通常分様式!Y395,―!$X$2:$Y$31,2,FALSE),0)</f>
        <v>0</v>
      </c>
      <c r="Z395" s="6">
        <f>IFERROR(VLOOKUP(通常分様式!Z395,―!$X$2:$Y$31,2,FALSE),0)</f>
        <v>0</v>
      </c>
      <c r="AE395" s="6">
        <f>IFERROR(VLOOKUP(通常分様式!AE395,―!$AA$2:$AB$13,2,FALSE),0)</f>
        <v>0</v>
      </c>
      <c r="AF395" s="6">
        <f t="shared" si="40"/>
        <v>0</v>
      </c>
      <c r="AG395" s="139">
        <f t="shared" si="41"/>
        <v>0</v>
      </c>
      <c r="AH395" s="139">
        <f t="shared" si="42"/>
        <v>0</v>
      </c>
      <c r="AI395" s="139">
        <f t="shared" si="43"/>
        <v>0</v>
      </c>
      <c r="AJ395" s="139">
        <f t="shared" si="44"/>
        <v>0</v>
      </c>
      <c r="AK395" s="139">
        <f t="shared" si="45"/>
        <v>0</v>
      </c>
      <c r="AL395" s="139">
        <f t="shared" si="46"/>
        <v>0</v>
      </c>
      <c r="AM395" s="139">
        <f t="shared" si="47"/>
        <v>0</v>
      </c>
      <c r="AN395" s="6" t="str">
        <f>IF(通常分様式!C395="","",IF(PRODUCT(C395:E395,H395:Z395,AE395)=0,"error",""))</f>
        <v/>
      </c>
    </row>
    <row r="396" spans="1:40" x14ac:dyDescent="0.15">
      <c r="A396" s="6">
        <v>378</v>
      </c>
      <c r="C396" s="6">
        <f>IFERROR(VLOOKUP(通常分様式!C396,―!$A$2:$B$3,2,FALSE),0)</f>
        <v>0</v>
      </c>
      <c r="D396" s="6">
        <f>IFERROR(VLOOKUP(通常分様式!D396,―!$AD$2:$AE$3,2,FALSE),0)</f>
        <v>0</v>
      </c>
      <c r="E396" s="6">
        <f>IFERROR(VLOOKUP(通常分様式!E396,―!$AF$2:$AG$3,2,FALSE),0)</f>
        <v>0</v>
      </c>
      <c r="H396" s="6">
        <f>IFERROR(VLOOKUP(通常分様式!H396,―!$C$2:$D$2,2,FALSE),0)</f>
        <v>0</v>
      </c>
      <c r="I396" s="6">
        <f>IFERROR(IF(通常分様式!D396="○",VLOOKUP(通常分様式!I396,―!$E$20:$F$24,2,FALSE),VLOOKUP(通常分様式!I396,―!$E$2:$F$18,2,FALSE)),0)</f>
        <v>0</v>
      </c>
      <c r="J396" s="6">
        <f>IFERROR(VLOOKUP(通常分様式!J396,―!$G$2:$H$2,2,FALSE),0)</f>
        <v>0</v>
      </c>
      <c r="K396" s="6">
        <f>IFERROR(VLOOKUP(通常分様式!K396,―!$AH$2:$AI$12,2,FALSE),0)</f>
        <v>0</v>
      </c>
      <c r="U396" s="6">
        <f>IFERROR(IF(通常分様式!C396="単",VLOOKUP(通常分様式!U396,―!$I$2:$J$3,2,FALSE),VLOOKUP(通常分様式!U396,―!$I$4:$J$5,2,FALSE)),0)</f>
        <v>0</v>
      </c>
      <c r="V396" s="6">
        <f>IFERROR(VLOOKUP(通常分様式!V396,―!$K$2:$L$3,2,FALSE),0)</f>
        <v>0</v>
      </c>
      <c r="W396" s="6">
        <f>IFERROR(VLOOKUP(通常分様式!W396,―!$M$2:$N$3,2,FALSE),0)</f>
        <v>0</v>
      </c>
      <c r="X396" s="6">
        <f>IFERROR(VLOOKUP(通常分様式!X396,―!$O$2:$P$3,2,FALSE),0)</f>
        <v>0</v>
      </c>
      <c r="Y396" s="6">
        <f>IFERROR(VLOOKUP(通常分様式!Y396,―!$X$2:$Y$31,2,FALSE),0)</f>
        <v>0</v>
      </c>
      <c r="Z396" s="6">
        <f>IFERROR(VLOOKUP(通常分様式!Z396,―!$X$2:$Y$31,2,FALSE),0)</f>
        <v>0</v>
      </c>
      <c r="AE396" s="6">
        <f>IFERROR(VLOOKUP(通常分様式!AE396,―!$AA$2:$AB$13,2,FALSE),0)</f>
        <v>0</v>
      </c>
      <c r="AF396" s="6">
        <f t="shared" si="40"/>
        <v>0</v>
      </c>
      <c r="AG396" s="139">
        <f t="shared" si="41"/>
        <v>0</v>
      </c>
      <c r="AH396" s="139">
        <f t="shared" si="42"/>
        <v>0</v>
      </c>
      <c r="AI396" s="139">
        <f t="shared" si="43"/>
        <v>0</v>
      </c>
      <c r="AJ396" s="139">
        <f t="shared" si="44"/>
        <v>0</v>
      </c>
      <c r="AK396" s="139">
        <f t="shared" si="45"/>
        <v>0</v>
      </c>
      <c r="AL396" s="139">
        <f t="shared" si="46"/>
        <v>0</v>
      </c>
      <c r="AM396" s="139">
        <f t="shared" si="47"/>
        <v>0</v>
      </c>
      <c r="AN396" s="6" t="str">
        <f>IF(通常分様式!C396="","",IF(PRODUCT(C396:E396,H396:Z396,AE396)=0,"error",""))</f>
        <v/>
      </c>
    </row>
    <row r="397" spans="1:40" x14ac:dyDescent="0.15">
      <c r="A397" s="6">
        <v>379</v>
      </c>
      <c r="C397" s="6">
        <f>IFERROR(VLOOKUP(通常分様式!C397,―!$A$2:$B$3,2,FALSE),0)</f>
        <v>0</v>
      </c>
      <c r="D397" s="6">
        <f>IFERROR(VLOOKUP(通常分様式!D397,―!$AD$2:$AE$3,2,FALSE),0)</f>
        <v>0</v>
      </c>
      <c r="E397" s="6">
        <f>IFERROR(VLOOKUP(通常分様式!E397,―!$AF$2:$AG$3,2,FALSE),0)</f>
        <v>0</v>
      </c>
      <c r="H397" s="6">
        <f>IFERROR(VLOOKUP(通常分様式!H397,―!$C$2:$D$2,2,FALSE),0)</f>
        <v>0</v>
      </c>
      <c r="I397" s="6">
        <f>IFERROR(IF(通常分様式!D397="○",VLOOKUP(通常分様式!I397,―!$E$20:$F$24,2,FALSE),VLOOKUP(通常分様式!I397,―!$E$2:$F$18,2,FALSE)),0)</f>
        <v>0</v>
      </c>
      <c r="J397" s="6">
        <f>IFERROR(VLOOKUP(通常分様式!J397,―!$G$2:$H$2,2,FALSE),0)</f>
        <v>0</v>
      </c>
      <c r="K397" s="6">
        <f>IFERROR(VLOOKUP(通常分様式!K397,―!$AH$2:$AI$12,2,FALSE),0)</f>
        <v>0</v>
      </c>
      <c r="U397" s="6">
        <f>IFERROR(IF(通常分様式!C397="単",VLOOKUP(通常分様式!U397,―!$I$2:$J$3,2,FALSE),VLOOKUP(通常分様式!U397,―!$I$4:$J$5,2,FALSE)),0)</f>
        <v>0</v>
      </c>
      <c r="V397" s="6">
        <f>IFERROR(VLOOKUP(通常分様式!V397,―!$K$2:$L$3,2,FALSE),0)</f>
        <v>0</v>
      </c>
      <c r="W397" s="6">
        <f>IFERROR(VLOOKUP(通常分様式!W397,―!$M$2:$N$3,2,FALSE),0)</f>
        <v>0</v>
      </c>
      <c r="X397" s="6">
        <f>IFERROR(VLOOKUP(通常分様式!X397,―!$O$2:$P$3,2,FALSE),0)</f>
        <v>0</v>
      </c>
      <c r="Y397" s="6">
        <f>IFERROR(VLOOKUP(通常分様式!Y397,―!$X$2:$Y$31,2,FALSE),0)</f>
        <v>0</v>
      </c>
      <c r="Z397" s="6">
        <f>IFERROR(VLOOKUP(通常分様式!Z397,―!$X$2:$Y$31,2,FALSE),0)</f>
        <v>0</v>
      </c>
      <c r="AE397" s="6">
        <f>IFERROR(VLOOKUP(通常分様式!AE397,―!$AA$2:$AB$13,2,FALSE),0)</f>
        <v>0</v>
      </c>
      <c r="AF397" s="6">
        <f t="shared" si="40"/>
        <v>0</v>
      </c>
      <c r="AG397" s="139">
        <f t="shared" si="41"/>
        <v>0</v>
      </c>
      <c r="AH397" s="139">
        <f t="shared" si="42"/>
        <v>0</v>
      </c>
      <c r="AI397" s="139">
        <f t="shared" si="43"/>
        <v>0</v>
      </c>
      <c r="AJ397" s="139">
        <f t="shared" si="44"/>
        <v>0</v>
      </c>
      <c r="AK397" s="139">
        <f t="shared" si="45"/>
        <v>0</v>
      </c>
      <c r="AL397" s="139">
        <f t="shared" si="46"/>
        <v>0</v>
      </c>
      <c r="AM397" s="139">
        <f t="shared" si="47"/>
        <v>0</v>
      </c>
      <c r="AN397" s="6" t="str">
        <f>IF(通常分様式!C397="","",IF(PRODUCT(C397:E397,H397:Z397,AE397)=0,"error",""))</f>
        <v/>
      </c>
    </row>
    <row r="398" spans="1:40" x14ac:dyDescent="0.15">
      <c r="A398" s="6">
        <v>380</v>
      </c>
      <c r="C398" s="6">
        <f>IFERROR(VLOOKUP(通常分様式!C398,―!$A$2:$B$3,2,FALSE),0)</f>
        <v>0</v>
      </c>
      <c r="D398" s="6">
        <f>IFERROR(VLOOKUP(通常分様式!D398,―!$AD$2:$AE$3,2,FALSE),0)</f>
        <v>0</v>
      </c>
      <c r="E398" s="6">
        <f>IFERROR(VLOOKUP(通常分様式!E398,―!$AF$2:$AG$3,2,FALSE),0)</f>
        <v>0</v>
      </c>
      <c r="H398" s="6">
        <f>IFERROR(VLOOKUP(通常分様式!H398,―!$C$2:$D$2,2,FALSE),0)</f>
        <v>0</v>
      </c>
      <c r="I398" s="6">
        <f>IFERROR(IF(通常分様式!D398="○",VLOOKUP(通常分様式!I398,―!$E$20:$F$24,2,FALSE),VLOOKUP(通常分様式!I398,―!$E$2:$F$18,2,FALSE)),0)</f>
        <v>0</v>
      </c>
      <c r="J398" s="6">
        <f>IFERROR(VLOOKUP(通常分様式!J398,―!$G$2:$H$2,2,FALSE),0)</f>
        <v>0</v>
      </c>
      <c r="K398" s="6">
        <f>IFERROR(VLOOKUP(通常分様式!K398,―!$AH$2:$AI$12,2,FALSE),0)</f>
        <v>0</v>
      </c>
      <c r="U398" s="6">
        <f>IFERROR(IF(通常分様式!C398="単",VLOOKUP(通常分様式!U398,―!$I$2:$J$3,2,FALSE),VLOOKUP(通常分様式!U398,―!$I$4:$J$5,2,FALSE)),0)</f>
        <v>0</v>
      </c>
      <c r="V398" s="6">
        <f>IFERROR(VLOOKUP(通常分様式!V398,―!$K$2:$L$3,2,FALSE),0)</f>
        <v>0</v>
      </c>
      <c r="W398" s="6">
        <f>IFERROR(VLOOKUP(通常分様式!W398,―!$M$2:$N$3,2,FALSE),0)</f>
        <v>0</v>
      </c>
      <c r="X398" s="6">
        <f>IFERROR(VLOOKUP(通常分様式!X398,―!$O$2:$P$3,2,FALSE),0)</f>
        <v>0</v>
      </c>
      <c r="Y398" s="6">
        <f>IFERROR(VLOOKUP(通常分様式!Y398,―!$X$2:$Y$31,2,FALSE),0)</f>
        <v>0</v>
      </c>
      <c r="Z398" s="6">
        <f>IFERROR(VLOOKUP(通常分様式!Z398,―!$X$2:$Y$31,2,FALSE),0)</f>
        <v>0</v>
      </c>
      <c r="AE398" s="6">
        <f>IFERROR(VLOOKUP(通常分様式!AE398,―!$AA$2:$AB$13,2,FALSE),0)</f>
        <v>0</v>
      </c>
      <c r="AF398" s="6">
        <f t="shared" si="40"/>
        <v>0</v>
      </c>
      <c r="AG398" s="139">
        <f t="shared" si="41"/>
        <v>0</v>
      </c>
      <c r="AH398" s="139">
        <f t="shared" si="42"/>
        <v>0</v>
      </c>
      <c r="AI398" s="139">
        <f t="shared" si="43"/>
        <v>0</v>
      </c>
      <c r="AJ398" s="139">
        <f t="shared" si="44"/>
        <v>0</v>
      </c>
      <c r="AK398" s="139">
        <f t="shared" si="45"/>
        <v>0</v>
      </c>
      <c r="AL398" s="139">
        <f t="shared" si="46"/>
        <v>0</v>
      </c>
      <c r="AM398" s="139">
        <f t="shared" si="47"/>
        <v>0</v>
      </c>
      <c r="AN398" s="6" t="str">
        <f>IF(通常分様式!C398="","",IF(PRODUCT(C398:E398,H398:Z398,AE398)=0,"error",""))</f>
        <v/>
      </c>
    </row>
    <row r="399" spans="1:40" x14ac:dyDescent="0.15">
      <c r="A399" s="6">
        <v>381</v>
      </c>
      <c r="C399" s="6">
        <f>IFERROR(VLOOKUP(通常分様式!C399,―!$A$2:$B$3,2,FALSE),0)</f>
        <v>0</v>
      </c>
      <c r="D399" s="6">
        <f>IFERROR(VLOOKUP(通常分様式!D399,―!$AD$2:$AE$3,2,FALSE),0)</f>
        <v>0</v>
      </c>
      <c r="E399" s="6">
        <f>IFERROR(VLOOKUP(通常分様式!E399,―!$AF$2:$AG$3,2,FALSE),0)</f>
        <v>0</v>
      </c>
      <c r="H399" s="6">
        <f>IFERROR(VLOOKUP(通常分様式!H399,―!$C$2:$D$2,2,FALSE),0)</f>
        <v>0</v>
      </c>
      <c r="I399" s="6">
        <f>IFERROR(IF(通常分様式!D399="○",VLOOKUP(通常分様式!I399,―!$E$20:$F$24,2,FALSE),VLOOKUP(通常分様式!I399,―!$E$2:$F$18,2,FALSE)),0)</f>
        <v>0</v>
      </c>
      <c r="J399" s="6">
        <f>IFERROR(VLOOKUP(通常分様式!J399,―!$G$2:$H$2,2,FALSE),0)</f>
        <v>0</v>
      </c>
      <c r="K399" s="6">
        <f>IFERROR(VLOOKUP(通常分様式!K399,―!$AH$2:$AI$12,2,FALSE),0)</f>
        <v>0</v>
      </c>
      <c r="U399" s="6">
        <f>IFERROR(IF(通常分様式!C399="単",VLOOKUP(通常分様式!U399,―!$I$2:$J$3,2,FALSE),VLOOKUP(通常分様式!U399,―!$I$4:$J$5,2,FALSE)),0)</f>
        <v>0</v>
      </c>
      <c r="V399" s="6">
        <f>IFERROR(VLOOKUP(通常分様式!V399,―!$K$2:$L$3,2,FALSE),0)</f>
        <v>0</v>
      </c>
      <c r="W399" s="6">
        <f>IFERROR(VLOOKUP(通常分様式!W399,―!$M$2:$N$3,2,FALSE),0)</f>
        <v>0</v>
      </c>
      <c r="X399" s="6">
        <f>IFERROR(VLOOKUP(通常分様式!X399,―!$O$2:$P$3,2,FALSE),0)</f>
        <v>0</v>
      </c>
      <c r="Y399" s="6">
        <f>IFERROR(VLOOKUP(通常分様式!Y399,―!$X$2:$Y$31,2,FALSE),0)</f>
        <v>0</v>
      </c>
      <c r="Z399" s="6">
        <f>IFERROR(VLOOKUP(通常分様式!Z399,―!$X$2:$Y$31,2,FALSE),0)</f>
        <v>0</v>
      </c>
      <c r="AE399" s="6">
        <f>IFERROR(VLOOKUP(通常分様式!AE399,―!$AA$2:$AB$13,2,FALSE),0)</f>
        <v>0</v>
      </c>
      <c r="AF399" s="6">
        <f t="shared" si="40"/>
        <v>0</v>
      </c>
      <c r="AG399" s="139">
        <f t="shared" si="41"/>
        <v>0</v>
      </c>
      <c r="AH399" s="139">
        <f t="shared" si="42"/>
        <v>0</v>
      </c>
      <c r="AI399" s="139">
        <f t="shared" si="43"/>
        <v>0</v>
      </c>
      <c r="AJ399" s="139">
        <f t="shared" si="44"/>
        <v>0</v>
      </c>
      <c r="AK399" s="139">
        <f t="shared" si="45"/>
        <v>0</v>
      </c>
      <c r="AL399" s="139">
        <f t="shared" si="46"/>
        <v>0</v>
      </c>
      <c r="AM399" s="139">
        <f t="shared" si="47"/>
        <v>0</v>
      </c>
      <c r="AN399" s="6" t="str">
        <f>IF(通常分様式!C399="","",IF(PRODUCT(C399:E399,H399:Z399,AE399)=0,"error",""))</f>
        <v/>
      </c>
    </row>
    <row r="400" spans="1:40" x14ac:dyDescent="0.15">
      <c r="A400" s="6">
        <v>382</v>
      </c>
      <c r="C400" s="6">
        <f>IFERROR(VLOOKUP(通常分様式!C400,―!$A$2:$B$3,2,FALSE),0)</f>
        <v>0</v>
      </c>
      <c r="D400" s="6">
        <f>IFERROR(VLOOKUP(通常分様式!D400,―!$AD$2:$AE$3,2,FALSE),0)</f>
        <v>0</v>
      </c>
      <c r="E400" s="6">
        <f>IFERROR(VLOOKUP(通常分様式!E400,―!$AF$2:$AG$3,2,FALSE),0)</f>
        <v>0</v>
      </c>
      <c r="H400" s="6">
        <f>IFERROR(VLOOKUP(通常分様式!H400,―!$C$2:$D$2,2,FALSE),0)</f>
        <v>0</v>
      </c>
      <c r="I400" s="6">
        <f>IFERROR(IF(通常分様式!D400="○",VLOOKUP(通常分様式!I400,―!$E$20:$F$24,2,FALSE),VLOOKUP(通常分様式!I400,―!$E$2:$F$18,2,FALSE)),0)</f>
        <v>0</v>
      </c>
      <c r="J400" s="6">
        <f>IFERROR(VLOOKUP(通常分様式!J400,―!$G$2:$H$2,2,FALSE),0)</f>
        <v>0</v>
      </c>
      <c r="K400" s="6">
        <f>IFERROR(VLOOKUP(通常分様式!K400,―!$AH$2:$AI$12,2,FALSE),0)</f>
        <v>0</v>
      </c>
      <c r="U400" s="6">
        <f>IFERROR(IF(通常分様式!C400="単",VLOOKUP(通常分様式!U400,―!$I$2:$J$3,2,FALSE),VLOOKUP(通常分様式!U400,―!$I$4:$J$5,2,FALSE)),0)</f>
        <v>0</v>
      </c>
      <c r="V400" s="6">
        <f>IFERROR(VLOOKUP(通常分様式!V400,―!$K$2:$L$3,2,FALSE),0)</f>
        <v>0</v>
      </c>
      <c r="W400" s="6">
        <f>IFERROR(VLOOKUP(通常分様式!W400,―!$M$2:$N$3,2,FALSE),0)</f>
        <v>0</v>
      </c>
      <c r="X400" s="6">
        <f>IFERROR(VLOOKUP(通常分様式!X400,―!$O$2:$P$3,2,FALSE),0)</f>
        <v>0</v>
      </c>
      <c r="Y400" s="6">
        <f>IFERROR(VLOOKUP(通常分様式!Y400,―!$X$2:$Y$31,2,FALSE),0)</f>
        <v>0</v>
      </c>
      <c r="Z400" s="6">
        <f>IFERROR(VLOOKUP(通常分様式!Z400,―!$X$2:$Y$31,2,FALSE),0)</f>
        <v>0</v>
      </c>
      <c r="AE400" s="6">
        <f>IFERROR(VLOOKUP(通常分様式!AE400,―!$AA$2:$AB$13,2,FALSE),0)</f>
        <v>0</v>
      </c>
      <c r="AF400" s="6">
        <f t="shared" si="40"/>
        <v>0</v>
      </c>
      <c r="AG400" s="139">
        <f t="shared" si="41"/>
        <v>0</v>
      </c>
      <c r="AH400" s="139">
        <f t="shared" si="42"/>
        <v>0</v>
      </c>
      <c r="AI400" s="139">
        <f t="shared" si="43"/>
        <v>0</v>
      </c>
      <c r="AJ400" s="139">
        <f t="shared" si="44"/>
        <v>0</v>
      </c>
      <c r="AK400" s="139">
        <f t="shared" si="45"/>
        <v>0</v>
      </c>
      <c r="AL400" s="139">
        <f t="shared" si="46"/>
        <v>0</v>
      </c>
      <c r="AM400" s="139">
        <f t="shared" si="47"/>
        <v>0</v>
      </c>
      <c r="AN400" s="6" t="str">
        <f>IF(通常分様式!C400="","",IF(PRODUCT(C400:E400,H400:Z400,AE400)=0,"error",""))</f>
        <v/>
      </c>
    </row>
    <row r="401" spans="1:40" x14ac:dyDescent="0.15">
      <c r="A401" s="6">
        <v>383</v>
      </c>
      <c r="C401" s="6">
        <f>IFERROR(VLOOKUP(通常分様式!C401,―!$A$2:$B$3,2,FALSE),0)</f>
        <v>0</v>
      </c>
      <c r="D401" s="6">
        <f>IFERROR(VLOOKUP(通常分様式!D401,―!$AD$2:$AE$3,2,FALSE),0)</f>
        <v>0</v>
      </c>
      <c r="E401" s="6">
        <f>IFERROR(VLOOKUP(通常分様式!E401,―!$AF$2:$AG$3,2,FALSE),0)</f>
        <v>0</v>
      </c>
      <c r="H401" s="6">
        <f>IFERROR(VLOOKUP(通常分様式!H401,―!$C$2:$D$2,2,FALSE),0)</f>
        <v>0</v>
      </c>
      <c r="I401" s="6">
        <f>IFERROR(IF(通常分様式!D401="○",VLOOKUP(通常分様式!I401,―!$E$20:$F$24,2,FALSE),VLOOKUP(通常分様式!I401,―!$E$2:$F$18,2,FALSE)),0)</f>
        <v>0</v>
      </c>
      <c r="J401" s="6">
        <f>IFERROR(VLOOKUP(通常分様式!J401,―!$G$2:$H$2,2,FALSE),0)</f>
        <v>0</v>
      </c>
      <c r="K401" s="6">
        <f>IFERROR(VLOOKUP(通常分様式!K401,―!$AH$2:$AI$12,2,FALSE),0)</f>
        <v>0</v>
      </c>
      <c r="U401" s="6">
        <f>IFERROR(IF(通常分様式!C401="単",VLOOKUP(通常分様式!U401,―!$I$2:$J$3,2,FALSE),VLOOKUP(通常分様式!U401,―!$I$4:$J$5,2,FALSE)),0)</f>
        <v>0</v>
      </c>
      <c r="V401" s="6">
        <f>IFERROR(VLOOKUP(通常分様式!V401,―!$K$2:$L$3,2,FALSE),0)</f>
        <v>0</v>
      </c>
      <c r="W401" s="6">
        <f>IFERROR(VLOOKUP(通常分様式!W401,―!$M$2:$N$3,2,FALSE),0)</f>
        <v>0</v>
      </c>
      <c r="X401" s="6">
        <f>IFERROR(VLOOKUP(通常分様式!X401,―!$O$2:$P$3,2,FALSE),0)</f>
        <v>0</v>
      </c>
      <c r="Y401" s="6">
        <f>IFERROR(VLOOKUP(通常分様式!Y401,―!$X$2:$Y$31,2,FALSE),0)</f>
        <v>0</v>
      </c>
      <c r="Z401" s="6">
        <f>IFERROR(VLOOKUP(通常分様式!Z401,―!$X$2:$Y$31,2,FALSE),0)</f>
        <v>0</v>
      </c>
      <c r="AE401" s="6">
        <f>IFERROR(VLOOKUP(通常分様式!AE401,―!$AA$2:$AB$13,2,FALSE),0)</f>
        <v>0</v>
      </c>
      <c r="AF401" s="6">
        <f t="shared" si="40"/>
        <v>0</v>
      </c>
      <c r="AG401" s="139">
        <f t="shared" si="41"/>
        <v>0</v>
      </c>
      <c r="AH401" s="139">
        <f t="shared" si="42"/>
        <v>0</v>
      </c>
      <c r="AI401" s="139">
        <f t="shared" si="43"/>
        <v>0</v>
      </c>
      <c r="AJ401" s="139">
        <f t="shared" si="44"/>
        <v>0</v>
      </c>
      <c r="AK401" s="139">
        <f t="shared" si="45"/>
        <v>0</v>
      </c>
      <c r="AL401" s="139">
        <f t="shared" si="46"/>
        <v>0</v>
      </c>
      <c r="AM401" s="139">
        <f t="shared" si="47"/>
        <v>0</v>
      </c>
      <c r="AN401" s="6" t="str">
        <f>IF(通常分様式!C401="","",IF(PRODUCT(C401:E401,H401:Z401,AE401)=0,"error",""))</f>
        <v/>
      </c>
    </row>
    <row r="402" spans="1:40" x14ac:dyDescent="0.15">
      <c r="A402" s="6">
        <v>384</v>
      </c>
      <c r="C402" s="6">
        <f>IFERROR(VLOOKUP(通常分様式!C402,―!$A$2:$B$3,2,FALSE),0)</f>
        <v>0</v>
      </c>
      <c r="D402" s="6">
        <f>IFERROR(VLOOKUP(通常分様式!D402,―!$AD$2:$AE$3,2,FALSE),0)</f>
        <v>0</v>
      </c>
      <c r="E402" s="6">
        <f>IFERROR(VLOOKUP(通常分様式!E402,―!$AF$2:$AG$3,2,FALSE),0)</f>
        <v>0</v>
      </c>
      <c r="H402" s="6">
        <f>IFERROR(VLOOKUP(通常分様式!H402,―!$C$2:$D$2,2,FALSE),0)</f>
        <v>0</v>
      </c>
      <c r="I402" s="6">
        <f>IFERROR(IF(通常分様式!D402="○",VLOOKUP(通常分様式!I402,―!$E$20:$F$24,2,FALSE),VLOOKUP(通常分様式!I402,―!$E$2:$F$18,2,FALSE)),0)</f>
        <v>0</v>
      </c>
      <c r="J402" s="6">
        <f>IFERROR(VLOOKUP(通常分様式!J402,―!$G$2:$H$2,2,FALSE),0)</f>
        <v>0</v>
      </c>
      <c r="K402" s="6">
        <f>IFERROR(VLOOKUP(通常分様式!K402,―!$AH$2:$AI$12,2,FALSE),0)</f>
        <v>0</v>
      </c>
      <c r="U402" s="6">
        <f>IFERROR(IF(通常分様式!C402="単",VLOOKUP(通常分様式!U402,―!$I$2:$J$3,2,FALSE),VLOOKUP(通常分様式!U402,―!$I$4:$J$5,2,FALSE)),0)</f>
        <v>0</v>
      </c>
      <c r="V402" s="6">
        <f>IFERROR(VLOOKUP(通常分様式!V402,―!$K$2:$L$3,2,FALSE),0)</f>
        <v>0</v>
      </c>
      <c r="W402" s="6">
        <f>IFERROR(VLOOKUP(通常分様式!W402,―!$M$2:$N$3,2,FALSE),0)</f>
        <v>0</v>
      </c>
      <c r="X402" s="6">
        <f>IFERROR(VLOOKUP(通常分様式!X402,―!$O$2:$P$3,2,FALSE),0)</f>
        <v>0</v>
      </c>
      <c r="Y402" s="6">
        <f>IFERROR(VLOOKUP(通常分様式!Y402,―!$X$2:$Y$31,2,FALSE),0)</f>
        <v>0</v>
      </c>
      <c r="Z402" s="6">
        <f>IFERROR(VLOOKUP(通常分様式!Z402,―!$X$2:$Y$31,2,FALSE),0)</f>
        <v>0</v>
      </c>
      <c r="AE402" s="6">
        <f>IFERROR(VLOOKUP(通常分様式!AE402,―!$AA$2:$AB$13,2,FALSE),0)</f>
        <v>0</v>
      </c>
      <c r="AF402" s="6">
        <f t="shared" si="40"/>
        <v>0</v>
      </c>
      <c r="AG402" s="139">
        <f t="shared" si="41"/>
        <v>0</v>
      </c>
      <c r="AH402" s="139">
        <f t="shared" si="42"/>
        <v>0</v>
      </c>
      <c r="AI402" s="139">
        <f t="shared" si="43"/>
        <v>0</v>
      </c>
      <c r="AJ402" s="139">
        <f t="shared" si="44"/>
        <v>0</v>
      </c>
      <c r="AK402" s="139">
        <f t="shared" si="45"/>
        <v>0</v>
      </c>
      <c r="AL402" s="139">
        <f t="shared" si="46"/>
        <v>0</v>
      </c>
      <c r="AM402" s="139">
        <f t="shared" si="47"/>
        <v>0</v>
      </c>
      <c r="AN402" s="6" t="str">
        <f>IF(通常分様式!C402="","",IF(PRODUCT(C402:E402,H402:Z402,AE402)=0,"error",""))</f>
        <v/>
      </c>
    </row>
    <row r="403" spans="1:40" x14ac:dyDescent="0.15">
      <c r="A403" s="6">
        <v>385</v>
      </c>
      <c r="C403" s="6">
        <f>IFERROR(VLOOKUP(通常分様式!C403,―!$A$2:$B$3,2,FALSE),0)</f>
        <v>0</v>
      </c>
      <c r="D403" s="6">
        <f>IFERROR(VLOOKUP(通常分様式!D403,―!$AD$2:$AE$3,2,FALSE),0)</f>
        <v>0</v>
      </c>
      <c r="E403" s="6">
        <f>IFERROR(VLOOKUP(通常分様式!E403,―!$AF$2:$AG$3,2,FALSE),0)</f>
        <v>0</v>
      </c>
      <c r="H403" s="6">
        <f>IFERROR(VLOOKUP(通常分様式!H403,―!$C$2:$D$2,2,FALSE),0)</f>
        <v>0</v>
      </c>
      <c r="I403" s="6">
        <f>IFERROR(IF(通常分様式!D403="○",VLOOKUP(通常分様式!I403,―!$E$20:$F$24,2,FALSE),VLOOKUP(通常分様式!I403,―!$E$2:$F$18,2,FALSE)),0)</f>
        <v>0</v>
      </c>
      <c r="J403" s="6">
        <f>IFERROR(VLOOKUP(通常分様式!J403,―!$G$2:$H$2,2,FALSE),0)</f>
        <v>0</v>
      </c>
      <c r="K403" s="6">
        <f>IFERROR(VLOOKUP(通常分様式!K403,―!$AH$2:$AI$12,2,FALSE),0)</f>
        <v>0</v>
      </c>
      <c r="U403" s="6">
        <f>IFERROR(IF(通常分様式!C403="単",VLOOKUP(通常分様式!U403,―!$I$2:$J$3,2,FALSE),VLOOKUP(通常分様式!U403,―!$I$4:$J$5,2,FALSE)),0)</f>
        <v>0</v>
      </c>
      <c r="V403" s="6">
        <f>IFERROR(VLOOKUP(通常分様式!V403,―!$K$2:$L$3,2,FALSE),0)</f>
        <v>0</v>
      </c>
      <c r="W403" s="6">
        <f>IFERROR(VLOOKUP(通常分様式!W403,―!$M$2:$N$3,2,FALSE),0)</f>
        <v>0</v>
      </c>
      <c r="X403" s="6">
        <f>IFERROR(VLOOKUP(通常分様式!X403,―!$O$2:$P$3,2,FALSE),0)</f>
        <v>0</v>
      </c>
      <c r="Y403" s="6">
        <f>IFERROR(VLOOKUP(通常分様式!Y403,―!$X$2:$Y$31,2,FALSE),0)</f>
        <v>0</v>
      </c>
      <c r="Z403" s="6">
        <f>IFERROR(VLOOKUP(通常分様式!Z403,―!$X$2:$Y$31,2,FALSE),0)</f>
        <v>0</v>
      </c>
      <c r="AE403" s="6">
        <f>IFERROR(VLOOKUP(通常分様式!AE403,―!$AA$2:$AB$13,2,FALSE),0)</f>
        <v>0</v>
      </c>
      <c r="AF403" s="6">
        <f t="shared" si="40"/>
        <v>0</v>
      </c>
      <c r="AG403" s="139">
        <f t="shared" si="41"/>
        <v>0</v>
      </c>
      <c r="AH403" s="139">
        <f t="shared" si="42"/>
        <v>0</v>
      </c>
      <c r="AI403" s="139">
        <f t="shared" si="43"/>
        <v>0</v>
      </c>
      <c r="AJ403" s="139">
        <f t="shared" si="44"/>
        <v>0</v>
      </c>
      <c r="AK403" s="139">
        <f t="shared" si="45"/>
        <v>0</v>
      </c>
      <c r="AL403" s="139">
        <f t="shared" si="46"/>
        <v>0</v>
      </c>
      <c r="AM403" s="139">
        <f t="shared" si="47"/>
        <v>0</v>
      </c>
      <c r="AN403" s="6" t="str">
        <f>IF(通常分様式!C403="","",IF(PRODUCT(C403:E403,H403:Z403,AE403)=0,"error",""))</f>
        <v/>
      </c>
    </row>
    <row r="404" spans="1:40" x14ac:dyDescent="0.15">
      <c r="A404" s="6">
        <v>386</v>
      </c>
      <c r="C404" s="6">
        <f>IFERROR(VLOOKUP(通常分様式!C404,―!$A$2:$B$3,2,FALSE),0)</f>
        <v>0</v>
      </c>
      <c r="D404" s="6">
        <f>IFERROR(VLOOKUP(通常分様式!D404,―!$AD$2:$AE$3,2,FALSE),0)</f>
        <v>0</v>
      </c>
      <c r="E404" s="6">
        <f>IFERROR(VLOOKUP(通常分様式!E404,―!$AF$2:$AG$3,2,FALSE),0)</f>
        <v>0</v>
      </c>
      <c r="H404" s="6">
        <f>IFERROR(VLOOKUP(通常分様式!H404,―!$C$2:$D$2,2,FALSE),0)</f>
        <v>0</v>
      </c>
      <c r="I404" s="6">
        <f>IFERROR(IF(通常分様式!D404="○",VLOOKUP(通常分様式!I404,―!$E$20:$F$24,2,FALSE),VLOOKUP(通常分様式!I404,―!$E$2:$F$18,2,FALSE)),0)</f>
        <v>0</v>
      </c>
      <c r="J404" s="6">
        <f>IFERROR(VLOOKUP(通常分様式!J404,―!$G$2:$H$2,2,FALSE),0)</f>
        <v>0</v>
      </c>
      <c r="K404" s="6">
        <f>IFERROR(VLOOKUP(通常分様式!K404,―!$AH$2:$AI$12,2,FALSE),0)</f>
        <v>0</v>
      </c>
      <c r="U404" s="6">
        <f>IFERROR(IF(通常分様式!C404="単",VLOOKUP(通常分様式!U404,―!$I$2:$J$3,2,FALSE),VLOOKUP(通常分様式!U404,―!$I$4:$J$5,2,FALSE)),0)</f>
        <v>0</v>
      </c>
      <c r="V404" s="6">
        <f>IFERROR(VLOOKUP(通常分様式!V404,―!$K$2:$L$3,2,FALSE),0)</f>
        <v>0</v>
      </c>
      <c r="W404" s="6">
        <f>IFERROR(VLOOKUP(通常分様式!W404,―!$M$2:$N$3,2,FALSE),0)</f>
        <v>0</v>
      </c>
      <c r="X404" s="6">
        <f>IFERROR(VLOOKUP(通常分様式!X404,―!$O$2:$P$3,2,FALSE),0)</f>
        <v>0</v>
      </c>
      <c r="Y404" s="6">
        <f>IFERROR(VLOOKUP(通常分様式!Y404,―!$X$2:$Y$31,2,FALSE),0)</f>
        <v>0</v>
      </c>
      <c r="Z404" s="6">
        <f>IFERROR(VLOOKUP(通常分様式!Z404,―!$X$2:$Y$31,2,FALSE),0)</f>
        <v>0</v>
      </c>
      <c r="AE404" s="6">
        <f>IFERROR(VLOOKUP(通常分様式!AE404,―!$AA$2:$AB$13,2,FALSE),0)</f>
        <v>0</v>
      </c>
      <c r="AF404" s="6">
        <f t="shared" ref="AF404:AF418" si="48">IF(C404=1,"協力要請推進枠又は検査促進枠の地方負担分に充当_補助",IF(C404=2,"協力要請推進枠又は検査促進枠の地方負担分に充当_地単",0))</f>
        <v>0</v>
      </c>
      <c r="AG404" s="139">
        <f t="shared" ref="AG404:AG418" si="49">IF(C404=1,"基金_補助",IF(C404=2,IF(U404=2,"基金_地単_協力金等","基金_地単_通常"),0))</f>
        <v>0</v>
      </c>
      <c r="AH404" s="139">
        <f t="shared" ref="AH404:AH418" si="50">IF(C404=1,"事業始期_補助",IF(C404=2,IF(U404=2,"事業始期_協力金等","事業始期_通常"),0))</f>
        <v>0</v>
      </c>
      <c r="AI404" s="139">
        <f t="shared" ref="AI404:AI418" si="51">IF(C404=1,"事業終期_通常",IF(C404=2,IF(X404=2,"事業終期_基金","事業終期_通常"),0))</f>
        <v>0</v>
      </c>
      <c r="AJ404" s="139">
        <f t="shared" ref="AJ404:AJ418" si="52">IF(C404=1,"予算区分_補助",IF(C404=2,IF(U404=2,"予算区分_地単_協力金等","予算区分_地単_通常"),0))</f>
        <v>0</v>
      </c>
      <c r="AK404" s="139">
        <f t="shared" ref="AK404:AK418" si="53">IF(D404=1,"経済対策との関係_通常",IF(D404=2,"経済対策との関係_原油",0))</f>
        <v>0</v>
      </c>
      <c r="AL404" s="139">
        <f t="shared" ref="AL404:AL418" si="54">IF(C404=1,"交付金の区分_その他",IF(C404=2,IF(D404=1,"交付金の区分_その他","交付金の区分_高騰"),0))</f>
        <v>0</v>
      </c>
      <c r="AM404" s="139">
        <f t="shared" ref="AM404:AM418" si="55">IF(E404=1,"種類_通常",IF(E404=2,"種類_重点",0))</f>
        <v>0</v>
      </c>
      <c r="AN404" s="6" t="str">
        <f>IF(通常分様式!C404="","",IF(PRODUCT(C404:E404,H404:Z404,AE404)=0,"error",""))</f>
        <v/>
      </c>
    </row>
    <row r="405" spans="1:40" x14ac:dyDescent="0.15">
      <c r="A405" s="6">
        <v>387</v>
      </c>
      <c r="C405" s="6">
        <f>IFERROR(VLOOKUP(通常分様式!C405,―!$A$2:$B$3,2,FALSE),0)</f>
        <v>0</v>
      </c>
      <c r="D405" s="6">
        <f>IFERROR(VLOOKUP(通常分様式!D405,―!$AD$2:$AE$3,2,FALSE),0)</f>
        <v>0</v>
      </c>
      <c r="E405" s="6">
        <f>IFERROR(VLOOKUP(通常分様式!E405,―!$AF$2:$AG$3,2,FALSE),0)</f>
        <v>0</v>
      </c>
      <c r="H405" s="6">
        <f>IFERROR(VLOOKUP(通常分様式!H405,―!$C$2:$D$2,2,FALSE),0)</f>
        <v>0</v>
      </c>
      <c r="I405" s="6">
        <f>IFERROR(IF(通常分様式!D405="○",VLOOKUP(通常分様式!I405,―!$E$20:$F$24,2,FALSE),VLOOKUP(通常分様式!I405,―!$E$2:$F$18,2,FALSE)),0)</f>
        <v>0</v>
      </c>
      <c r="J405" s="6">
        <f>IFERROR(VLOOKUP(通常分様式!J405,―!$G$2:$H$2,2,FALSE),0)</f>
        <v>0</v>
      </c>
      <c r="K405" s="6">
        <f>IFERROR(VLOOKUP(通常分様式!K405,―!$AH$2:$AI$12,2,FALSE),0)</f>
        <v>0</v>
      </c>
      <c r="U405" s="6">
        <f>IFERROR(IF(通常分様式!C405="単",VLOOKUP(通常分様式!U405,―!$I$2:$J$3,2,FALSE),VLOOKUP(通常分様式!U405,―!$I$4:$J$5,2,FALSE)),0)</f>
        <v>0</v>
      </c>
      <c r="V405" s="6">
        <f>IFERROR(VLOOKUP(通常分様式!V405,―!$K$2:$L$3,2,FALSE),0)</f>
        <v>0</v>
      </c>
      <c r="W405" s="6">
        <f>IFERROR(VLOOKUP(通常分様式!W405,―!$M$2:$N$3,2,FALSE),0)</f>
        <v>0</v>
      </c>
      <c r="X405" s="6">
        <f>IFERROR(VLOOKUP(通常分様式!X405,―!$O$2:$P$3,2,FALSE),0)</f>
        <v>0</v>
      </c>
      <c r="Y405" s="6">
        <f>IFERROR(VLOOKUP(通常分様式!Y405,―!$X$2:$Y$31,2,FALSE),0)</f>
        <v>0</v>
      </c>
      <c r="Z405" s="6">
        <f>IFERROR(VLOOKUP(通常分様式!Z405,―!$X$2:$Y$31,2,FALSE),0)</f>
        <v>0</v>
      </c>
      <c r="AE405" s="6">
        <f>IFERROR(VLOOKUP(通常分様式!AE405,―!$AA$2:$AB$13,2,FALSE),0)</f>
        <v>0</v>
      </c>
      <c r="AF405" s="6">
        <f t="shared" si="48"/>
        <v>0</v>
      </c>
      <c r="AG405" s="139">
        <f t="shared" si="49"/>
        <v>0</v>
      </c>
      <c r="AH405" s="139">
        <f t="shared" si="50"/>
        <v>0</v>
      </c>
      <c r="AI405" s="139">
        <f t="shared" si="51"/>
        <v>0</v>
      </c>
      <c r="AJ405" s="139">
        <f t="shared" si="52"/>
        <v>0</v>
      </c>
      <c r="AK405" s="139">
        <f t="shared" si="53"/>
        <v>0</v>
      </c>
      <c r="AL405" s="139">
        <f t="shared" si="54"/>
        <v>0</v>
      </c>
      <c r="AM405" s="139">
        <f t="shared" si="55"/>
        <v>0</v>
      </c>
      <c r="AN405" s="6" t="str">
        <f>IF(通常分様式!C405="","",IF(PRODUCT(C405:E405,H405:Z405,AE405)=0,"error",""))</f>
        <v/>
      </c>
    </row>
    <row r="406" spans="1:40" x14ac:dyDescent="0.15">
      <c r="A406" s="6">
        <v>388</v>
      </c>
      <c r="C406" s="6">
        <f>IFERROR(VLOOKUP(通常分様式!C406,―!$A$2:$B$3,2,FALSE),0)</f>
        <v>0</v>
      </c>
      <c r="D406" s="6">
        <f>IFERROR(VLOOKUP(通常分様式!D406,―!$AD$2:$AE$3,2,FALSE),0)</f>
        <v>0</v>
      </c>
      <c r="E406" s="6">
        <f>IFERROR(VLOOKUP(通常分様式!E406,―!$AF$2:$AG$3,2,FALSE),0)</f>
        <v>0</v>
      </c>
      <c r="H406" s="6">
        <f>IFERROR(VLOOKUP(通常分様式!H406,―!$C$2:$D$2,2,FALSE),0)</f>
        <v>0</v>
      </c>
      <c r="I406" s="6">
        <f>IFERROR(IF(通常分様式!D406="○",VLOOKUP(通常分様式!I406,―!$E$20:$F$24,2,FALSE),VLOOKUP(通常分様式!I406,―!$E$2:$F$18,2,FALSE)),0)</f>
        <v>0</v>
      </c>
      <c r="J406" s="6">
        <f>IFERROR(VLOOKUP(通常分様式!J406,―!$G$2:$H$2,2,FALSE),0)</f>
        <v>0</v>
      </c>
      <c r="K406" s="6">
        <f>IFERROR(VLOOKUP(通常分様式!K406,―!$AH$2:$AI$12,2,FALSE),0)</f>
        <v>0</v>
      </c>
      <c r="U406" s="6">
        <f>IFERROR(IF(通常分様式!C406="単",VLOOKUP(通常分様式!U406,―!$I$2:$J$3,2,FALSE),VLOOKUP(通常分様式!U406,―!$I$4:$J$5,2,FALSE)),0)</f>
        <v>0</v>
      </c>
      <c r="V406" s="6">
        <f>IFERROR(VLOOKUP(通常分様式!V406,―!$K$2:$L$3,2,FALSE),0)</f>
        <v>0</v>
      </c>
      <c r="W406" s="6">
        <f>IFERROR(VLOOKUP(通常分様式!W406,―!$M$2:$N$3,2,FALSE),0)</f>
        <v>0</v>
      </c>
      <c r="X406" s="6">
        <f>IFERROR(VLOOKUP(通常分様式!X406,―!$O$2:$P$3,2,FALSE),0)</f>
        <v>0</v>
      </c>
      <c r="Y406" s="6">
        <f>IFERROR(VLOOKUP(通常分様式!Y406,―!$X$2:$Y$31,2,FALSE),0)</f>
        <v>0</v>
      </c>
      <c r="Z406" s="6">
        <f>IFERROR(VLOOKUP(通常分様式!Z406,―!$X$2:$Y$31,2,FALSE),0)</f>
        <v>0</v>
      </c>
      <c r="AE406" s="6">
        <f>IFERROR(VLOOKUP(通常分様式!AE406,―!$AA$2:$AB$13,2,FALSE),0)</f>
        <v>0</v>
      </c>
      <c r="AF406" s="6">
        <f t="shared" si="48"/>
        <v>0</v>
      </c>
      <c r="AG406" s="139">
        <f t="shared" si="49"/>
        <v>0</v>
      </c>
      <c r="AH406" s="139">
        <f t="shared" si="50"/>
        <v>0</v>
      </c>
      <c r="AI406" s="139">
        <f t="shared" si="51"/>
        <v>0</v>
      </c>
      <c r="AJ406" s="139">
        <f t="shared" si="52"/>
        <v>0</v>
      </c>
      <c r="AK406" s="139">
        <f t="shared" si="53"/>
        <v>0</v>
      </c>
      <c r="AL406" s="139">
        <f t="shared" si="54"/>
        <v>0</v>
      </c>
      <c r="AM406" s="139">
        <f t="shared" si="55"/>
        <v>0</v>
      </c>
      <c r="AN406" s="6" t="str">
        <f>IF(通常分様式!C406="","",IF(PRODUCT(C406:E406,H406:Z406,AE406)=0,"error",""))</f>
        <v/>
      </c>
    </row>
    <row r="407" spans="1:40" x14ac:dyDescent="0.15">
      <c r="A407" s="6">
        <v>389</v>
      </c>
      <c r="C407" s="6">
        <f>IFERROR(VLOOKUP(通常分様式!C407,―!$A$2:$B$3,2,FALSE),0)</f>
        <v>0</v>
      </c>
      <c r="D407" s="6">
        <f>IFERROR(VLOOKUP(通常分様式!D407,―!$AD$2:$AE$3,2,FALSE),0)</f>
        <v>0</v>
      </c>
      <c r="E407" s="6">
        <f>IFERROR(VLOOKUP(通常分様式!E407,―!$AF$2:$AG$3,2,FALSE),0)</f>
        <v>0</v>
      </c>
      <c r="H407" s="6">
        <f>IFERROR(VLOOKUP(通常分様式!H407,―!$C$2:$D$2,2,FALSE),0)</f>
        <v>0</v>
      </c>
      <c r="I407" s="6">
        <f>IFERROR(IF(通常分様式!D407="○",VLOOKUP(通常分様式!I407,―!$E$20:$F$24,2,FALSE),VLOOKUP(通常分様式!I407,―!$E$2:$F$18,2,FALSE)),0)</f>
        <v>0</v>
      </c>
      <c r="J407" s="6">
        <f>IFERROR(VLOOKUP(通常分様式!J407,―!$G$2:$H$2,2,FALSE),0)</f>
        <v>0</v>
      </c>
      <c r="K407" s="6">
        <f>IFERROR(VLOOKUP(通常分様式!K407,―!$AH$2:$AI$12,2,FALSE),0)</f>
        <v>0</v>
      </c>
      <c r="U407" s="6">
        <f>IFERROR(IF(通常分様式!C407="単",VLOOKUP(通常分様式!U407,―!$I$2:$J$3,2,FALSE),VLOOKUP(通常分様式!U407,―!$I$4:$J$5,2,FALSE)),0)</f>
        <v>0</v>
      </c>
      <c r="V407" s="6">
        <f>IFERROR(VLOOKUP(通常分様式!V407,―!$K$2:$L$3,2,FALSE),0)</f>
        <v>0</v>
      </c>
      <c r="W407" s="6">
        <f>IFERROR(VLOOKUP(通常分様式!W407,―!$M$2:$N$3,2,FALSE),0)</f>
        <v>0</v>
      </c>
      <c r="X407" s="6">
        <f>IFERROR(VLOOKUP(通常分様式!X407,―!$O$2:$P$3,2,FALSE),0)</f>
        <v>0</v>
      </c>
      <c r="Y407" s="6">
        <f>IFERROR(VLOOKUP(通常分様式!Y407,―!$X$2:$Y$31,2,FALSE),0)</f>
        <v>0</v>
      </c>
      <c r="Z407" s="6">
        <f>IFERROR(VLOOKUP(通常分様式!Z407,―!$X$2:$Y$31,2,FALSE),0)</f>
        <v>0</v>
      </c>
      <c r="AE407" s="6">
        <f>IFERROR(VLOOKUP(通常分様式!AE407,―!$AA$2:$AB$13,2,FALSE),0)</f>
        <v>0</v>
      </c>
      <c r="AF407" s="6">
        <f t="shared" si="48"/>
        <v>0</v>
      </c>
      <c r="AG407" s="139">
        <f t="shared" si="49"/>
        <v>0</v>
      </c>
      <c r="AH407" s="139">
        <f t="shared" si="50"/>
        <v>0</v>
      </c>
      <c r="AI407" s="139">
        <f t="shared" si="51"/>
        <v>0</v>
      </c>
      <c r="AJ407" s="139">
        <f t="shared" si="52"/>
        <v>0</v>
      </c>
      <c r="AK407" s="139">
        <f t="shared" si="53"/>
        <v>0</v>
      </c>
      <c r="AL407" s="139">
        <f t="shared" si="54"/>
        <v>0</v>
      </c>
      <c r="AM407" s="139">
        <f t="shared" si="55"/>
        <v>0</v>
      </c>
      <c r="AN407" s="6" t="str">
        <f>IF(通常分様式!C407="","",IF(PRODUCT(C407:E407,H407:Z407,AE407)=0,"error",""))</f>
        <v/>
      </c>
    </row>
    <row r="408" spans="1:40" x14ac:dyDescent="0.15">
      <c r="A408" s="6">
        <v>390</v>
      </c>
      <c r="C408" s="6">
        <f>IFERROR(VLOOKUP(通常分様式!C408,―!$A$2:$B$3,2,FALSE),0)</f>
        <v>0</v>
      </c>
      <c r="D408" s="6">
        <f>IFERROR(VLOOKUP(通常分様式!D408,―!$AD$2:$AE$3,2,FALSE),0)</f>
        <v>0</v>
      </c>
      <c r="E408" s="6">
        <f>IFERROR(VLOOKUP(通常分様式!E408,―!$AF$2:$AG$3,2,FALSE),0)</f>
        <v>0</v>
      </c>
      <c r="H408" s="6">
        <f>IFERROR(VLOOKUP(通常分様式!H408,―!$C$2:$D$2,2,FALSE),0)</f>
        <v>0</v>
      </c>
      <c r="I408" s="6">
        <f>IFERROR(IF(通常分様式!D408="○",VLOOKUP(通常分様式!I408,―!$E$20:$F$24,2,FALSE),VLOOKUP(通常分様式!I408,―!$E$2:$F$18,2,FALSE)),0)</f>
        <v>0</v>
      </c>
      <c r="J408" s="6">
        <f>IFERROR(VLOOKUP(通常分様式!J408,―!$G$2:$H$2,2,FALSE),0)</f>
        <v>0</v>
      </c>
      <c r="K408" s="6">
        <f>IFERROR(VLOOKUP(通常分様式!K408,―!$AH$2:$AI$12,2,FALSE),0)</f>
        <v>0</v>
      </c>
      <c r="U408" s="6">
        <f>IFERROR(IF(通常分様式!C408="単",VLOOKUP(通常分様式!U408,―!$I$2:$J$3,2,FALSE),VLOOKUP(通常分様式!U408,―!$I$4:$J$5,2,FALSE)),0)</f>
        <v>0</v>
      </c>
      <c r="V408" s="6">
        <f>IFERROR(VLOOKUP(通常分様式!V408,―!$K$2:$L$3,2,FALSE),0)</f>
        <v>0</v>
      </c>
      <c r="W408" s="6">
        <f>IFERROR(VLOOKUP(通常分様式!W408,―!$M$2:$N$3,2,FALSE),0)</f>
        <v>0</v>
      </c>
      <c r="X408" s="6">
        <f>IFERROR(VLOOKUP(通常分様式!X408,―!$O$2:$P$3,2,FALSE),0)</f>
        <v>0</v>
      </c>
      <c r="Y408" s="6">
        <f>IFERROR(VLOOKUP(通常分様式!Y408,―!$X$2:$Y$31,2,FALSE),0)</f>
        <v>0</v>
      </c>
      <c r="Z408" s="6">
        <f>IFERROR(VLOOKUP(通常分様式!Z408,―!$X$2:$Y$31,2,FALSE),0)</f>
        <v>0</v>
      </c>
      <c r="AE408" s="6">
        <f>IFERROR(VLOOKUP(通常分様式!AE408,―!$AA$2:$AB$13,2,FALSE),0)</f>
        <v>0</v>
      </c>
      <c r="AF408" s="6">
        <f t="shared" si="48"/>
        <v>0</v>
      </c>
      <c r="AG408" s="139">
        <f t="shared" si="49"/>
        <v>0</v>
      </c>
      <c r="AH408" s="139">
        <f t="shared" si="50"/>
        <v>0</v>
      </c>
      <c r="AI408" s="139">
        <f t="shared" si="51"/>
        <v>0</v>
      </c>
      <c r="AJ408" s="139">
        <f t="shared" si="52"/>
        <v>0</v>
      </c>
      <c r="AK408" s="139">
        <f t="shared" si="53"/>
        <v>0</v>
      </c>
      <c r="AL408" s="139">
        <f t="shared" si="54"/>
        <v>0</v>
      </c>
      <c r="AM408" s="139">
        <f t="shared" si="55"/>
        <v>0</v>
      </c>
      <c r="AN408" s="6" t="str">
        <f>IF(通常分様式!C408="","",IF(PRODUCT(C408:E408,H408:Z408,AE408)=0,"error",""))</f>
        <v/>
      </c>
    </row>
    <row r="409" spans="1:40" x14ac:dyDescent="0.15">
      <c r="A409" s="6">
        <v>391</v>
      </c>
      <c r="C409" s="6">
        <f>IFERROR(VLOOKUP(通常分様式!C409,―!$A$2:$B$3,2,FALSE),0)</f>
        <v>0</v>
      </c>
      <c r="D409" s="6">
        <f>IFERROR(VLOOKUP(通常分様式!D409,―!$AD$2:$AE$3,2,FALSE),0)</f>
        <v>0</v>
      </c>
      <c r="E409" s="6">
        <f>IFERROR(VLOOKUP(通常分様式!E409,―!$AF$2:$AG$3,2,FALSE),0)</f>
        <v>0</v>
      </c>
      <c r="H409" s="6">
        <f>IFERROR(VLOOKUP(通常分様式!H409,―!$C$2:$D$2,2,FALSE),0)</f>
        <v>0</v>
      </c>
      <c r="I409" s="6">
        <f>IFERROR(IF(通常分様式!D409="○",VLOOKUP(通常分様式!I409,―!$E$20:$F$24,2,FALSE),VLOOKUP(通常分様式!I409,―!$E$2:$F$18,2,FALSE)),0)</f>
        <v>0</v>
      </c>
      <c r="J409" s="6">
        <f>IFERROR(VLOOKUP(通常分様式!J409,―!$G$2:$H$2,2,FALSE),0)</f>
        <v>0</v>
      </c>
      <c r="K409" s="6">
        <f>IFERROR(VLOOKUP(通常分様式!K409,―!$AH$2:$AI$12,2,FALSE),0)</f>
        <v>0</v>
      </c>
      <c r="U409" s="6">
        <f>IFERROR(IF(通常分様式!C409="単",VLOOKUP(通常分様式!U409,―!$I$2:$J$3,2,FALSE),VLOOKUP(通常分様式!U409,―!$I$4:$J$5,2,FALSE)),0)</f>
        <v>0</v>
      </c>
      <c r="V409" s="6">
        <f>IFERROR(VLOOKUP(通常分様式!V409,―!$K$2:$L$3,2,FALSE),0)</f>
        <v>0</v>
      </c>
      <c r="W409" s="6">
        <f>IFERROR(VLOOKUP(通常分様式!W409,―!$M$2:$N$3,2,FALSE),0)</f>
        <v>0</v>
      </c>
      <c r="X409" s="6">
        <f>IFERROR(VLOOKUP(通常分様式!X409,―!$O$2:$P$3,2,FALSE),0)</f>
        <v>0</v>
      </c>
      <c r="Y409" s="6">
        <f>IFERROR(VLOOKUP(通常分様式!Y409,―!$X$2:$Y$31,2,FALSE),0)</f>
        <v>0</v>
      </c>
      <c r="Z409" s="6">
        <f>IFERROR(VLOOKUP(通常分様式!Z409,―!$X$2:$Y$31,2,FALSE),0)</f>
        <v>0</v>
      </c>
      <c r="AE409" s="6">
        <f>IFERROR(VLOOKUP(通常分様式!AE409,―!$AA$2:$AB$13,2,FALSE),0)</f>
        <v>0</v>
      </c>
      <c r="AF409" s="6">
        <f t="shared" si="48"/>
        <v>0</v>
      </c>
      <c r="AG409" s="139">
        <f t="shared" si="49"/>
        <v>0</v>
      </c>
      <c r="AH409" s="139">
        <f t="shared" si="50"/>
        <v>0</v>
      </c>
      <c r="AI409" s="139">
        <f t="shared" si="51"/>
        <v>0</v>
      </c>
      <c r="AJ409" s="139">
        <f t="shared" si="52"/>
        <v>0</v>
      </c>
      <c r="AK409" s="139">
        <f t="shared" si="53"/>
        <v>0</v>
      </c>
      <c r="AL409" s="139">
        <f t="shared" si="54"/>
        <v>0</v>
      </c>
      <c r="AM409" s="139">
        <f t="shared" si="55"/>
        <v>0</v>
      </c>
      <c r="AN409" s="6" t="str">
        <f>IF(通常分様式!C409="","",IF(PRODUCT(C409:E409,H409:Z409,AE409)=0,"error",""))</f>
        <v/>
      </c>
    </row>
    <row r="410" spans="1:40" x14ac:dyDescent="0.15">
      <c r="A410" s="6">
        <v>392</v>
      </c>
      <c r="C410" s="6">
        <f>IFERROR(VLOOKUP(通常分様式!C410,―!$A$2:$B$3,2,FALSE),0)</f>
        <v>0</v>
      </c>
      <c r="D410" s="6">
        <f>IFERROR(VLOOKUP(通常分様式!D410,―!$AD$2:$AE$3,2,FALSE),0)</f>
        <v>0</v>
      </c>
      <c r="E410" s="6">
        <f>IFERROR(VLOOKUP(通常分様式!E410,―!$AF$2:$AG$3,2,FALSE),0)</f>
        <v>0</v>
      </c>
      <c r="H410" s="6">
        <f>IFERROR(VLOOKUP(通常分様式!H410,―!$C$2:$D$2,2,FALSE),0)</f>
        <v>0</v>
      </c>
      <c r="I410" s="6">
        <f>IFERROR(IF(通常分様式!D410="○",VLOOKUP(通常分様式!I410,―!$E$20:$F$24,2,FALSE),VLOOKUP(通常分様式!I410,―!$E$2:$F$18,2,FALSE)),0)</f>
        <v>0</v>
      </c>
      <c r="J410" s="6">
        <f>IFERROR(VLOOKUP(通常分様式!J410,―!$G$2:$H$2,2,FALSE),0)</f>
        <v>0</v>
      </c>
      <c r="K410" s="6">
        <f>IFERROR(VLOOKUP(通常分様式!K410,―!$AH$2:$AI$12,2,FALSE),0)</f>
        <v>0</v>
      </c>
      <c r="U410" s="6">
        <f>IFERROR(IF(通常分様式!C410="単",VLOOKUP(通常分様式!U410,―!$I$2:$J$3,2,FALSE),VLOOKUP(通常分様式!U410,―!$I$4:$J$5,2,FALSE)),0)</f>
        <v>0</v>
      </c>
      <c r="V410" s="6">
        <f>IFERROR(VLOOKUP(通常分様式!V410,―!$K$2:$L$3,2,FALSE),0)</f>
        <v>0</v>
      </c>
      <c r="W410" s="6">
        <f>IFERROR(VLOOKUP(通常分様式!W410,―!$M$2:$N$3,2,FALSE),0)</f>
        <v>0</v>
      </c>
      <c r="X410" s="6">
        <f>IFERROR(VLOOKUP(通常分様式!X410,―!$O$2:$P$3,2,FALSE),0)</f>
        <v>0</v>
      </c>
      <c r="Y410" s="6">
        <f>IFERROR(VLOOKUP(通常分様式!Y410,―!$X$2:$Y$31,2,FALSE),0)</f>
        <v>0</v>
      </c>
      <c r="Z410" s="6">
        <f>IFERROR(VLOOKUP(通常分様式!Z410,―!$X$2:$Y$31,2,FALSE),0)</f>
        <v>0</v>
      </c>
      <c r="AE410" s="6">
        <f>IFERROR(VLOOKUP(通常分様式!AE410,―!$AA$2:$AB$13,2,FALSE),0)</f>
        <v>0</v>
      </c>
      <c r="AF410" s="6">
        <f t="shared" si="48"/>
        <v>0</v>
      </c>
      <c r="AG410" s="139">
        <f t="shared" si="49"/>
        <v>0</v>
      </c>
      <c r="AH410" s="139">
        <f t="shared" si="50"/>
        <v>0</v>
      </c>
      <c r="AI410" s="139">
        <f t="shared" si="51"/>
        <v>0</v>
      </c>
      <c r="AJ410" s="139">
        <f t="shared" si="52"/>
        <v>0</v>
      </c>
      <c r="AK410" s="139">
        <f t="shared" si="53"/>
        <v>0</v>
      </c>
      <c r="AL410" s="139">
        <f t="shared" si="54"/>
        <v>0</v>
      </c>
      <c r="AM410" s="139">
        <f t="shared" si="55"/>
        <v>0</v>
      </c>
      <c r="AN410" s="6" t="str">
        <f>IF(通常分様式!C410="","",IF(PRODUCT(C410:E410,H410:Z410,AE410)=0,"error",""))</f>
        <v/>
      </c>
    </row>
    <row r="411" spans="1:40" x14ac:dyDescent="0.15">
      <c r="A411" s="6">
        <v>393</v>
      </c>
      <c r="C411" s="6">
        <f>IFERROR(VLOOKUP(通常分様式!C411,―!$A$2:$B$3,2,FALSE),0)</f>
        <v>0</v>
      </c>
      <c r="D411" s="6">
        <f>IFERROR(VLOOKUP(通常分様式!D411,―!$AD$2:$AE$3,2,FALSE),0)</f>
        <v>0</v>
      </c>
      <c r="E411" s="6">
        <f>IFERROR(VLOOKUP(通常分様式!E411,―!$AF$2:$AG$3,2,FALSE),0)</f>
        <v>0</v>
      </c>
      <c r="H411" s="6">
        <f>IFERROR(VLOOKUP(通常分様式!H411,―!$C$2:$D$2,2,FALSE),0)</f>
        <v>0</v>
      </c>
      <c r="I411" s="6">
        <f>IFERROR(IF(通常分様式!D411="○",VLOOKUP(通常分様式!I411,―!$E$20:$F$24,2,FALSE),VLOOKUP(通常分様式!I411,―!$E$2:$F$18,2,FALSE)),0)</f>
        <v>0</v>
      </c>
      <c r="J411" s="6">
        <f>IFERROR(VLOOKUP(通常分様式!J411,―!$G$2:$H$2,2,FALSE),0)</f>
        <v>0</v>
      </c>
      <c r="K411" s="6">
        <f>IFERROR(VLOOKUP(通常分様式!K411,―!$AH$2:$AI$12,2,FALSE),0)</f>
        <v>0</v>
      </c>
      <c r="U411" s="6">
        <f>IFERROR(IF(通常分様式!C411="単",VLOOKUP(通常分様式!U411,―!$I$2:$J$3,2,FALSE),VLOOKUP(通常分様式!U411,―!$I$4:$J$5,2,FALSE)),0)</f>
        <v>0</v>
      </c>
      <c r="V411" s="6">
        <f>IFERROR(VLOOKUP(通常分様式!V411,―!$K$2:$L$3,2,FALSE),0)</f>
        <v>0</v>
      </c>
      <c r="W411" s="6">
        <f>IFERROR(VLOOKUP(通常分様式!W411,―!$M$2:$N$3,2,FALSE),0)</f>
        <v>0</v>
      </c>
      <c r="X411" s="6">
        <f>IFERROR(VLOOKUP(通常分様式!X411,―!$O$2:$P$3,2,FALSE),0)</f>
        <v>0</v>
      </c>
      <c r="Y411" s="6">
        <f>IFERROR(VLOOKUP(通常分様式!Y411,―!$X$2:$Y$31,2,FALSE),0)</f>
        <v>0</v>
      </c>
      <c r="Z411" s="6">
        <f>IFERROR(VLOOKUP(通常分様式!Z411,―!$X$2:$Y$31,2,FALSE),0)</f>
        <v>0</v>
      </c>
      <c r="AE411" s="6">
        <f>IFERROR(VLOOKUP(通常分様式!AE411,―!$AA$2:$AB$13,2,FALSE),0)</f>
        <v>0</v>
      </c>
      <c r="AF411" s="6">
        <f t="shared" si="48"/>
        <v>0</v>
      </c>
      <c r="AG411" s="139">
        <f t="shared" si="49"/>
        <v>0</v>
      </c>
      <c r="AH411" s="139">
        <f t="shared" si="50"/>
        <v>0</v>
      </c>
      <c r="AI411" s="139">
        <f t="shared" si="51"/>
        <v>0</v>
      </c>
      <c r="AJ411" s="139">
        <f t="shared" si="52"/>
        <v>0</v>
      </c>
      <c r="AK411" s="139">
        <f t="shared" si="53"/>
        <v>0</v>
      </c>
      <c r="AL411" s="139">
        <f t="shared" si="54"/>
        <v>0</v>
      </c>
      <c r="AM411" s="139">
        <f t="shared" si="55"/>
        <v>0</v>
      </c>
      <c r="AN411" s="6" t="str">
        <f>IF(通常分様式!C411="","",IF(PRODUCT(C411:E411,H411:Z411,AE411)=0,"error",""))</f>
        <v/>
      </c>
    </row>
    <row r="412" spans="1:40" x14ac:dyDescent="0.15">
      <c r="A412" s="6">
        <v>394</v>
      </c>
      <c r="C412" s="6">
        <f>IFERROR(VLOOKUP(通常分様式!C412,―!$A$2:$B$3,2,FALSE),0)</f>
        <v>0</v>
      </c>
      <c r="D412" s="6">
        <f>IFERROR(VLOOKUP(通常分様式!D412,―!$AD$2:$AE$3,2,FALSE),0)</f>
        <v>0</v>
      </c>
      <c r="E412" s="6">
        <f>IFERROR(VLOOKUP(通常分様式!E412,―!$AF$2:$AG$3,2,FALSE),0)</f>
        <v>0</v>
      </c>
      <c r="H412" s="6">
        <f>IFERROR(VLOOKUP(通常分様式!H412,―!$C$2:$D$2,2,FALSE),0)</f>
        <v>0</v>
      </c>
      <c r="I412" s="6">
        <f>IFERROR(IF(通常分様式!D412="○",VLOOKUP(通常分様式!I412,―!$E$20:$F$24,2,FALSE),VLOOKUP(通常分様式!I412,―!$E$2:$F$18,2,FALSE)),0)</f>
        <v>0</v>
      </c>
      <c r="J412" s="6">
        <f>IFERROR(VLOOKUP(通常分様式!J412,―!$G$2:$H$2,2,FALSE),0)</f>
        <v>0</v>
      </c>
      <c r="K412" s="6">
        <f>IFERROR(VLOOKUP(通常分様式!K412,―!$AH$2:$AI$12,2,FALSE),0)</f>
        <v>0</v>
      </c>
      <c r="U412" s="6">
        <f>IFERROR(IF(通常分様式!C412="単",VLOOKUP(通常分様式!U412,―!$I$2:$J$3,2,FALSE),VLOOKUP(通常分様式!U412,―!$I$4:$J$5,2,FALSE)),0)</f>
        <v>0</v>
      </c>
      <c r="V412" s="6">
        <f>IFERROR(VLOOKUP(通常分様式!V412,―!$K$2:$L$3,2,FALSE),0)</f>
        <v>0</v>
      </c>
      <c r="W412" s="6">
        <f>IFERROR(VLOOKUP(通常分様式!W412,―!$M$2:$N$3,2,FALSE),0)</f>
        <v>0</v>
      </c>
      <c r="X412" s="6">
        <f>IFERROR(VLOOKUP(通常分様式!X412,―!$O$2:$P$3,2,FALSE),0)</f>
        <v>0</v>
      </c>
      <c r="Y412" s="6">
        <f>IFERROR(VLOOKUP(通常分様式!Y412,―!$X$2:$Y$31,2,FALSE),0)</f>
        <v>0</v>
      </c>
      <c r="Z412" s="6">
        <f>IFERROR(VLOOKUP(通常分様式!Z412,―!$X$2:$Y$31,2,FALSE),0)</f>
        <v>0</v>
      </c>
      <c r="AE412" s="6">
        <f>IFERROR(VLOOKUP(通常分様式!AE412,―!$AA$2:$AB$13,2,FALSE),0)</f>
        <v>0</v>
      </c>
      <c r="AF412" s="6">
        <f t="shared" si="48"/>
        <v>0</v>
      </c>
      <c r="AG412" s="139">
        <f t="shared" si="49"/>
        <v>0</v>
      </c>
      <c r="AH412" s="139">
        <f t="shared" si="50"/>
        <v>0</v>
      </c>
      <c r="AI412" s="139">
        <f t="shared" si="51"/>
        <v>0</v>
      </c>
      <c r="AJ412" s="139">
        <f t="shared" si="52"/>
        <v>0</v>
      </c>
      <c r="AK412" s="139">
        <f t="shared" si="53"/>
        <v>0</v>
      </c>
      <c r="AL412" s="139">
        <f t="shared" si="54"/>
        <v>0</v>
      </c>
      <c r="AM412" s="139">
        <f t="shared" si="55"/>
        <v>0</v>
      </c>
      <c r="AN412" s="6" t="str">
        <f>IF(通常分様式!C412="","",IF(PRODUCT(C412:E412,H412:Z412,AE412)=0,"error",""))</f>
        <v/>
      </c>
    </row>
    <row r="413" spans="1:40" x14ac:dyDescent="0.15">
      <c r="A413" s="6">
        <v>395</v>
      </c>
      <c r="C413" s="6">
        <f>IFERROR(VLOOKUP(通常分様式!C413,―!$A$2:$B$3,2,FALSE),0)</f>
        <v>0</v>
      </c>
      <c r="D413" s="6">
        <f>IFERROR(VLOOKUP(通常分様式!D413,―!$AD$2:$AE$3,2,FALSE),0)</f>
        <v>0</v>
      </c>
      <c r="E413" s="6">
        <f>IFERROR(VLOOKUP(通常分様式!E413,―!$AF$2:$AG$3,2,FALSE),0)</f>
        <v>0</v>
      </c>
      <c r="H413" s="6">
        <f>IFERROR(VLOOKUP(通常分様式!H413,―!$C$2:$D$2,2,FALSE),0)</f>
        <v>0</v>
      </c>
      <c r="I413" s="6">
        <f>IFERROR(IF(通常分様式!D413="○",VLOOKUP(通常分様式!I413,―!$E$20:$F$24,2,FALSE),VLOOKUP(通常分様式!I413,―!$E$2:$F$18,2,FALSE)),0)</f>
        <v>0</v>
      </c>
      <c r="J413" s="6">
        <f>IFERROR(VLOOKUP(通常分様式!J413,―!$G$2:$H$2,2,FALSE),0)</f>
        <v>0</v>
      </c>
      <c r="K413" s="6">
        <f>IFERROR(VLOOKUP(通常分様式!K413,―!$AH$2:$AI$12,2,FALSE),0)</f>
        <v>0</v>
      </c>
      <c r="U413" s="6">
        <f>IFERROR(IF(通常分様式!C413="単",VLOOKUP(通常分様式!U413,―!$I$2:$J$3,2,FALSE),VLOOKUP(通常分様式!U413,―!$I$4:$J$5,2,FALSE)),0)</f>
        <v>0</v>
      </c>
      <c r="V413" s="6">
        <f>IFERROR(VLOOKUP(通常分様式!V413,―!$K$2:$L$3,2,FALSE),0)</f>
        <v>0</v>
      </c>
      <c r="W413" s="6">
        <f>IFERROR(VLOOKUP(通常分様式!W413,―!$M$2:$N$3,2,FALSE),0)</f>
        <v>0</v>
      </c>
      <c r="X413" s="6">
        <f>IFERROR(VLOOKUP(通常分様式!X413,―!$O$2:$P$3,2,FALSE),0)</f>
        <v>0</v>
      </c>
      <c r="Y413" s="6">
        <f>IFERROR(VLOOKUP(通常分様式!Y413,―!$X$2:$Y$31,2,FALSE),0)</f>
        <v>0</v>
      </c>
      <c r="Z413" s="6">
        <f>IFERROR(VLOOKUP(通常分様式!Z413,―!$X$2:$Y$31,2,FALSE),0)</f>
        <v>0</v>
      </c>
      <c r="AE413" s="6">
        <f>IFERROR(VLOOKUP(通常分様式!AE413,―!$AA$2:$AB$13,2,FALSE),0)</f>
        <v>0</v>
      </c>
      <c r="AF413" s="6">
        <f t="shared" si="48"/>
        <v>0</v>
      </c>
      <c r="AG413" s="139">
        <f t="shared" si="49"/>
        <v>0</v>
      </c>
      <c r="AH413" s="139">
        <f t="shared" si="50"/>
        <v>0</v>
      </c>
      <c r="AI413" s="139">
        <f t="shared" si="51"/>
        <v>0</v>
      </c>
      <c r="AJ413" s="139">
        <f t="shared" si="52"/>
        <v>0</v>
      </c>
      <c r="AK413" s="139">
        <f t="shared" si="53"/>
        <v>0</v>
      </c>
      <c r="AL413" s="139">
        <f t="shared" si="54"/>
        <v>0</v>
      </c>
      <c r="AM413" s="139">
        <f t="shared" si="55"/>
        <v>0</v>
      </c>
      <c r="AN413" s="6" t="str">
        <f>IF(通常分様式!C413="","",IF(PRODUCT(C413:E413,H413:Z413,AE413)=0,"error",""))</f>
        <v/>
      </c>
    </row>
    <row r="414" spans="1:40" x14ac:dyDescent="0.15">
      <c r="A414" s="6">
        <v>396</v>
      </c>
      <c r="C414" s="6">
        <f>IFERROR(VLOOKUP(通常分様式!C414,―!$A$2:$B$3,2,FALSE),0)</f>
        <v>0</v>
      </c>
      <c r="D414" s="6">
        <f>IFERROR(VLOOKUP(通常分様式!D414,―!$AD$2:$AE$3,2,FALSE),0)</f>
        <v>0</v>
      </c>
      <c r="E414" s="6">
        <f>IFERROR(VLOOKUP(通常分様式!E414,―!$AF$2:$AG$3,2,FALSE),0)</f>
        <v>0</v>
      </c>
      <c r="H414" s="6">
        <f>IFERROR(VLOOKUP(通常分様式!H414,―!$C$2:$D$2,2,FALSE),0)</f>
        <v>0</v>
      </c>
      <c r="I414" s="6">
        <f>IFERROR(IF(通常分様式!D414="○",VLOOKUP(通常分様式!I414,―!$E$20:$F$24,2,FALSE),VLOOKUP(通常分様式!I414,―!$E$2:$F$18,2,FALSE)),0)</f>
        <v>0</v>
      </c>
      <c r="J414" s="6">
        <f>IFERROR(VLOOKUP(通常分様式!J414,―!$G$2:$H$2,2,FALSE),0)</f>
        <v>0</v>
      </c>
      <c r="K414" s="6">
        <f>IFERROR(VLOOKUP(通常分様式!K414,―!$AH$2:$AI$12,2,FALSE),0)</f>
        <v>0</v>
      </c>
      <c r="U414" s="6">
        <f>IFERROR(IF(通常分様式!C414="単",VLOOKUP(通常分様式!U414,―!$I$2:$J$3,2,FALSE),VLOOKUP(通常分様式!U414,―!$I$4:$J$5,2,FALSE)),0)</f>
        <v>0</v>
      </c>
      <c r="V414" s="6">
        <f>IFERROR(VLOOKUP(通常分様式!V414,―!$K$2:$L$3,2,FALSE),0)</f>
        <v>0</v>
      </c>
      <c r="W414" s="6">
        <f>IFERROR(VLOOKUP(通常分様式!W414,―!$M$2:$N$3,2,FALSE),0)</f>
        <v>0</v>
      </c>
      <c r="X414" s="6">
        <f>IFERROR(VLOOKUP(通常分様式!X414,―!$O$2:$P$3,2,FALSE),0)</f>
        <v>0</v>
      </c>
      <c r="Y414" s="6">
        <f>IFERROR(VLOOKUP(通常分様式!Y414,―!$X$2:$Y$31,2,FALSE),0)</f>
        <v>0</v>
      </c>
      <c r="Z414" s="6">
        <f>IFERROR(VLOOKUP(通常分様式!Z414,―!$X$2:$Y$31,2,FALSE),0)</f>
        <v>0</v>
      </c>
      <c r="AE414" s="6">
        <f>IFERROR(VLOOKUP(通常分様式!AE414,―!$AA$2:$AB$13,2,FALSE),0)</f>
        <v>0</v>
      </c>
      <c r="AF414" s="6">
        <f t="shared" si="48"/>
        <v>0</v>
      </c>
      <c r="AG414" s="139">
        <f t="shared" si="49"/>
        <v>0</v>
      </c>
      <c r="AH414" s="139">
        <f t="shared" si="50"/>
        <v>0</v>
      </c>
      <c r="AI414" s="139">
        <f t="shared" si="51"/>
        <v>0</v>
      </c>
      <c r="AJ414" s="139">
        <f t="shared" si="52"/>
        <v>0</v>
      </c>
      <c r="AK414" s="139">
        <f t="shared" si="53"/>
        <v>0</v>
      </c>
      <c r="AL414" s="139">
        <f t="shared" si="54"/>
        <v>0</v>
      </c>
      <c r="AM414" s="139">
        <f t="shared" si="55"/>
        <v>0</v>
      </c>
      <c r="AN414" s="6" t="str">
        <f>IF(通常分様式!C414="","",IF(PRODUCT(C414:E414,H414:Z414,AE414)=0,"error",""))</f>
        <v/>
      </c>
    </row>
    <row r="415" spans="1:40" x14ac:dyDescent="0.15">
      <c r="A415" s="6">
        <v>397</v>
      </c>
      <c r="C415" s="6">
        <f>IFERROR(VLOOKUP(通常分様式!C415,―!$A$2:$B$3,2,FALSE),0)</f>
        <v>0</v>
      </c>
      <c r="D415" s="6">
        <f>IFERROR(VLOOKUP(通常分様式!D415,―!$AD$2:$AE$3,2,FALSE),0)</f>
        <v>0</v>
      </c>
      <c r="E415" s="6">
        <f>IFERROR(VLOOKUP(通常分様式!E415,―!$AF$2:$AG$3,2,FALSE),0)</f>
        <v>0</v>
      </c>
      <c r="H415" s="6">
        <f>IFERROR(VLOOKUP(通常分様式!H415,―!$C$2:$D$2,2,FALSE),0)</f>
        <v>0</v>
      </c>
      <c r="I415" s="6">
        <f>IFERROR(IF(通常分様式!D415="○",VLOOKUP(通常分様式!I415,―!$E$20:$F$24,2,FALSE),VLOOKUP(通常分様式!I415,―!$E$2:$F$18,2,FALSE)),0)</f>
        <v>0</v>
      </c>
      <c r="J415" s="6">
        <f>IFERROR(VLOOKUP(通常分様式!J415,―!$G$2:$H$2,2,FALSE),0)</f>
        <v>0</v>
      </c>
      <c r="K415" s="6">
        <f>IFERROR(VLOOKUP(通常分様式!K415,―!$AH$2:$AI$12,2,FALSE),0)</f>
        <v>0</v>
      </c>
      <c r="U415" s="6">
        <f>IFERROR(IF(通常分様式!C415="単",VLOOKUP(通常分様式!U415,―!$I$2:$J$3,2,FALSE),VLOOKUP(通常分様式!U415,―!$I$4:$J$5,2,FALSE)),0)</f>
        <v>0</v>
      </c>
      <c r="V415" s="6">
        <f>IFERROR(VLOOKUP(通常分様式!V415,―!$K$2:$L$3,2,FALSE),0)</f>
        <v>0</v>
      </c>
      <c r="W415" s="6">
        <f>IFERROR(VLOOKUP(通常分様式!W415,―!$M$2:$N$3,2,FALSE),0)</f>
        <v>0</v>
      </c>
      <c r="X415" s="6">
        <f>IFERROR(VLOOKUP(通常分様式!X415,―!$O$2:$P$3,2,FALSE),0)</f>
        <v>0</v>
      </c>
      <c r="Y415" s="6">
        <f>IFERROR(VLOOKUP(通常分様式!Y415,―!$X$2:$Y$31,2,FALSE),0)</f>
        <v>0</v>
      </c>
      <c r="Z415" s="6">
        <f>IFERROR(VLOOKUP(通常分様式!Z415,―!$X$2:$Y$31,2,FALSE),0)</f>
        <v>0</v>
      </c>
      <c r="AE415" s="6">
        <f>IFERROR(VLOOKUP(通常分様式!AE415,―!$AA$2:$AB$13,2,FALSE),0)</f>
        <v>0</v>
      </c>
      <c r="AF415" s="6">
        <f t="shared" si="48"/>
        <v>0</v>
      </c>
      <c r="AG415" s="139">
        <f t="shared" si="49"/>
        <v>0</v>
      </c>
      <c r="AH415" s="139">
        <f t="shared" si="50"/>
        <v>0</v>
      </c>
      <c r="AI415" s="139">
        <f t="shared" si="51"/>
        <v>0</v>
      </c>
      <c r="AJ415" s="139">
        <f t="shared" si="52"/>
        <v>0</v>
      </c>
      <c r="AK415" s="139">
        <f t="shared" si="53"/>
        <v>0</v>
      </c>
      <c r="AL415" s="139">
        <f t="shared" si="54"/>
        <v>0</v>
      </c>
      <c r="AM415" s="139">
        <f t="shared" si="55"/>
        <v>0</v>
      </c>
      <c r="AN415" s="6" t="str">
        <f>IF(通常分様式!C415="","",IF(PRODUCT(C415:E415,H415:Z415,AE415)=0,"error",""))</f>
        <v/>
      </c>
    </row>
    <row r="416" spans="1:40" x14ac:dyDescent="0.15">
      <c r="A416" s="6">
        <v>398</v>
      </c>
      <c r="C416" s="6">
        <f>IFERROR(VLOOKUP(通常分様式!C416,―!$A$2:$B$3,2,FALSE),0)</f>
        <v>0</v>
      </c>
      <c r="D416" s="6">
        <f>IFERROR(VLOOKUP(通常分様式!D416,―!$AD$2:$AE$3,2,FALSE),0)</f>
        <v>0</v>
      </c>
      <c r="E416" s="6">
        <f>IFERROR(VLOOKUP(通常分様式!E416,―!$AF$2:$AG$3,2,FALSE),0)</f>
        <v>0</v>
      </c>
      <c r="H416" s="6">
        <f>IFERROR(VLOOKUP(通常分様式!H416,―!$C$2:$D$2,2,FALSE),0)</f>
        <v>0</v>
      </c>
      <c r="I416" s="6">
        <f>IFERROR(IF(通常分様式!D416="○",VLOOKUP(通常分様式!I416,―!$E$20:$F$24,2,FALSE),VLOOKUP(通常分様式!I416,―!$E$2:$F$18,2,FALSE)),0)</f>
        <v>0</v>
      </c>
      <c r="J416" s="6">
        <f>IFERROR(VLOOKUP(通常分様式!J416,―!$G$2:$H$2,2,FALSE),0)</f>
        <v>0</v>
      </c>
      <c r="K416" s="6">
        <f>IFERROR(VLOOKUP(通常分様式!K416,―!$AH$2:$AI$12,2,FALSE),0)</f>
        <v>0</v>
      </c>
      <c r="U416" s="6">
        <f>IFERROR(IF(通常分様式!C416="単",VLOOKUP(通常分様式!U416,―!$I$2:$J$3,2,FALSE),VLOOKUP(通常分様式!U416,―!$I$4:$J$5,2,FALSE)),0)</f>
        <v>0</v>
      </c>
      <c r="V416" s="6">
        <f>IFERROR(VLOOKUP(通常分様式!V416,―!$K$2:$L$3,2,FALSE),0)</f>
        <v>0</v>
      </c>
      <c r="W416" s="6">
        <f>IFERROR(VLOOKUP(通常分様式!W416,―!$M$2:$N$3,2,FALSE),0)</f>
        <v>0</v>
      </c>
      <c r="X416" s="6">
        <f>IFERROR(VLOOKUP(通常分様式!X416,―!$O$2:$P$3,2,FALSE),0)</f>
        <v>0</v>
      </c>
      <c r="Y416" s="6">
        <f>IFERROR(VLOOKUP(通常分様式!Y416,―!$X$2:$Y$31,2,FALSE),0)</f>
        <v>0</v>
      </c>
      <c r="Z416" s="6">
        <f>IFERROR(VLOOKUP(通常分様式!Z416,―!$X$2:$Y$31,2,FALSE),0)</f>
        <v>0</v>
      </c>
      <c r="AE416" s="6">
        <f>IFERROR(VLOOKUP(通常分様式!AE416,―!$AA$2:$AB$13,2,FALSE),0)</f>
        <v>0</v>
      </c>
      <c r="AF416" s="6">
        <f t="shared" si="48"/>
        <v>0</v>
      </c>
      <c r="AG416" s="139">
        <f t="shared" si="49"/>
        <v>0</v>
      </c>
      <c r="AH416" s="139">
        <f t="shared" si="50"/>
        <v>0</v>
      </c>
      <c r="AI416" s="139">
        <f t="shared" si="51"/>
        <v>0</v>
      </c>
      <c r="AJ416" s="139">
        <f t="shared" si="52"/>
        <v>0</v>
      </c>
      <c r="AK416" s="139">
        <f t="shared" si="53"/>
        <v>0</v>
      </c>
      <c r="AL416" s="139">
        <f t="shared" si="54"/>
        <v>0</v>
      </c>
      <c r="AM416" s="139">
        <f t="shared" si="55"/>
        <v>0</v>
      </c>
      <c r="AN416" s="6" t="str">
        <f>IF(通常分様式!C416="","",IF(PRODUCT(C416:E416,H416:Z416,AE416)=0,"error",""))</f>
        <v/>
      </c>
    </row>
    <row r="417" spans="1:40" x14ac:dyDescent="0.15">
      <c r="A417" s="6">
        <v>399</v>
      </c>
      <c r="C417" s="6">
        <f>IFERROR(VLOOKUP(通常分様式!C417,―!$A$2:$B$3,2,FALSE),0)</f>
        <v>0</v>
      </c>
      <c r="D417" s="6">
        <f>IFERROR(VLOOKUP(通常分様式!D417,―!$AD$2:$AE$3,2,FALSE),0)</f>
        <v>0</v>
      </c>
      <c r="E417" s="6">
        <f>IFERROR(VLOOKUP(通常分様式!E417,―!$AF$2:$AG$3,2,FALSE),0)</f>
        <v>0</v>
      </c>
      <c r="H417" s="6">
        <f>IFERROR(VLOOKUP(通常分様式!H417,―!$C$2:$D$2,2,FALSE),0)</f>
        <v>0</v>
      </c>
      <c r="I417" s="6">
        <f>IFERROR(IF(通常分様式!D417="○",VLOOKUP(通常分様式!I417,―!$E$20:$F$24,2,FALSE),VLOOKUP(通常分様式!I417,―!$E$2:$F$18,2,FALSE)),0)</f>
        <v>0</v>
      </c>
      <c r="J417" s="6">
        <f>IFERROR(VLOOKUP(通常分様式!J417,―!$G$2:$H$2,2,FALSE),0)</f>
        <v>0</v>
      </c>
      <c r="K417" s="6">
        <f>IFERROR(VLOOKUP(通常分様式!K417,―!$AH$2:$AI$12,2,FALSE),0)</f>
        <v>0</v>
      </c>
      <c r="U417" s="6">
        <f>IFERROR(IF(通常分様式!C417="単",VLOOKUP(通常分様式!U417,―!$I$2:$J$3,2,FALSE),VLOOKUP(通常分様式!U417,―!$I$4:$J$5,2,FALSE)),0)</f>
        <v>0</v>
      </c>
      <c r="V417" s="6">
        <f>IFERROR(VLOOKUP(通常分様式!V417,―!$K$2:$L$3,2,FALSE),0)</f>
        <v>0</v>
      </c>
      <c r="W417" s="6">
        <f>IFERROR(VLOOKUP(通常分様式!W417,―!$M$2:$N$3,2,FALSE),0)</f>
        <v>0</v>
      </c>
      <c r="X417" s="6">
        <f>IFERROR(VLOOKUP(通常分様式!X417,―!$O$2:$P$3,2,FALSE),0)</f>
        <v>0</v>
      </c>
      <c r="Y417" s="6">
        <f>IFERROR(VLOOKUP(通常分様式!Y417,―!$X$2:$Y$31,2,FALSE),0)</f>
        <v>0</v>
      </c>
      <c r="Z417" s="6">
        <f>IFERROR(VLOOKUP(通常分様式!Z417,―!$X$2:$Y$31,2,FALSE),0)</f>
        <v>0</v>
      </c>
      <c r="AE417" s="6">
        <f>IFERROR(VLOOKUP(通常分様式!AE417,―!$AA$2:$AB$13,2,FALSE),0)</f>
        <v>0</v>
      </c>
      <c r="AF417" s="6">
        <f t="shared" si="48"/>
        <v>0</v>
      </c>
      <c r="AG417" s="139">
        <f t="shared" si="49"/>
        <v>0</v>
      </c>
      <c r="AH417" s="139">
        <f t="shared" si="50"/>
        <v>0</v>
      </c>
      <c r="AI417" s="139">
        <f t="shared" si="51"/>
        <v>0</v>
      </c>
      <c r="AJ417" s="139">
        <f t="shared" si="52"/>
        <v>0</v>
      </c>
      <c r="AK417" s="139">
        <f t="shared" si="53"/>
        <v>0</v>
      </c>
      <c r="AL417" s="139">
        <f t="shared" si="54"/>
        <v>0</v>
      </c>
      <c r="AM417" s="139">
        <f t="shared" si="55"/>
        <v>0</v>
      </c>
      <c r="AN417" s="6" t="str">
        <f>IF(通常分様式!C417="","",IF(PRODUCT(C417:E417,H417:Z417,AE417)=0,"error",""))</f>
        <v/>
      </c>
    </row>
    <row r="418" spans="1:40" x14ac:dyDescent="0.15">
      <c r="A418" s="6">
        <v>400</v>
      </c>
      <c r="C418" s="6">
        <f>IFERROR(VLOOKUP(通常分様式!C418,―!$A$2:$B$3,2,FALSE),0)</f>
        <v>0</v>
      </c>
      <c r="D418" s="6">
        <f>IFERROR(VLOOKUP(通常分様式!D418,―!$AD$2:$AE$3,2,FALSE),0)</f>
        <v>0</v>
      </c>
      <c r="E418" s="6">
        <f>IFERROR(VLOOKUP(通常分様式!E418,―!$AF$2:$AG$3,2,FALSE),0)</f>
        <v>0</v>
      </c>
      <c r="H418" s="6">
        <f>IFERROR(VLOOKUP(通常分様式!H418,―!$C$2:$D$2,2,FALSE),0)</f>
        <v>0</v>
      </c>
      <c r="I418" s="6">
        <f>IFERROR(IF(通常分様式!D418="○",VLOOKUP(通常分様式!I418,―!$E$20:$F$24,2,FALSE),VLOOKUP(通常分様式!I418,―!$E$2:$F$18,2,FALSE)),0)</f>
        <v>0</v>
      </c>
      <c r="J418" s="6">
        <f>IFERROR(VLOOKUP(通常分様式!J418,―!$G$2:$H$2,2,FALSE),0)</f>
        <v>0</v>
      </c>
      <c r="K418" s="6">
        <f>IFERROR(VLOOKUP(通常分様式!K418,―!$AH$2:$AI$12,2,FALSE),0)</f>
        <v>0</v>
      </c>
      <c r="U418" s="6">
        <f>IFERROR(IF(通常分様式!C418="単",VLOOKUP(通常分様式!U418,―!$I$2:$J$3,2,FALSE),VLOOKUP(通常分様式!U418,―!$I$4:$J$5,2,FALSE)),0)</f>
        <v>0</v>
      </c>
      <c r="V418" s="6">
        <f>IFERROR(VLOOKUP(通常分様式!V418,―!$K$2:$L$3,2,FALSE),0)</f>
        <v>0</v>
      </c>
      <c r="W418" s="6">
        <f>IFERROR(VLOOKUP(通常分様式!W418,―!$M$2:$N$3,2,FALSE),0)</f>
        <v>0</v>
      </c>
      <c r="X418" s="6">
        <f>IFERROR(VLOOKUP(通常分様式!X418,―!$O$2:$P$3,2,FALSE),0)</f>
        <v>0</v>
      </c>
      <c r="Y418" s="6">
        <f>IFERROR(VLOOKUP(通常分様式!Y418,―!$X$2:$Y$31,2,FALSE),0)</f>
        <v>0</v>
      </c>
      <c r="Z418" s="6">
        <f>IFERROR(VLOOKUP(通常分様式!Z418,―!$X$2:$Y$31,2,FALSE),0)</f>
        <v>0</v>
      </c>
      <c r="AE418" s="6">
        <f>IFERROR(VLOOKUP(通常分様式!AE418,―!$AA$2:$AB$13,2,FALSE),0)</f>
        <v>0</v>
      </c>
      <c r="AF418" s="6">
        <f t="shared" si="48"/>
        <v>0</v>
      </c>
      <c r="AG418" s="139">
        <f t="shared" si="49"/>
        <v>0</v>
      </c>
      <c r="AH418" s="139">
        <f t="shared" si="50"/>
        <v>0</v>
      </c>
      <c r="AI418" s="139">
        <f t="shared" si="51"/>
        <v>0</v>
      </c>
      <c r="AJ418" s="139">
        <f t="shared" si="52"/>
        <v>0</v>
      </c>
      <c r="AK418" s="139">
        <f t="shared" si="53"/>
        <v>0</v>
      </c>
      <c r="AL418" s="139">
        <f t="shared" si="54"/>
        <v>0</v>
      </c>
      <c r="AM418" s="139">
        <f t="shared" si="55"/>
        <v>0</v>
      </c>
      <c r="AN418" s="6" t="str">
        <f>IF(通常分様式!C418="","",IF(PRODUCT(C418:E418,H418:Z418,AE418)=0,"error",""))</f>
        <v/>
      </c>
    </row>
  </sheetData>
  <sheetProtection algorithmName="SHA-512" hashValue="7c3t+cZaDJdq9elw8QvnJsAHglxGHf1Tq5XbjNiN6GZe+rbBtoVWJg0PUNtzJDGiqCIE41js59DCXcDX8epiVw==" saltValue="N6NKaoecpbMSR7JWtick/g==" spinCount="100000" sheet="1" objects="1" scenarios="1"/>
  <mergeCells count="36">
    <mergeCell ref="AM15:AM18"/>
    <mergeCell ref="AN15:AN18"/>
    <mergeCell ref="AF15:AF18"/>
    <mergeCell ref="AG15:AG18"/>
    <mergeCell ref="AH15:AH18"/>
    <mergeCell ref="AI15:AI18"/>
    <mergeCell ref="AJ15:AJ18"/>
    <mergeCell ref="AK15:AK18"/>
    <mergeCell ref="AL15:AL18"/>
    <mergeCell ref="A15:A18"/>
    <mergeCell ref="B15:B18"/>
    <mergeCell ref="C15:C18"/>
    <mergeCell ref="F15:F18"/>
    <mergeCell ref="G15:G18"/>
    <mergeCell ref="D15:D18"/>
    <mergeCell ref="E15:E18"/>
    <mergeCell ref="J15:J18"/>
    <mergeCell ref="H16:H18"/>
    <mergeCell ref="M16:M18"/>
    <mergeCell ref="N16:N17"/>
    <mergeCell ref="R16:R17"/>
    <mergeCell ref="K15:K18"/>
    <mergeCell ref="L16:L18"/>
    <mergeCell ref="AE15:AE18"/>
    <mergeCell ref="U15:U18"/>
    <mergeCell ref="AC15:AC18"/>
    <mergeCell ref="AD15:AD18"/>
    <mergeCell ref="S16:S17"/>
    <mergeCell ref="AA15:AA18"/>
    <mergeCell ref="AB15:AB18"/>
    <mergeCell ref="T15:T18"/>
    <mergeCell ref="V15:V18"/>
    <mergeCell ref="W15:W18"/>
    <mergeCell ref="X15:X18"/>
    <mergeCell ref="Y15:Y18"/>
    <mergeCell ref="Z15:Z18"/>
  </mergeCells>
  <phoneticPr fontId="3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05"/>
  <sheetViews>
    <sheetView workbookViewId="0">
      <selection activeCell="H28" sqref="H28"/>
    </sheetView>
  </sheetViews>
  <sheetFormatPr defaultRowHeight="13.5" x14ac:dyDescent="0.15"/>
  <cols>
    <col min="1" max="1" width="8.875" style="6"/>
  </cols>
  <sheetData>
    <row r="1" spans="1:5" x14ac:dyDescent="0.15">
      <c r="B1" s="356" t="s">
        <v>7118</v>
      </c>
      <c r="C1" s="510" t="s">
        <v>7282</v>
      </c>
      <c r="D1" s="509"/>
      <c r="E1" s="509"/>
    </row>
    <row r="2" spans="1:5" x14ac:dyDescent="0.15">
      <c r="B2" s="357"/>
      <c r="C2" s="510"/>
      <c r="D2" s="509"/>
      <c r="E2" s="509"/>
    </row>
    <row r="3" spans="1:5" x14ac:dyDescent="0.15">
      <c r="B3" s="357"/>
      <c r="C3" s="510"/>
      <c r="D3" s="509"/>
      <c r="E3" s="509"/>
    </row>
    <row r="4" spans="1:5" ht="14.25" thickBot="1" x14ac:dyDescent="0.2">
      <c r="B4" s="358"/>
      <c r="C4" s="510"/>
      <c r="D4" s="509"/>
      <c r="E4" s="509"/>
    </row>
    <row r="5" spans="1:5" ht="18" thickBot="1" x14ac:dyDescent="0.2">
      <c r="B5" s="72"/>
      <c r="E5" t="s">
        <v>7279</v>
      </c>
    </row>
    <row r="6" spans="1:5" ht="18" thickBot="1" x14ac:dyDescent="0.2">
      <c r="A6" s="6">
        <v>1</v>
      </c>
      <c r="B6" s="57" t="str">
        <f>通常分様式!X19</f>
        <v>－</v>
      </c>
      <c r="C6">
        <f>IF(B6="○",1,0)</f>
        <v>0</v>
      </c>
      <c r="D6">
        <f>A6*C6</f>
        <v>0</v>
      </c>
      <c r="E6" t="str">
        <f>IFERROR(VLOOKUP(D6,通常分様式!$A$19:$A$418,1,FALSE),"")</f>
        <v/>
      </c>
    </row>
    <row r="7" spans="1:5" ht="18" thickBot="1" x14ac:dyDescent="0.2">
      <c r="A7" s="6">
        <v>2</v>
      </c>
      <c r="B7" s="57" t="str">
        <f>通常分様式!X20</f>
        <v>－</v>
      </c>
      <c r="C7" s="6">
        <f t="shared" ref="C7:C70" si="0">IF(B7="○",1,0)</f>
        <v>0</v>
      </c>
      <c r="D7" s="6">
        <f t="shared" ref="D7:D70" si="1">A7*C7</f>
        <v>0</v>
      </c>
      <c r="E7" s="6" t="str">
        <f>IFERROR(VLOOKUP(D7,通常分様式!$A$19:$A$418,1,FALSE),"")</f>
        <v/>
      </c>
    </row>
    <row r="8" spans="1:5" ht="18" thickBot="1" x14ac:dyDescent="0.2">
      <c r="A8" s="6">
        <v>3</v>
      </c>
      <c r="B8" s="57" t="str">
        <f>通常分様式!X21</f>
        <v>－</v>
      </c>
      <c r="C8" s="6">
        <f t="shared" si="0"/>
        <v>0</v>
      </c>
      <c r="D8" s="6">
        <f t="shared" si="1"/>
        <v>0</v>
      </c>
      <c r="E8" s="6" t="str">
        <f>IFERROR(VLOOKUP(D8,通常分様式!$A$19:$A$418,1,FALSE),"")</f>
        <v/>
      </c>
    </row>
    <row r="9" spans="1:5" ht="18" thickBot="1" x14ac:dyDescent="0.2">
      <c r="A9" s="6">
        <v>4</v>
      </c>
      <c r="B9" s="57" t="str">
        <f>通常分様式!X22</f>
        <v>－</v>
      </c>
      <c r="C9" s="6">
        <f t="shared" si="0"/>
        <v>0</v>
      </c>
      <c r="D9" s="6">
        <f t="shared" si="1"/>
        <v>0</v>
      </c>
      <c r="E9" s="6" t="str">
        <f>IFERROR(VLOOKUP(D9,通常分様式!$A$19:$A$418,1,FALSE),"")</f>
        <v/>
      </c>
    </row>
    <row r="10" spans="1:5" ht="18" thickBot="1" x14ac:dyDescent="0.2">
      <c r="A10" s="6">
        <v>5</v>
      </c>
      <c r="B10" s="57" t="str">
        <f>通常分様式!X23</f>
        <v>－</v>
      </c>
      <c r="C10" s="6">
        <f t="shared" si="0"/>
        <v>0</v>
      </c>
      <c r="D10" s="6">
        <f t="shared" si="1"/>
        <v>0</v>
      </c>
      <c r="E10" s="6" t="str">
        <f>IFERROR(VLOOKUP(D10,通常分様式!$A$19:$A$418,1,FALSE),"")</f>
        <v/>
      </c>
    </row>
    <row r="11" spans="1:5" ht="18" thickBot="1" x14ac:dyDescent="0.2">
      <c r="A11" s="6">
        <v>6</v>
      </c>
      <c r="B11" s="57" t="str">
        <f>通常分様式!X24</f>
        <v>－</v>
      </c>
      <c r="C11" s="6">
        <f t="shared" si="0"/>
        <v>0</v>
      </c>
      <c r="D11" s="6">
        <f t="shared" si="1"/>
        <v>0</v>
      </c>
      <c r="E11" s="6" t="str">
        <f>IFERROR(VLOOKUP(D11,通常分様式!$A$19:$A$418,1,FALSE),"")</f>
        <v/>
      </c>
    </row>
    <row r="12" spans="1:5" ht="18" thickBot="1" x14ac:dyDescent="0.2">
      <c r="A12" s="6">
        <v>7</v>
      </c>
      <c r="B12" s="57" t="str">
        <f>通常分様式!X25</f>
        <v>－</v>
      </c>
      <c r="C12" s="6">
        <f t="shared" si="0"/>
        <v>0</v>
      </c>
      <c r="D12" s="6">
        <f t="shared" si="1"/>
        <v>0</v>
      </c>
      <c r="E12" s="6" t="str">
        <f>IFERROR(VLOOKUP(D12,通常分様式!$A$19:$A$418,1,FALSE),"")</f>
        <v/>
      </c>
    </row>
    <row r="13" spans="1:5" ht="18" thickBot="1" x14ac:dyDescent="0.2">
      <c r="A13" s="6">
        <v>8</v>
      </c>
      <c r="B13" s="57" t="str">
        <f>通常分様式!X26</f>
        <v>－</v>
      </c>
      <c r="C13" s="6">
        <f t="shared" si="0"/>
        <v>0</v>
      </c>
      <c r="D13" s="6">
        <f t="shared" si="1"/>
        <v>0</v>
      </c>
      <c r="E13" s="6" t="str">
        <f>IFERROR(VLOOKUP(D13,通常分様式!$A$19:$A$418,1,FALSE),"")</f>
        <v/>
      </c>
    </row>
    <row r="14" spans="1:5" ht="18" thickBot="1" x14ac:dyDescent="0.2">
      <c r="A14" s="6">
        <v>9</v>
      </c>
      <c r="B14" s="57" t="str">
        <f>通常分様式!X27</f>
        <v>－</v>
      </c>
      <c r="C14" s="6">
        <f t="shared" si="0"/>
        <v>0</v>
      </c>
      <c r="D14" s="6">
        <f t="shared" si="1"/>
        <v>0</v>
      </c>
      <c r="E14" s="6" t="str">
        <f>IFERROR(VLOOKUP(D14,通常分様式!$A$19:$A$418,1,FALSE),"")</f>
        <v/>
      </c>
    </row>
    <row r="15" spans="1:5" ht="18" thickBot="1" x14ac:dyDescent="0.2">
      <c r="A15" s="6">
        <v>10</v>
      </c>
      <c r="B15" s="57" t="str">
        <f>通常分様式!X28</f>
        <v>－</v>
      </c>
      <c r="C15" s="6">
        <f t="shared" si="0"/>
        <v>0</v>
      </c>
      <c r="D15" s="6">
        <f t="shared" si="1"/>
        <v>0</v>
      </c>
      <c r="E15" s="6" t="str">
        <f>IFERROR(VLOOKUP(D15,通常分様式!$A$19:$A$418,1,FALSE),"")</f>
        <v/>
      </c>
    </row>
    <row r="16" spans="1:5" ht="18" thickBot="1" x14ac:dyDescent="0.2">
      <c r="A16" s="6">
        <v>11</v>
      </c>
      <c r="B16" s="57" t="str">
        <f>通常分様式!X29</f>
        <v>－</v>
      </c>
      <c r="C16" s="6">
        <f t="shared" si="0"/>
        <v>0</v>
      </c>
      <c r="D16" s="6">
        <f t="shared" si="1"/>
        <v>0</v>
      </c>
      <c r="E16" s="6" t="str">
        <f>IFERROR(VLOOKUP(D16,通常分様式!$A$19:$A$418,1,FALSE),"")</f>
        <v/>
      </c>
    </row>
    <row r="17" spans="1:5" ht="18" thickBot="1" x14ac:dyDescent="0.2">
      <c r="A17" s="6">
        <v>12</v>
      </c>
      <c r="B17" s="57" t="str">
        <f>通常分様式!X30</f>
        <v>－</v>
      </c>
      <c r="C17" s="6">
        <f t="shared" si="0"/>
        <v>0</v>
      </c>
      <c r="D17" s="6">
        <f t="shared" si="1"/>
        <v>0</v>
      </c>
      <c r="E17" s="6" t="str">
        <f>IFERROR(VLOOKUP(D17,通常分様式!$A$19:$A$418,1,FALSE),"")</f>
        <v/>
      </c>
    </row>
    <row r="18" spans="1:5" ht="18" thickBot="1" x14ac:dyDescent="0.2">
      <c r="A18" s="6">
        <v>13</v>
      </c>
      <c r="B18" s="57" t="str">
        <f>通常分様式!X31</f>
        <v>－</v>
      </c>
      <c r="C18" s="6">
        <f t="shared" si="0"/>
        <v>0</v>
      </c>
      <c r="D18" s="6">
        <f t="shared" si="1"/>
        <v>0</v>
      </c>
      <c r="E18" s="6" t="str">
        <f>IFERROR(VLOOKUP(D18,通常分様式!$A$19:$A$418,1,FALSE),"")</f>
        <v/>
      </c>
    </row>
    <row r="19" spans="1:5" ht="18" thickBot="1" x14ac:dyDescent="0.2">
      <c r="A19" s="6">
        <v>14</v>
      </c>
      <c r="B19" s="57" t="str">
        <f>通常分様式!X32</f>
        <v>－</v>
      </c>
      <c r="C19" s="6">
        <f t="shared" si="0"/>
        <v>0</v>
      </c>
      <c r="D19" s="6">
        <f t="shared" si="1"/>
        <v>0</v>
      </c>
      <c r="E19" s="6" t="str">
        <f>IFERROR(VLOOKUP(D19,通常分様式!$A$19:$A$418,1,FALSE),"")</f>
        <v/>
      </c>
    </row>
    <row r="20" spans="1:5" ht="18" thickBot="1" x14ac:dyDescent="0.2">
      <c r="A20" s="6">
        <v>15</v>
      </c>
      <c r="B20" s="57" t="str">
        <f>通常分様式!X33</f>
        <v>－</v>
      </c>
      <c r="C20" s="6">
        <f t="shared" si="0"/>
        <v>0</v>
      </c>
      <c r="D20" s="6">
        <f t="shared" si="1"/>
        <v>0</v>
      </c>
      <c r="E20" s="6" t="str">
        <f>IFERROR(VLOOKUP(D20,通常分様式!$A$19:$A$418,1,FALSE),"")</f>
        <v/>
      </c>
    </row>
    <row r="21" spans="1:5" ht="18" thickBot="1" x14ac:dyDescent="0.2">
      <c r="A21" s="6">
        <v>16</v>
      </c>
      <c r="B21" s="57" t="str">
        <f>通常分様式!X34</f>
        <v>－</v>
      </c>
      <c r="C21" s="6">
        <f t="shared" si="0"/>
        <v>0</v>
      </c>
      <c r="D21" s="6">
        <f t="shared" si="1"/>
        <v>0</v>
      </c>
      <c r="E21" s="6" t="str">
        <f>IFERROR(VLOOKUP(D21,通常分様式!$A$19:$A$418,1,FALSE),"")</f>
        <v/>
      </c>
    </row>
    <row r="22" spans="1:5" ht="18" thickBot="1" x14ac:dyDescent="0.2">
      <c r="A22" s="6">
        <v>17</v>
      </c>
      <c r="B22" s="57" t="str">
        <f>通常分様式!X35</f>
        <v>－</v>
      </c>
      <c r="C22" s="6">
        <f t="shared" si="0"/>
        <v>0</v>
      </c>
      <c r="D22" s="6">
        <f t="shared" si="1"/>
        <v>0</v>
      </c>
      <c r="E22" s="6" t="str">
        <f>IFERROR(VLOOKUP(D22,通常分様式!$A$19:$A$418,1,FALSE),"")</f>
        <v/>
      </c>
    </row>
    <row r="23" spans="1:5" ht="18" thickBot="1" x14ac:dyDescent="0.2">
      <c r="A23" s="6">
        <v>18</v>
      </c>
      <c r="B23" s="57" t="str">
        <f>通常分様式!X36</f>
        <v>－</v>
      </c>
      <c r="C23" s="6">
        <f t="shared" si="0"/>
        <v>0</v>
      </c>
      <c r="D23" s="6">
        <f t="shared" si="1"/>
        <v>0</v>
      </c>
      <c r="E23" s="6" t="str">
        <f>IFERROR(VLOOKUP(D23,通常分様式!$A$19:$A$418,1,FALSE),"")</f>
        <v/>
      </c>
    </row>
    <row r="24" spans="1:5" ht="18" thickBot="1" x14ac:dyDescent="0.2">
      <c r="A24" s="6">
        <v>19</v>
      </c>
      <c r="B24" s="57" t="str">
        <f>通常分様式!X37</f>
        <v>－</v>
      </c>
      <c r="C24" s="6">
        <f t="shared" si="0"/>
        <v>0</v>
      </c>
      <c r="D24" s="6">
        <f t="shared" si="1"/>
        <v>0</v>
      </c>
      <c r="E24" s="6" t="str">
        <f>IFERROR(VLOOKUP(D24,通常分様式!$A$19:$A$418,1,FALSE),"")</f>
        <v/>
      </c>
    </row>
    <row r="25" spans="1:5" ht="18" thickBot="1" x14ac:dyDescent="0.2">
      <c r="A25" s="6">
        <v>20</v>
      </c>
      <c r="B25" s="57">
        <f>通常分様式!X38</f>
        <v>0</v>
      </c>
      <c r="C25" s="6">
        <f t="shared" si="0"/>
        <v>0</v>
      </c>
      <c r="D25" s="6">
        <f t="shared" si="1"/>
        <v>0</v>
      </c>
      <c r="E25" s="6" t="str">
        <f>IFERROR(VLOOKUP(D25,通常分様式!$A$19:$A$418,1,FALSE),"")</f>
        <v/>
      </c>
    </row>
    <row r="26" spans="1:5" ht="18" thickBot="1" x14ac:dyDescent="0.2">
      <c r="A26" s="6">
        <v>21</v>
      </c>
      <c r="B26" s="57">
        <f>通常分様式!X39</f>
        <v>0</v>
      </c>
      <c r="C26" s="6">
        <f t="shared" si="0"/>
        <v>0</v>
      </c>
      <c r="D26" s="6">
        <f t="shared" si="1"/>
        <v>0</v>
      </c>
      <c r="E26" s="6" t="str">
        <f>IFERROR(VLOOKUP(D26,通常分様式!$A$19:$A$418,1,FALSE),"")</f>
        <v/>
      </c>
    </row>
    <row r="27" spans="1:5" ht="18" thickBot="1" x14ac:dyDescent="0.2">
      <c r="A27" s="6">
        <v>22</v>
      </c>
      <c r="B27" s="57">
        <f>通常分様式!X40</f>
        <v>0</v>
      </c>
      <c r="C27" s="6">
        <f t="shared" si="0"/>
        <v>0</v>
      </c>
      <c r="D27" s="6">
        <f t="shared" si="1"/>
        <v>0</v>
      </c>
      <c r="E27" s="6" t="str">
        <f>IFERROR(VLOOKUP(D27,通常分様式!$A$19:$A$418,1,FALSE),"")</f>
        <v/>
      </c>
    </row>
    <row r="28" spans="1:5" ht="18" thickBot="1" x14ac:dyDescent="0.2">
      <c r="A28" s="6">
        <v>23</v>
      </c>
      <c r="B28" s="57">
        <f>通常分様式!X41</f>
        <v>0</v>
      </c>
      <c r="C28" s="6">
        <f t="shared" si="0"/>
        <v>0</v>
      </c>
      <c r="D28" s="6">
        <f t="shared" si="1"/>
        <v>0</v>
      </c>
      <c r="E28" s="6" t="str">
        <f>IFERROR(VLOOKUP(D28,通常分様式!$A$19:$A$418,1,FALSE),"")</f>
        <v/>
      </c>
    </row>
    <row r="29" spans="1:5" ht="18" thickBot="1" x14ac:dyDescent="0.2">
      <c r="A29" s="6">
        <v>24</v>
      </c>
      <c r="B29" s="57">
        <f>通常分様式!X42</f>
        <v>0</v>
      </c>
      <c r="C29" s="6">
        <f t="shared" si="0"/>
        <v>0</v>
      </c>
      <c r="D29" s="6">
        <f t="shared" si="1"/>
        <v>0</v>
      </c>
      <c r="E29" s="6" t="str">
        <f>IFERROR(VLOOKUP(D29,通常分様式!$A$19:$A$418,1,FALSE),"")</f>
        <v/>
      </c>
    </row>
    <row r="30" spans="1:5" ht="18" thickBot="1" x14ac:dyDescent="0.2">
      <c r="A30" s="6">
        <v>25</v>
      </c>
      <c r="B30" s="57">
        <f>通常分様式!X43</f>
        <v>0</v>
      </c>
      <c r="C30" s="6">
        <f t="shared" si="0"/>
        <v>0</v>
      </c>
      <c r="D30" s="6">
        <f t="shared" si="1"/>
        <v>0</v>
      </c>
      <c r="E30" s="6" t="str">
        <f>IFERROR(VLOOKUP(D30,通常分様式!$A$19:$A$418,1,FALSE),"")</f>
        <v/>
      </c>
    </row>
    <row r="31" spans="1:5" ht="18" thickBot="1" x14ac:dyDescent="0.2">
      <c r="A31" s="6">
        <v>26</v>
      </c>
      <c r="B31" s="57">
        <f>通常分様式!X44</f>
        <v>0</v>
      </c>
      <c r="C31" s="6">
        <f t="shared" si="0"/>
        <v>0</v>
      </c>
      <c r="D31" s="6">
        <f t="shared" si="1"/>
        <v>0</v>
      </c>
      <c r="E31" s="6" t="str">
        <f>IFERROR(VLOOKUP(D31,通常分様式!$A$19:$A$418,1,FALSE),"")</f>
        <v/>
      </c>
    </row>
    <row r="32" spans="1:5" ht="18" thickBot="1" x14ac:dyDescent="0.2">
      <c r="A32" s="6">
        <v>27</v>
      </c>
      <c r="B32" s="57">
        <f>通常分様式!X45</f>
        <v>0</v>
      </c>
      <c r="C32" s="6">
        <f t="shared" si="0"/>
        <v>0</v>
      </c>
      <c r="D32" s="6">
        <f t="shared" si="1"/>
        <v>0</v>
      </c>
      <c r="E32" s="6" t="str">
        <f>IFERROR(VLOOKUP(D32,通常分様式!$A$19:$A$418,1,FALSE),"")</f>
        <v/>
      </c>
    </row>
    <row r="33" spans="1:5" ht="18" thickBot="1" x14ac:dyDescent="0.2">
      <c r="A33" s="6">
        <v>28</v>
      </c>
      <c r="B33" s="57">
        <f>通常分様式!X46</f>
        <v>0</v>
      </c>
      <c r="C33" s="6">
        <f t="shared" si="0"/>
        <v>0</v>
      </c>
      <c r="D33" s="6">
        <f t="shared" si="1"/>
        <v>0</v>
      </c>
      <c r="E33" s="6" t="str">
        <f>IFERROR(VLOOKUP(D33,通常分様式!$A$19:$A$418,1,FALSE),"")</f>
        <v/>
      </c>
    </row>
    <row r="34" spans="1:5" ht="18" thickBot="1" x14ac:dyDescent="0.2">
      <c r="A34" s="6">
        <v>29</v>
      </c>
      <c r="B34" s="57">
        <f>通常分様式!X47</f>
        <v>0</v>
      </c>
      <c r="C34" s="6">
        <f t="shared" si="0"/>
        <v>0</v>
      </c>
      <c r="D34" s="6">
        <f t="shared" si="1"/>
        <v>0</v>
      </c>
      <c r="E34" s="6" t="str">
        <f>IFERROR(VLOOKUP(D34,通常分様式!$A$19:$A$418,1,FALSE),"")</f>
        <v/>
      </c>
    </row>
    <row r="35" spans="1:5" ht="18" thickBot="1" x14ac:dyDescent="0.2">
      <c r="A35" s="6">
        <v>30</v>
      </c>
      <c r="B35" s="57">
        <f>通常分様式!X48</f>
        <v>0</v>
      </c>
      <c r="C35" s="6">
        <f t="shared" si="0"/>
        <v>0</v>
      </c>
      <c r="D35" s="6">
        <f t="shared" si="1"/>
        <v>0</v>
      </c>
      <c r="E35" s="6" t="str">
        <f>IFERROR(VLOOKUP(D35,通常分様式!$A$19:$A$418,1,FALSE),"")</f>
        <v/>
      </c>
    </row>
    <row r="36" spans="1:5" ht="18" thickBot="1" x14ac:dyDescent="0.2">
      <c r="A36" s="6">
        <v>31</v>
      </c>
      <c r="B36" s="57">
        <f>通常分様式!X49</f>
        <v>0</v>
      </c>
      <c r="C36" s="6">
        <f t="shared" si="0"/>
        <v>0</v>
      </c>
      <c r="D36" s="6">
        <f t="shared" si="1"/>
        <v>0</v>
      </c>
      <c r="E36" s="6" t="str">
        <f>IFERROR(VLOOKUP(D36,通常分様式!$A$19:$A$418,1,FALSE),"")</f>
        <v/>
      </c>
    </row>
    <row r="37" spans="1:5" ht="18" thickBot="1" x14ac:dyDescent="0.2">
      <c r="A37" s="6">
        <v>32</v>
      </c>
      <c r="B37" s="57">
        <f>通常分様式!X50</f>
        <v>0</v>
      </c>
      <c r="C37" s="6">
        <f t="shared" si="0"/>
        <v>0</v>
      </c>
      <c r="D37" s="6">
        <f t="shared" si="1"/>
        <v>0</v>
      </c>
      <c r="E37" s="6" t="str">
        <f>IFERROR(VLOOKUP(D37,通常分様式!$A$19:$A$418,1,FALSE),"")</f>
        <v/>
      </c>
    </row>
    <row r="38" spans="1:5" ht="18" thickBot="1" x14ac:dyDescent="0.2">
      <c r="A38" s="6">
        <v>33</v>
      </c>
      <c r="B38" s="57">
        <f>通常分様式!X51</f>
        <v>0</v>
      </c>
      <c r="C38" s="6">
        <f t="shared" si="0"/>
        <v>0</v>
      </c>
      <c r="D38" s="6">
        <f t="shared" si="1"/>
        <v>0</v>
      </c>
      <c r="E38" s="6" t="str">
        <f>IFERROR(VLOOKUP(D38,通常分様式!$A$19:$A$418,1,FALSE),"")</f>
        <v/>
      </c>
    </row>
    <row r="39" spans="1:5" ht="18" thickBot="1" x14ac:dyDescent="0.2">
      <c r="A39" s="6">
        <v>34</v>
      </c>
      <c r="B39" s="57">
        <f>通常分様式!X52</f>
        <v>0</v>
      </c>
      <c r="C39" s="6">
        <f t="shared" si="0"/>
        <v>0</v>
      </c>
      <c r="D39" s="6">
        <f t="shared" si="1"/>
        <v>0</v>
      </c>
      <c r="E39" s="6" t="str">
        <f>IFERROR(VLOOKUP(D39,通常分様式!$A$19:$A$418,1,FALSE),"")</f>
        <v/>
      </c>
    </row>
    <row r="40" spans="1:5" ht="18" thickBot="1" x14ac:dyDescent="0.2">
      <c r="A40" s="6">
        <v>35</v>
      </c>
      <c r="B40" s="57">
        <f>通常分様式!X53</f>
        <v>0</v>
      </c>
      <c r="C40" s="6">
        <f t="shared" si="0"/>
        <v>0</v>
      </c>
      <c r="D40" s="6">
        <f t="shared" si="1"/>
        <v>0</v>
      </c>
      <c r="E40" s="6" t="str">
        <f>IFERROR(VLOOKUP(D40,通常分様式!$A$19:$A$418,1,FALSE),"")</f>
        <v/>
      </c>
    </row>
    <row r="41" spans="1:5" ht="18" thickBot="1" x14ac:dyDescent="0.2">
      <c r="A41" s="6">
        <v>36</v>
      </c>
      <c r="B41" s="57">
        <f>通常分様式!X54</f>
        <v>0</v>
      </c>
      <c r="C41" s="6">
        <f t="shared" si="0"/>
        <v>0</v>
      </c>
      <c r="D41" s="6">
        <f t="shared" si="1"/>
        <v>0</v>
      </c>
      <c r="E41" s="6" t="str">
        <f>IFERROR(VLOOKUP(D41,通常分様式!$A$19:$A$418,1,FALSE),"")</f>
        <v/>
      </c>
    </row>
    <row r="42" spans="1:5" ht="18" thickBot="1" x14ac:dyDescent="0.2">
      <c r="A42" s="6">
        <v>37</v>
      </c>
      <c r="B42" s="57">
        <f>通常分様式!X55</f>
        <v>0</v>
      </c>
      <c r="C42" s="6">
        <f t="shared" si="0"/>
        <v>0</v>
      </c>
      <c r="D42" s="6">
        <f t="shared" si="1"/>
        <v>0</v>
      </c>
      <c r="E42" s="6" t="str">
        <f>IFERROR(VLOOKUP(D42,通常分様式!$A$19:$A$418,1,FALSE),"")</f>
        <v/>
      </c>
    </row>
    <row r="43" spans="1:5" ht="18" thickBot="1" x14ac:dyDescent="0.2">
      <c r="A43" s="6">
        <v>38</v>
      </c>
      <c r="B43" s="57">
        <f>通常分様式!X56</f>
        <v>0</v>
      </c>
      <c r="C43" s="6">
        <f t="shared" si="0"/>
        <v>0</v>
      </c>
      <c r="D43" s="6">
        <f t="shared" si="1"/>
        <v>0</v>
      </c>
      <c r="E43" s="6" t="str">
        <f>IFERROR(VLOOKUP(D43,通常分様式!$A$19:$A$418,1,FALSE),"")</f>
        <v/>
      </c>
    </row>
    <row r="44" spans="1:5" ht="18" thickBot="1" x14ac:dyDescent="0.2">
      <c r="A44" s="6">
        <v>39</v>
      </c>
      <c r="B44" s="57">
        <f>通常分様式!X57</f>
        <v>0</v>
      </c>
      <c r="C44" s="6">
        <f t="shared" si="0"/>
        <v>0</v>
      </c>
      <c r="D44" s="6">
        <f t="shared" si="1"/>
        <v>0</v>
      </c>
      <c r="E44" s="6" t="str">
        <f>IFERROR(VLOOKUP(D44,通常分様式!$A$19:$A$418,1,FALSE),"")</f>
        <v/>
      </c>
    </row>
    <row r="45" spans="1:5" ht="18" thickBot="1" x14ac:dyDescent="0.2">
      <c r="A45" s="6">
        <v>40</v>
      </c>
      <c r="B45" s="57">
        <f>通常分様式!X58</f>
        <v>0</v>
      </c>
      <c r="C45" s="6">
        <f t="shared" si="0"/>
        <v>0</v>
      </c>
      <c r="D45" s="6">
        <f t="shared" si="1"/>
        <v>0</v>
      </c>
      <c r="E45" s="6" t="str">
        <f>IFERROR(VLOOKUP(D45,通常分様式!$A$19:$A$418,1,FALSE),"")</f>
        <v/>
      </c>
    </row>
    <row r="46" spans="1:5" ht="18" thickBot="1" x14ac:dyDescent="0.2">
      <c r="A46" s="6">
        <v>41</v>
      </c>
      <c r="B46" s="57">
        <f>通常分様式!X59</f>
        <v>0</v>
      </c>
      <c r="C46" s="6">
        <f t="shared" si="0"/>
        <v>0</v>
      </c>
      <c r="D46" s="6">
        <f t="shared" si="1"/>
        <v>0</v>
      </c>
      <c r="E46" s="6" t="str">
        <f>IFERROR(VLOOKUP(D46,通常分様式!$A$19:$A$418,1,FALSE),"")</f>
        <v/>
      </c>
    </row>
    <row r="47" spans="1:5" ht="18" thickBot="1" x14ac:dyDescent="0.2">
      <c r="A47" s="6">
        <v>42</v>
      </c>
      <c r="B47" s="57">
        <f>通常分様式!X60</f>
        <v>0</v>
      </c>
      <c r="C47" s="6">
        <f t="shared" si="0"/>
        <v>0</v>
      </c>
      <c r="D47" s="6">
        <f t="shared" si="1"/>
        <v>0</v>
      </c>
      <c r="E47" s="6" t="str">
        <f>IFERROR(VLOOKUP(D47,通常分様式!$A$19:$A$418,1,FALSE),"")</f>
        <v/>
      </c>
    </row>
    <row r="48" spans="1:5" ht="18" thickBot="1" x14ac:dyDescent="0.2">
      <c r="A48" s="6">
        <v>43</v>
      </c>
      <c r="B48" s="57">
        <f>通常分様式!X61</f>
        <v>0</v>
      </c>
      <c r="C48" s="6">
        <f t="shared" si="0"/>
        <v>0</v>
      </c>
      <c r="D48" s="6">
        <f t="shared" si="1"/>
        <v>0</v>
      </c>
      <c r="E48" s="6" t="str">
        <f>IFERROR(VLOOKUP(D48,通常分様式!$A$19:$A$418,1,FALSE),"")</f>
        <v/>
      </c>
    </row>
    <row r="49" spans="1:5" ht="18" thickBot="1" x14ac:dyDescent="0.2">
      <c r="A49" s="6">
        <v>44</v>
      </c>
      <c r="B49" s="57">
        <f>通常分様式!X62</f>
        <v>0</v>
      </c>
      <c r="C49" s="6">
        <f t="shared" si="0"/>
        <v>0</v>
      </c>
      <c r="D49" s="6">
        <f t="shared" si="1"/>
        <v>0</v>
      </c>
      <c r="E49" s="6" t="str">
        <f>IFERROR(VLOOKUP(D49,通常分様式!$A$19:$A$418,1,FALSE),"")</f>
        <v/>
      </c>
    </row>
    <row r="50" spans="1:5" ht="18" thickBot="1" x14ac:dyDescent="0.2">
      <c r="A50" s="6">
        <v>45</v>
      </c>
      <c r="B50" s="57">
        <f>通常分様式!X63</f>
        <v>0</v>
      </c>
      <c r="C50" s="6">
        <f t="shared" si="0"/>
        <v>0</v>
      </c>
      <c r="D50" s="6">
        <f t="shared" si="1"/>
        <v>0</v>
      </c>
      <c r="E50" s="6" t="str">
        <f>IFERROR(VLOOKUP(D50,通常分様式!$A$19:$A$418,1,FALSE),"")</f>
        <v/>
      </c>
    </row>
    <row r="51" spans="1:5" ht="18" thickBot="1" x14ac:dyDescent="0.2">
      <c r="A51" s="6">
        <v>46</v>
      </c>
      <c r="B51" s="57">
        <f>通常分様式!X64</f>
        <v>0</v>
      </c>
      <c r="C51" s="6">
        <f t="shared" si="0"/>
        <v>0</v>
      </c>
      <c r="D51" s="6">
        <f t="shared" si="1"/>
        <v>0</v>
      </c>
      <c r="E51" s="6" t="str">
        <f>IFERROR(VLOOKUP(D51,通常分様式!$A$19:$A$418,1,FALSE),"")</f>
        <v/>
      </c>
    </row>
    <row r="52" spans="1:5" ht="18" thickBot="1" x14ac:dyDescent="0.2">
      <c r="A52" s="6">
        <v>47</v>
      </c>
      <c r="B52" s="57">
        <f>通常分様式!X65</f>
        <v>0</v>
      </c>
      <c r="C52" s="6">
        <f t="shared" si="0"/>
        <v>0</v>
      </c>
      <c r="D52" s="6">
        <f t="shared" si="1"/>
        <v>0</v>
      </c>
      <c r="E52" s="6" t="str">
        <f>IFERROR(VLOOKUP(D52,通常分様式!$A$19:$A$418,1,FALSE),"")</f>
        <v/>
      </c>
    </row>
    <row r="53" spans="1:5" ht="18" thickBot="1" x14ac:dyDescent="0.2">
      <c r="A53" s="6">
        <v>48</v>
      </c>
      <c r="B53" s="57">
        <f>通常分様式!X66</f>
        <v>0</v>
      </c>
      <c r="C53" s="6">
        <f t="shared" si="0"/>
        <v>0</v>
      </c>
      <c r="D53" s="6">
        <f t="shared" si="1"/>
        <v>0</v>
      </c>
      <c r="E53" s="6" t="str">
        <f>IFERROR(VLOOKUP(D53,通常分様式!$A$19:$A$418,1,FALSE),"")</f>
        <v/>
      </c>
    </row>
    <row r="54" spans="1:5" ht="18" thickBot="1" x14ac:dyDescent="0.2">
      <c r="A54" s="6">
        <v>49</v>
      </c>
      <c r="B54" s="57">
        <f>通常分様式!X67</f>
        <v>0</v>
      </c>
      <c r="C54" s="6">
        <f t="shared" si="0"/>
        <v>0</v>
      </c>
      <c r="D54" s="6">
        <f t="shared" si="1"/>
        <v>0</v>
      </c>
      <c r="E54" s="6" t="str">
        <f>IFERROR(VLOOKUP(D54,通常分様式!$A$19:$A$418,1,FALSE),"")</f>
        <v/>
      </c>
    </row>
    <row r="55" spans="1:5" ht="18" thickBot="1" x14ac:dyDescent="0.2">
      <c r="A55" s="6">
        <v>50</v>
      </c>
      <c r="B55" s="57">
        <f>通常分様式!X68</f>
        <v>0</v>
      </c>
      <c r="C55" s="6">
        <f t="shared" si="0"/>
        <v>0</v>
      </c>
      <c r="D55" s="6">
        <f t="shared" si="1"/>
        <v>0</v>
      </c>
      <c r="E55" s="6" t="str">
        <f>IFERROR(VLOOKUP(D55,通常分様式!$A$19:$A$418,1,FALSE),"")</f>
        <v/>
      </c>
    </row>
    <row r="56" spans="1:5" ht="18" thickBot="1" x14ac:dyDescent="0.2">
      <c r="A56" s="6">
        <v>51</v>
      </c>
      <c r="B56" s="57">
        <f>通常分様式!X69</f>
        <v>0</v>
      </c>
      <c r="C56" s="6">
        <f t="shared" si="0"/>
        <v>0</v>
      </c>
      <c r="D56" s="6">
        <f t="shared" si="1"/>
        <v>0</v>
      </c>
      <c r="E56" s="6" t="str">
        <f>IFERROR(VLOOKUP(D56,通常分様式!$A$19:$A$418,1,FALSE),"")</f>
        <v/>
      </c>
    </row>
    <row r="57" spans="1:5" ht="18" thickBot="1" x14ac:dyDescent="0.2">
      <c r="A57" s="6">
        <v>52</v>
      </c>
      <c r="B57" s="57">
        <f>通常分様式!X70</f>
        <v>0</v>
      </c>
      <c r="C57" s="6">
        <f t="shared" si="0"/>
        <v>0</v>
      </c>
      <c r="D57" s="6">
        <f t="shared" si="1"/>
        <v>0</v>
      </c>
      <c r="E57" s="6" t="str">
        <f>IFERROR(VLOOKUP(D57,通常分様式!$A$19:$A$418,1,FALSE),"")</f>
        <v/>
      </c>
    </row>
    <row r="58" spans="1:5" ht="18" thickBot="1" x14ac:dyDescent="0.2">
      <c r="A58" s="6">
        <v>53</v>
      </c>
      <c r="B58" s="57">
        <f>通常分様式!X71</f>
        <v>0</v>
      </c>
      <c r="C58" s="6">
        <f t="shared" si="0"/>
        <v>0</v>
      </c>
      <c r="D58" s="6">
        <f t="shared" si="1"/>
        <v>0</v>
      </c>
      <c r="E58" s="6" t="str">
        <f>IFERROR(VLOOKUP(D58,通常分様式!$A$19:$A$418,1,FALSE),"")</f>
        <v/>
      </c>
    </row>
    <row r="59" spans="1:5" ht="18" thickBot="1" x14ac:dyDescent="0.2">
      <c r="A59" s="6">
        <v>54</v>
      </c>
      <c r="B59" s="57">
        <f>通常分様式!X72</f>
        <v>0</v>
      </c>
      <c r="C59" s="6">
        <f t="shared" si="0"/>
        <v>0</v>
      </c>
      <c r="D59" s="6">
        <f t="shared" si="1"/>
        <v>0</v>
      </c>
      <c r="E59" s="6" t="str">
        <f>IFERROR(VLOOKUP(D59,通常分様式!$A$19:$A$418,1,FALSE),"")</f>
        <v/>
      </c>
    </row>
    <row r="60" spans="1:5" ht="18" thickBot="1" x14ac:dyDescent="0.2">
      <c r="A60" s="6">
        <v>55</v>
      </c>
      <c r="B60" s="57">
        <f>通常分様式!X73</f>
        <v>0</v>
      </c>
      <c r="C60" s="6">
        <f t="shared" si="0"/>
        <v>0</v>
      </c>
      <c r="D60" s="6">
        <f t="shared" si="1"/>
        <v>0</v>
      </c>
      <c r="E60" s="6" t="str">
        <f>IFERROR(VLOOKUP(D60,通常分様式!$A$19:$A$418,1,FALSE),"")</f>
        <v/>
      </c>
    </row>
    <row r="61" spans="1:5" ht="18" thickBot="1" x14ac:dyDescent="0.2">
      <c r="A61" s="6">
        <v>56</v>
      </c>
      <c r="B61" s="57">
        <f>通常分様式!X74</f>
        <v>0</v>
      </c>
      <c r="C61" s="6">
        <f t="shared" si="0"/>
        <v>0</v>
      </c>
      <c r="D61" s="6">
        <f t="shared" si="1"/>
        <v>0</v>
      </c>
      <c r="E61" s="6" t="str">
        <f>IFERROR(VLOOKUP(D61,通常分様式!$A$19:$A$418,1,FALSE),"")</f>
        <v/>
      </c>
    </row>
    <row r="62" spans="1:5" ht="18" thickBot="1" x14ac:dyDescent="0.2">
      <c r="A62" s="6">
        <v>57</v>
      </c>
      <c r="B62" s="57">
        <f>通常分様式!X75</f>
        <v>0</v>
      </c>
      <c r="C62" s="6">
        <f t="shared" si="0"/>
        <v>0</v>
      </c>
      <c r="D62" s="6">
        <f t="shared" si="1"/>
        <v>0</v>
      </c>
      <c r="E62" s="6" t="str">
        <f>IFERROR(VLOOKUP(D62,通常分様式!$A$19:$A$418,1,FALSE),"")</f>
        <v/>
      </c>
    </row>
    <row r="63" spans="1:5" ht="18" thickBot="1" x14ac:dyDescent="0.2">
      <c r="A63" s="6">
        <v>58</v>
      </c>
      <c r="B63" s="57">
        <f>通常分様式!X76</f>
        <v>0</v>
      </c>
      <c r="C63" s="6">
        <f t="shared" si="0"/>
        <v>0</v>
      </c>
      <c r="D63" s="6">
        <f t="shared" si="1"/>
        <v>0</v>
      </c>
      <c r="E63" s="6" t="str">
        <f>IFERROR(VLOOKUP(D63,通常分様式!$A$19:$A$418,1,FALSE),"")</f>
        <v/>
      </c>
    </row>
    <row r="64" spans="1:5" ht="18" thickBot="1" x14ac:dyDescent="0.2">
      <c r="A64" s="6">
        <v>59</v>
      </c>
      <c r="B64" s="57">
        <f>通常分様式!X77</f>
        <v>0</v>
      </c>
      <c r="C64" s="6">
        <f t="shared" si="0"/>
        <v>0</v>
      </c>
      <c r="D64" s="6">
        <f t="shared" si="1"/>
        <v>0</v>
      </c>
      <c r="E64" s="6" t="str">
        <f>IFERROR(VLOOKUP(D64,通常分様式!$A$19:$A$418,1,FALSE),"")</f>
        <v/>
      </c>
    </row>
    <row r="65" spans="1:5" ht="18" thickBot="1" x14ac:dyDescent="0.2">
      <c r="A65" s="6">
        <v>60</v>
      </c>
      <c r="B65" s="57">
        <f>通常分様式!X78</f>
        <v>0</v>
      </c>
      <c r="C65" s="6">
        <f t="shared" si="0"/>
        <v>0</v>
      </c>
      <c r="D65" s="6">
        <f t="shared" si="1"/>
        <v>0</v>
      </c>
      <c r="E65" s="6" t="str">
        <f>IFERROR(VLOOKUP(D65,通常分様式!$A$19:$A$418,1,FALSE),"")</f>
        <v/>
      </c>
    </row>
    <row r="66" spans="1:5" ht="18" thickBot="1" x14ac:dyDescent="0.2">
      <c r="A66" s="6">
        <v>61</v>
      </c>
      <c r="B66" s="57">
        <f>通常分様式!X79</f>
        <v>0</v>
      </c>
      <c r="C66" s="6">
        <f t="shared" si="0"/>
        <v>0</v>
      </c>
      <c r="D66" s="6">
        <f t="shared" si="1"/>
        <v>0</v>
      </c>
      <c r="E66" s="6" t="str">
        <f>IFERROR(VLOOKUP(D66,通常分様式!$A$19:$A$418,1,FALSE),"")</f>
        <v/>
      </c>
    </row>
    <row r="67" spans="1:5" ht="18" thickBot="1" x14ac:dyDescent="0.2">
      <c r="A67" s="6">
        <v>62</v>
      </c>
      <c r="B67" s="57">
        <f>通常分様式!X80</f>
        <v>0</v>
      </c>
      <c r="C67" s="6">
        <f t="shared" si="0"/>
        <v>0</v>
      </c>
      <c r="D67" s="6">
        <f t="shared" si="1"/>
        <v>0</v>
      </c>
      <c r="E67" s="6" t="str">
        <f>IFERROR(VLOOKUP(D67,通常分様式!$A$19:$A$418,1,FALSE),"")</f>
        <v/>
      </c>
    </row>
    <row r="68" spans="1:5" ht="18" thickBot="1" x14ac:dyDescent="0.2">
      <c r="A68" s="6">
        <v>63</v>
      </c>
      <c r="B68" s="57">
        <f>通常分様式!X81</f>
        <v>0</v>
      </c>
      <c r="C68" s="6">
        <f t="shared" si="0"/>
        <v>0</v>
      </c>
      <c r="D68" s="6">
        <f t="shared" si="1"/>
        <v>0</v>
      </c>
      <c r="E68" s="6" t="str">
        <f>IFERROR(VLOOKUP(D68,通常分様式!$A$19:$A$418,1,FALSE),"")</f>
        <v/>
      </c>
    </row>
    <row r="69" spans="1:5" ht="18" thickBot="1" x14ac:dyDescent="0.2">
      <c r="A69" s="6">
        <v>64</v>
      </c>
      <c r="B69" s="57">
        <f>通常分様式!X82</f>
        <v>0</v>
      </c>
      <c r="C69" s="6">
        <f t="shared" si="0"/>
        <v>0</v>
      </c>
      <c r="D69" s="6">
        <f t="shared" si="1"/>
        <v>0</v>
      </c>
      <c r="E69" s="6" t="str">
        <f>IFERROR(VLOOKUP(D69,通常分様式!$A$19:$A$418,1,FALSE),"")</f>
        <v/>
      </c>
    </row>
    <row r="70" spans="1:5" ht="18" thickBot="1" x14ac:dyDescent="0.2">
      <c r="A70" s="6">
        <v>65</v>
      </c>
      <c r="B70" s="57">
        <f>通常分様式!X83</f>
        <v>0</v>
      </c>
      <c r="C70" s="6">
        <f t="shared" si="0"/>
        <v>0</v>
      </c>
      <c r="D70" s="6">
        <f t="shared" si="1"/>
        <v>0</v>
      </c>
      <c r="E70" s="6" t="str">
        <f>IFERROR(VLOOKUP(D70,通常分様式!$A$19:$A$418,1,FALSE),"")</f>
        <v/>
      </c>
    </row>
    <row r="71" spans="1:5" ht="18" thickBot="1" x14ac:dyDescent="0.2">
      <c r="A71" s="6">
        <v>66</v>
      </c>
      <c r="B71" s="57">
        <f>通常分様式!X84</f>
        <v>0</v>
      </c>
      <c r="C71" s="6">
        <f t="shared" ref="C71:C134" si="2">IF(B71="○",1,0)</f>
        <v>0</v>
      </c>
      <c r="D71" s="6">
        <f t="shared" ref="D71:D134" si="3">A71*C71</f>
        <v>0</v>
      </c>
      <c r="E71" s="6" t="str">
        <f>IFERROR(VLOOKUP(D71,通常分様式!$A$19:$A$418,1,FALSE),"")</f>
        <v/>
      </c>
    </row>
    <row r="72" spans="1:5" ht="18" thickBot="1" x14ac:dyDescent="0.2">
      <c r="A72" s="6">
        <v>67</v>
      </c>
      <c r="B72" s="57">
        <f>通常分様式!X85</f>
        <v>0</v>
      </c>
      <c r="C72" s="6">
        <f t="shared" si="2"/>
        <v>0</v>
      </c>
      <c r="D72" s="6">
        <f t="shared" si="3"/>
        <v>0</v>
      </c>
      <c r="E72" s="6" t="str">
        <f>IFERROR(VLOOKUP(D72,通常分様式!$A$19:$A$418,1,FALSE),"")</f>
        <v/>
      </c>
    </row>
    <row r="73" spans="1:5" ht="18" thickBot="1" x14ac:dyDescent="0.2">
      <c r="A73" s="6">
        <v>68</v>
      </c>
      <c r="B73" s="57">
        <f>通常分様式!X86</f>
        <v>0</v>
      </c>
      <c r="C73" s="6">
        <f t="shared" si="2"/>
        <v>0</v>
      </c>
      <c r="D73" s="6">
        <f t="shared" si="3"/>
        <v>0</v>
      </c>
      <c r="E73" s="6" t="str">
        <f>IFERROR(VLOOKUP(D73,通常分様式!$A$19:$A$418,1,FALSE),"")</f>
        <v/>
      </c>
    </row>
    <row r="74" spans="1:5" ht="18" thickBot="1" x14ac:dyDescent="0.2">
      <c r="A74" s="6">
        <v>69</v>
      </c>
      <c r="B74" s="57">
        <f>通常分様式!X87</f>
        <v>0</v>
      </c>
      <c r="C74" s="6">
        <f t="shared" si="2"/>
        <v>0</v>
      </c>
      <c r="D74" s="6">
        <f t="shared" si="3"/>
        <v>0</v>
      </c>
      <c r="E74" s="6" t="str">
        <f>IFERROR(VLOOKUP(D74,通常分様式!$A$19:$A$418,1,FALSE),"")</f>
        <v/>
      </c>
    </row>
    <row r="75" spans="1:5" ht="18" thickBot="1" x14ac:dyDescent="0.2">
      <c r="A75" s="6">
        <v>70</v>
      </c>
      <c r="B75" s="57">
        <f>通常分様式!X88</f>
        <v>0</v>
      </c>
      <c r="C75" s="6">
        <f t="shared" si="2"/>
        <v>0</v>
      </c>
      <c r="D75" s="6">
        <f t="shared" si="3"/>
        <v>0</v>
      </c>
      <c r="E75" s="6" t="str">
        <f>IFERROR(VLOOKUP(D75,通常分様式!$A$19:$A$418,1,FALSE),"")</f>
        <v/>
      </c>
    </row>
    <row r="76" spans="1:5" ht="18" thickBot="1" x14ac:dyDescent="0.2">
      <c r="A76" s="6">
        <v>71</v>
      </c>
      <c r="B76" s="57">
        <f>通常分様式!X89</f>
        <v>0</v>
      </c>
      <c r="C76" s="6">
        <f t="shared" si="2"/>
        <v>0</v>
      </c>
      <c r="D76" s="6">
        <f t="shared" si="3"/>
        <v>0</v>
      </c>
      <c r="E76" s="6" t="str">
        <f>IFERROR(VLOOKUP(D76,通常分様式!$A$19:$A$418,1,FALSE),"")</f>
        <v/>
      </c>
    </row>
    <row r="77" spans="1:5" ht="18" thickBot="1" x14ac:dyDescent="0.2">
      <c r="A77" s="6">
        <v>72</v>
      </c>
      <c r="B77" s="57">
        <f>通常分様式!X90</f>
        <v>0</v>
      </c>
      <c r="C77" s="6">
        <f t="shared" si="2"/>
        <v>0</v>
      </c>
      <c r="D77" s="6">
        <f t="shared" si="3"/>
        <v>0</v>
      </c>
      <c r="E77" s="6" t="str">
        <f>IFERROR(VLOOKUP(D77,通常分様式!$A$19:$A$418,1,FALSE),"")</f>
        <v/>
      </c>
    </row>
    <row r="78" spans="1:5" ht="18" thickBot="1" x14ac:dyDescent="0.2">
      <c r="A78" s="6">
        <v>73</v>
      </c>
      <c r="B78" s="57">
        <f>通常分様式!X91</f>
        <v>0</v>
      </c>
      <c r="C78" s="6">
        <f t="shared" si="2"/>
        <v>0</v>
      </c>
      <c r="D78" s="6">
        <f t="shared" si="3"/>
        <v>0</v>
      </c>
      <c r="E78" s="6" t="str">
        <f>IFERROR(VLOOKUP(D78,通常分様式!$A$19:$A$418,1,FALSE),"")</f>
        <v/>
      </c>
    </row>
    <row r="79" spans="1:5" ht="18" thickBot="1" x14ac:dyDescent="0.2">
      <c r="A79" s="6">
        <v>74</v>
      </c>
      <c r="B79" s="57">
        <f>通常分様式!X92</f>
        <v>0</v>
      </c>
      <c r="C79" s="6">
        <f t="shared" si="2"/>
        <v>0</v>
      </c>
      <c r="D79" s="6">
        <f t="shared" si="3"/>
        <v>0</v>
      </c>
      <c r="E79" s="6" t="str">
        <f>IFERROR(VLOOKUP(D79,通常分様式!$A$19:$A$418,1,FALSE),"")</f>
        <v/>
      </c>
    </row>
    <row r="80" spans="1:5" ht="18" thickBot="1" x14ac:dyDescent="0.2">
      <c r="A80" s="6">
        <v>75</v>
      </c>
      <c r="B80" s="57">
        <f>通常分様式!X93</f>
        <v>0</v>
      </c>
      <c r="C80" s="6">
        <f t="shared" si="2"/>
        <v>0</v>
      </c>
      <c r="D80" s="6">
        <f t="shared" si="3"/>
        <v>0</v>
      </c>
      <c r="E80" s="6" t="str">
        <f>IFERROR(VLOOKUP(D80,通常分様式!$A$19:$A$418,1,FALSE),"")</f>
        <v/>
      </c>
    </row>
    <row r="81" spans="1:5" ht="18" thickBot="1" x14ac:dyDescent="0.2">
      <c r="A81" s="6">
        <v>76</v>
      </c>
      <c r="B81" s="57">
        <f>通常分様式!X94</f>
        <v>0</v>
      </c>
      <c r="C81" s="6">
        <f t="shared" si="2"/>
        <v>0</v>
      </c>
      <c r="D81" s="6">
        <f t="shared" si="3"/>
        <v>0</v>
      </c>
      <c r="E81" s="6" t="str">
        <f>IFERROR(VLOOKUP(D81,通常分様式!$A$19:$A$418,1,FALSE),"")</f>
        <v/>
      </c>
    </row>
    <row r="82" spans="1:5" ht="18" thickBot="1" x14ac:dyDescent="0.2">
      <c r="A82" s="6">
        <v>77</v>
      </c>
      <c r="B82" s="57">
        <f>通常分様式!X95</f>
        <v>0</v>
      </c>
      <c r="C82" s="6">
        <f t="shared" si="2"/>
        <v>0</v>
      </c>
      <c r="D82" s="6">
        <f t="shared" si="3"/>
        <v>0</v>
      </c>
      <c r="E82" s="6" t="str">
        <f>IFERROR(VLOOKUP(D82,通常分様式!$A$19:$A$418,1,FALSE),"")</f>
        <v/>
      </c>
    </row>
    <row r="83" spans="1:5" ht="18" thickBot="1" x14ac:dyDescent="0.2">
      <c r="A83" s="6">
        <v>78</v>
      </c>
      <c r="B83" s="57">
        <f>通常分様式!X96</f>
        <v>0</v>
      </c>
      <c r="C83" s="6">
        <f t="shared" si="2"/>
        <v>0</v>
      </c>
      <c r="D83" s="6">
        <f t="shared" si="3"/>
        <v>0</v>
      </c>
      <c r="E83" s="6" t="str">
        <f>IFERROR(VLOOKUP(D83,通常分様式!$A$19:$A$418,1,FALSE),"")</f>
        <v/>
      </c>
    </row>
    <row r="84" spans="1:5" ht="18" thickBot="1" x14ac:dyDescent="0.2">
      <c r="A84" s="6">
        <v>79</v>
      </c>
      <c r="B84" s="57">
        <f>通常分様式!X97</f>
        <v>0</v>
      </c>
      <c r="C84" s="6">
        <f t="shared" si="2"/>
        <v>0</v>
      </c>
      <c r="D84" s="6">
        <f t="shared" si="3"/>
        <v>0</v>
      </c>
      <c r="E84" s="6" t="str">
        <f>IFERROR(VLOOKUP(D84,通常分様式!$A$19:$A$418,1,FALSE),"")</f>
        <v/>
      </c>
    </row>
    <row r="85" spans="1:5" ht="18" thickBot="1" x14ac:dyDescent="0.2">
      <c r="A85" s="6">
        <v>80</v>
      </c>
      <c r="B85" s="57">
        <f>通常分様式!X98</f>
        <v>0</v>
      </c>
      <c r="C85" s="6">
        <f t="shared" si="2"/>
        <v>0</v>
      </c>
      <c r="D85" s="6">
        <f t="shared" si="3"/>
        <v>0</v>
      </c>
      <c r="E85" s="6" t="str">
        <f>IFERROR(VLOOKUP(D85,通常分様式!$A$19:$A$418,1,FALSE),"")</f>
        <v/>
      </c>
    </row>
    <row r="86" spans="1:5" ht="18" thickBot="1" x14ac:dyDescent="0.2">
      <c r="A86" s="6">
        <v>81</v>
      </c>
      <c r="B86" s="57">
        <f>通常分様式!X99</f>
        <v>0</v>
      </c>
      <c r="C86" s="6">
        <f t="shared" si="2"/>
        <v>0</v>
      </c>
      <c r="D86" s="6">
        <f t="shared" si="3"/>
        <v>0</v>
      </c>
      <c r="E86" s="6" t="str">
        <f>IFERROR(VLOOKUP(D86,通常分様式!$A$19:$A$418,1,FALSE),"")</f>
        <v/>
      </c>
    </row>
    <row r="87" spans="1:5" ht="18" thickBot="1" x14ac:dyDescent="0.2">
      <c r="A87" s="6">
        <v>82</v>
      </c>
      <c r="B87" s="57">
        <f>通常分様式!X100</f>
        <v>0</v>
      </c>
      <c r="C87" s="6">
        <f t="shared" si="2"/>
        <v>0</v>
      </c>
      <c r="D87" s="6">
        <f t="shared" si="3"/>
        <v>0</v>
      </c>
      <c r="E87" s="6" t="str">
        <f>IFERROR(VLOOKUP(D87,通常分様式!$A$19:$A$418,1,FALSE),"")</f>
        <v/>
      </c>
    </row>
    <row r="88" spans="1:5" ht="18" thickBot="1" x14ac:dyDescent="0.2">
      <c r="A88" s="6">
        <v>83</v>
      </c>
      <c r="B88" s="57">
        <f>通常分様式!X101</f>
        <v>0</v>
      </c>
      <c r="C88" s="6">
        <f t="shared" si="2"/>
        <v>0</v>
      </c>
      <c r="D88" s="6">
        <f t="shared" si="3"/>
        <v>0</v>
      </c>
      <c r="E88" s="6" t="str">
        <f>IFERROR(VLOOKUP(D88,通常分様式!$A$19:$A$418,1,FALSE),"")</f>
        <v/>
      </c>
    </row>
    <row r="89" spans="1:5" ht="18" thickBot="1" x14ac:dyDescent="0.2">
      <c r="A89" s="6">
        <v>84</v>
      </c>
      <c r="B89" s="57">
        <f>通常分様式!X102</f>
        <v>0</v>
      </c>
      <c r="C89" s="6">
        <f t="shared" si="2"/>
        <v>0</v>
      </c>
      <c r="D89" s="6">
        <f t="shared" si="3"/>
        <v>0</v>
      </c>
      <c r="E89" s="6" t="str">
        <f>IFERROR(VLOOKUP(D89,通常分様式!$A$19:$A$418,1,FALSE),"")</f>
        <v/>
      </c>
    </row>
    <row r="90" spans="1:5" ht="18" thickBot="1" x14ac:dyDescent="0.2">
      <c r="A90" s="6">
        <v>85</v>
      </c>
      <c r="B90" s="57">
        <f>通常分様式!X103</f>
        <v>0</v>
      </c>
      <c r="C90" s="6">
        <f t="shared" si="2"/>
        <v>0</v>
      </c>
      <c r="D90" s="6">
        <f t="shared" si="3"/>
        <v>0</v>
      </c>
      <c r="E90" s="6" t="str">
        <f>IFERROR(VLOOKUP(D90,通常分様式!$A$19:$A$418,1,FALSE),"")</f>
        <v/>
      </c>
    </row>
    <row r="91" spans="1:5" ht="18" thickBot="1" x14ac:dyDescent="0.2">
      <c r="A91" s="6">
        <v>86</v>
      </c>
      <c r="B91" s="57">
        <f>通常分様式!X104</f>
        <v>0</v>
      </c>
      <c r="C91" s="6">
        <f t="shared" si="2"/>
        <v>0</v>
      </c>
      <c r="D91" s="6">
        <f t="shared" si="3"/>
        <v>0</v>
      </c>
      <c r="E91" s="6" t="str">
        <f>IFERROR(VLOOKUP(D91,通常分様式!$A$19:$A$418,1,FALSE),"")</f>
        <v/>
      </c>
    </row>
    <row r="92" spans="1:5" ht="18" thickBot="1" x14ac:dyDescent="0.2">
      <c r="A92" s="6">
        <v>87</v>
      </c>
      <c r="B92" s="57">
        <f>通常分様式!X105</f>
        <v>0</v>
      </c>
      <c r="C92" s="6">
        <f t="shared" si="2"/>
        <v>0</v>
      </c>
      <c r="D92" s="6">
        <f t="shared" si="3"/>
        <v>0</v>
      </c>
      <c r="E92" s="6" t="str">
        <f>IFERROR(VLOOKUP(D92,通常分様式!$A$19:$A$418,1,FALSE),"")</f>
        <v/>
      </c>
    </row>
    <row r="93" spans="1:5" ht="18" thickBot="1" x14ac:dyDescent="0.2">
      <c r="A93" s="6">
        <v>88</v>
      </c>
      <c r="B93" s="57">
        <f>通常分様式!X106</f>
        <v>0</v>
      </c>
      <c r="C93" s="6">
        <f t="shared" si="2"/>
        <v>0</v>
      </c>
      <c r="D93" s="6">
        <f t="shared" si="3"/>
        <v>0</v>
      </c>
      <c r="E93" s="6" t="str">
        <f>IFERROR(VLOOKUP(D93,通常分様式!$A$19:$A$418,1,FALSE),"")</f>
        <v/>
      </c>
    </row>
    <row r="94" spans="1:5" ht="18" thickBot="1" x14ac:dyDescent="0.2">
      <c r="A94" s="6">
        <v>89</v>
      </c>
      <c r="B94" s="57">
        <f>通常分様式!X107</f>
        <v>0</v>
      </c>
      <c r="C94" s="6">
        <f t="shared" si="2"/>
        <v>0</v>
      </c>
      <c r="D94" s="6">
        <f t="shared" si="3"/>
        <v>0</v>
      </c>
      <c r="E94" s="6" t="str">
        <f>IFERROR(VLOOKUP(D94,通常分様式!$A$19:$A$418,1,FALSE),"")</f>
        <v/>
      </c>
    </row>
    <row r="95" spans="1:5" ht="18" thickBot="1" x14ac:dyDescent="0.2">
      <c r="A95" s="6">
        <v>90</v>
      </c>
      <c r="B95" s="57">
        <f>通常分様式!X108</f>
        <v>0</v>
      </c>
      <c r="C95" s="6">
        <f t="shared" si="2"/>
        <v>0</v>
      </c>
      <c r="D95" s="6">
        <f t="shared" si="3"/>
        <v>0</v>
      </c>
      <c r="E95" s="6" t="str">
        <f>IFERROR(VLOOKUP(D95,通常分様式!$A$19:$A$418,1,FALSE),"")</f>
        <v/>
      </c>
    </row>
    <row r="96" spans="1:5" ht="18" thickBot="1" x14ac:dyDescent="0.2">
      <c r="A96" s="6">
        <v>91</v>
      </c>
      <c r="B96" s="57">
        <f>通常分様式!X109</f>
        <v>0</v>
      </c>
      <c r="C96" s="6">
        <f t="shared" si="2"/>
        <v>0</v>
      </c>
      <c r="D96" s="6">
        <f t="shared" si="3"/>
        <v>0</v>
      </c>
      <c r="E96" s="6" t="str">
        <f>IFERROR(VLOOKUP(D96,通常分様式!$A$19:$A$418,1,FALSE),"")</f>
        <v/>
      </c>
    </row>
    <row r="97" spans="1:5" ht="18" thickBot="1" x14ac:dyDescent="0.2">
      <c r="A97" s="6">
        <v>92</v>
      </c>
      <c r="B97" s="57">
        <f>通常分様式!X110</f>
        <v>0</v>
      </c>
      <c r="C97" s="6">
        <f t="shared" si="2"/>
        <v>0</v>
      </c>
      <c r="D97" s="6">
        <f t="shared" si="3"/>
        <v>0</v>
      </c>
      <c r="E97" s="6" t="str">
        <f>IFERROR(VLOOKUP(D97,通常分様式!$A$19:$A$418,1,FALSE),"")</f>
        <v/>
      </c>
    </row>
    <row r="98" spans="1:5" ht="18" thickBot="1" x14ac:dyDescent="0.2">
      <c r="A98" s="6">
        <v>93</v>
      </c>
      <c r="B98" s="57">
        <f>通常分様式!X111</f>
        <v>0</v>
      </c>
      <c r="C98" s="6">
        <f t="shared" si="2"/>
        <v>0</v>
      </c>
      <c r="D98" s="6">
        <f t="shared" si="3"/>
        <v>0</v>
      </c>
      <c r="E98" s="6" t="str">
        <f>IFERROR(VLOOKUP(D98,通常分様式!$A$19:$A$418,1,FALSE),"")</f>
        <v/>
      </c>
    </row>
    <row r="99" spans="1:5" ht="18" thickBot="1" x14ac:dyDescent="0.2">
      <c r="A99" s="6">
        <v>94</v>
      </c>
      <c r="B99" s="57">
        <f>通常分様式!X112</f>
        <v>0</v>
      </c>
      <c r="C99" s="6">
        <f t="shared" si="2"/>
        <v>0</v>
      </c>
      <c r="D99" s="6">
        <f t="shared" si="3"/>
        <v>0</v>
      </c>
      <c r="E99" s="6" t="str">
        <f>IFERROR(VLOOKUP(D99,通常分様式!$A$19:$A$418,1,FALSE),"")</f>
        <v/>
      </c>
    </row>
    <row r="100" spans="1:5" ht="18" thickBot="1" x14ac:dyDescent="0.2">
      <c r="A100" s="6">
        <v>95</v>
      </c>
      <c r="B100" s="57">
        <f>通常分様式!X113</f>
        <v>0</v>
      </c>
      <c r="C100" s="6">
        <f t="shared" si="2"/>
        <v>0</v>
      </c>
      <c r="D100" s="6">
        <f t="shared" si="3"/>
        <v>0</v>
      </c>
      <c r="E100" s="6" t="str">
        <f>IFERROR(VLOOKUP(D100,通常分様式!$A$19:$A$418,1,FALSE),"")</f>
        <v/>
      </c>
    </row>
    <row r="101" spans="1:5" ht="18" thickBot="1" x14ac:dyDescent="0.2">
      <c r="A101" s="6">
        <v>96</v>
      </c>
      <c r="B101" s="57">
        <f>通常分様式!X114</f>
        <v>0</v>
      </c>
      <c r="C101" s="6">
        <f t="shared" si="2"/>
        <v>0</v>
      </c>
      <c r="D101" s="6">
        <f t="shared" si="3"/>
        <v>0</v>
      </c>
      <c r="E101" s="6" t="str">
        <f>IFERROR(VLOOKUP(D101,通常分様式!$A$19:$A$418,1,FALSE),"")</f>
        <v/>
      </c>
    </row>
    <row r="102" spans="1:5" ht="18" thickBot="1" x14ac:dyDescent="0.2">
      <c r="A102" s="6">
        <v>97</v>
      </c>
      <c r="B102" s="57">
        <f>通常分様式!X115</f>
        <v>0</v>
      </c>
      <c r="C102" s="6">
        <f t="shared" si="2"/>
        <v>0</v>
      </c>
      <c r="D102" s="6">
        <f t="shared" si="3"/>
        <v>0</v>
      </c>
      <c r="E102" s="6" t="str">
        <f>IFERROR(VLOOKUP(D102,通常分様式!$A$19:$A$418,1,FALSE),"")</f>
        <v/>
      </c>
    </row>
    <row r="103" spans="1:5" ht="18" thickBot="1" x14ac:dyDescent="0.2">
      <c r="A103" s="6">
        <v>98</v>
      </c>
      <c r="B103" s="57">
        <f>通常分様式!X116</f>
        <v>0</v>
      </c>
      <c r="C103" s="6">
        <f t="shared" si="2"/>
        <v>0</v>
      </c>
      <c r="D103" s="6">
        <f t="shared" si="3"/>
        <v>0</v>
      </c>
      <c r="E103" s="6" t="str">
        <f>IFERROR(VLOOKUP(D103,通常分様式!$A$19:$A$418,1,FALSE),"")</f>
        <v/>
      </c>
    </row>
    <row r="104" spans="1:5" ht="18" thickBot="1" x14ac:dyDescent="0.2">
      <c r="A104" s="6">
        <v>99</v>
      </c>
      <c r="B104" s="57">
        <f>通常分様式!X117</f>
        <v>0</v>
      </c>
      <c r="C104" s="6">
        <f t="shared" si="2"/>
        <v>0</v>
      </c>
      <c r="D104" s="6">
        <f t="shared" si="3"/>
        <v>0</v>
      </c>
      <c r="E104" s="6" t="str">
        <f>IFERROR(VLOOKUP(D104,通常分様式!$A$19:$A$418,1,FALSE),"")</f>
        <v/>
      </c>
    </row>
    <row r="105" spans="1:5" ht="18" thickBot="1" x14ac:dyDescent="0.2">
      <c r="A105" s="6">
        <v>100</v>
      </c>
      <c r="B105" s="57">
        <f>通常分様式!X118</f>
        <v>0</v>
      </c>
      <c r="C105" s="6">
        <f t="shared" si="2"/>
        <v>0</v>
      </c>
      <c r="D105" s="6">
        <f t="shared" si="3"/>
        <v>0</v>
      </c>
      <c r="E105" s="6" t="str">
        <f>IFERROR(VLOOKUP(D105,通常分様式!$A$19:$A$418,1,FALSE),"")</f>
        <v/>
      </c>
    </row>
    <row r="106" spans="1:5" ht="18" thickBot="1" x14ac:dyDescent="0.2">
      <c r="A106" s="6">
        <v>101</v>
      </c>
      <c r="B106" s="57">
        <f>通常分様式!X119</f>
        <v>0</v>
      </c>
      <c r="C106" s="6">
        <f t="shared" si="2"/>
        <v>0</v>
      </c>
      <c r="D106" s="6">
        <f t="shared" si="3"/>
        <v>0</v>
      </c>
      <c r="E106" s="6" t="str">
        <f>IFERROR(VLOOKUP(D106,通常分様式!$A$19:$A$418,1,FALSE),"")</f>
        <v/>
      </c>
    </row>
    <row r="107" spans="1:5" ht="18" thickBot="1" x14ac:dyDescent="0.2">
      <c r="A107" s="6">
        <v>102</v>
      </c>
      <c r="B107" s="57">
        <f>通常分様式!X120</f>
        <v>0</v>
      </c>
      <c r="C107" s="6">
        <f t="shared" si="2"/>
        <v>0</v>
      </c>
      <c r="D107" s="6">
        <f t="shared" si="3"/>
        <v>0</v>
      </c>
      <c r="E107" s="6" t="str">
        <f>IFERROR(VLOOKUP(D107,通常分様式!$A$19:$A$418,1,FALSE),"")</f>
        <v/>
      </c>
    </row>
    <row r="108" spans="1:5" ht="18" thickBot="1" x14ac:dyDescent="0.2">
      <c r="A108" s="6">
        <v>103</v>
      </c>
      <c r="B108" s="57">
        <f>通常分様式!X121</f>
        <v>0</v>
      </c>
      <c r="C108" s="6">
        <f t="shared" si="2"/>
        <v>0</v>
      </c>
      <c r="D108" s="6">
        <f t="shared" si="3"/>
        <v>0</v>
      </c>
      <c r="E108" s="6" t="str">
        <f>IFERROR(VLOOKUP(D108,通常分様式!$A$19:$A$418,1,FALSE),"")</f>
        <v/>
      </c>
    </row>
    <row r="109" spans="1:5" ht="18" thickBot="1" x14ac:dyDescent="0.2">
      <c r="A109" s="6">
        <v>104</v>
      </c>
      <c r="B109" s="57">
        <f>通常分様式!X122</f>
        <v>0</v>
      </c>
      <c r="C109" s="6">
        <f t="shared" si="2"/>
        <v>0</v>
      </c>
      <c r="D109" s="6">
        <f t="shared" si="3"/>
        <v>0</v>
      </c>
      <c r="E109" s="6" t="str">
        <f>IFERROR(VLOOKUP(D109,通常分様式!$A$19:$A$418,1,FALSE),"")</f>
        <v/>
      </c>
    </row>
    <row r="110" spans="1:5" ht="18" thickBot="1" x14ac:dyDescent="0.2">
      <c r="A110" s="6">
        <v>105</v>
      </c>
      <c r="B110" s="57">
        <f>通常分様式!X123</f>
        <v>0</v>
      </c>
      <c r="C110" s="6">
        <f t="shared" si="2"/>
        <v>0</v>
      </c>
      <c r="D110" s="6">
        <f t="shared" si="3"/>
        <v>0</v>
      </c>
      <c r="E110" s="6" t="str">
        <f>IFERROR(VLOOKUP(D110,通常分様式!$A$19:$A$418,1,FALSE),"")</f>
        <v/>
      </c>
    </row>
    <row r="111" spans="1:5" ht="18" thickBot="1" x14ac:dyDescent="0.2">
      <c r="A111" s="6">
        <v>106</v>
      </c>
      <c r="B111" s="57">
        <f>通常分様式!X124</f>
        <v>0</v>
      </c>
      <c r="C111" s="6">
        <f t="shared" si="2"/>
        <v>0</v>
      </c>
      <c r="D111" s="6">
        <f t="shared" si="3"/>
        <v>0</v>
      </c>
      <c r="E111" s="6" t="str">
        <f>IFERROR(VLOOKUP(D111,通常分様式!$A$19:$A$418,1,FALSE),"")</f>
        <v/>
      </c>
    </row>
    <row r="112" spans="1:5" ht="18" thickBot="1" x14ac:dyDescent="0.2">
      <c r="A112" s="6">
        <v>107</v>
      </c>
      <c r="B112" s="57">
        <f>通常分様式!X125</f>
        <v>0</v>
      </c>
      <c r="C112" s="6">
        <f t="shared" si="2"/>
        <v>0</v>
      </c>
      <c r="D112" s="6">
        <f t="shared" si="3"/>
        <v>0</v>
      </c>
      <c r="E112" s="6" t="str">
        <f>IFERROR(VLOOKUP(D112,通常分様式!$A$19:$A$418,1,FALSE),"")</f>
        <v/>
      </c>
    </row>
    <row r="113" spans="1:5" ht="18" thickBot="1" x14ac:dyDescent="0.2">
      <c r="A113" s="6">
        <v>108</v>
      </c>
      <c r="B113" s="57">
        <f>通常分様式!X126</f>
        <v>0</v>
      </c>
      <c r="C113" s="6">
        <f t="shared" si="2"/>
        <v>0</v>
      </c>
      <c r="D113" s="6">
        <f t="shared" si="3"/>
        <v>0</v>
      </c>
      <c r="E113" s="6" t="str">
        <f>IFERROR(VLOOKUP(D113,通常分様式!$A$19:$A$418,1,FALSE),"")</f>
        <v/>
      </c>
    </row>
    <row r="114" spans="1:5" ht="18" thickBot="1" x14ac:dyDescent="0.2">
      <c r="A114" s="6">
        <v>109</v>
      </c>
      <c r="B114" s="57">
        <f>通常分様式!X127</f>
        <v>0</v>
      </c>
      <c r="C114" s="6">
        <f t="shared" si="2"/>
        <v>0</v>
      </c>
      <c r="D114" s="6">
        <f t="shared" si="3"/>
        <v>0</v>
      </c>
      <c r="E114" s="6" t="str">
        <f>IFERROR(VLOOKUP(D114,通常分様式!$A$19:$A$418,1,FALSE),"")</f>
        <v/>
      </c>
    </row>
    <row r="115" spans="1:5" ht="18" thickBot="1" x14ac:dyDescent="0.2">
      <c r="A115" s="6">
        <v>110</v>
      </c>
      <c r="B115" s="57">
        <f>通常分様式!X128</f>
        <v>0</v>
      </c>
      <c r="C115" s="6">
        <f t="shared" si="2"/>
        <v>0</v>
      </c>
      <c r="D115" s="6">
        <f t="shared" si="3"/>
        <v>0</v>
      </c>
      <c r="E115" s="6" t="str">
        <f>IFERROR(VLOOKUP(D115,通常分様式!$A$19:$A$418,1,FALSE),"")</f>
        <v/>
      </c>
    </row>
    <row r="116" spans="1:5" ht="18" thickBot="1" x14ac:dyDescent="0.2">
      <c r="A116" s="6">
        <v>111</v>
      </c>
      <c r="B116" s="57">
        <f>通常分様式!X129</f>
        <v>0</v>
      </c>
      <c r="C116" s="6">
        <f t="shared" si="2"/>
        <v>0</v>
      </c>
      <c r="D116" s="6">
        <f t="shared" si="3"/>
        <v>0</v>
      </c>
      <c r="E116" s="6" t="str">
        <f>IFERROR(VLOOKUP(D116,通常分様式!$A$19:$A$418,1,FALSE),"")</f>
        <v/>
      </c>
    </row>
    <row r="117" spans="1:5" ht="18" thickBot="1" x14ac:dyDescent="0.2">
      <c r="A117" s="6">
        <v>112</v>
      </c>
      <c r="B117" s="57">
        <f>通常分様式!X130</f>
        <v>0</v>
      </c>
      <c r="C117" s="6">
        <f t="shared" si="2"/>
        <v>0</v>
      </c>
      <c r="D117" s="6">
        <f t="shared" si="3"/>
        <v>0</v>
      </c>
      <c r="E117" s="6" t="str">
        <f>IFERROR(VLOOKUP(D117,通常分様式!$A$19:$A$418,1,FALSE),"")</f>
        <v/>
      </c>
    </row>
    <row r="118" spans="1:5" ht="18" thickBot="1" x14ac:dyDescent="0.2">
      <c r="A118" s="6">
        <v>113</v>
      </c>
      <c r="B118" s="57">
        <f>通常分様式!X131</f>
        <v>0</v>
      </c>
      <c r="C118" s="6">
        <f t="shared" si="2"/>
        <v>0</v>
      </c>
      <c r="D118" s="6">
        <f t="shared" si="3"/>
        <v>0</v>
      </c>
      <c r="E118" s="6" t="str">
        <f>IFERROR(VLOOKUP(D118,通常分様式!$A$19:$A$418,1,FALSE),"")</f>
        <v/>
      </c>
    </row>
    <row r="119" spans="1:5" ht="18" thickBot="1" x14ac:dyDescent="0.2">
      <c r="A119" s="6">
        <v>114</v>
      </c>
      <c r="B119" s="57">
        <f>通常分様式!X132</f>
        <v>0</v>
      </c>
      <c r="C119" s="6">
        <f t="shared" si="2"/>
        <v>0</v>
      </c>
      <c r="D119" s="6">
        <f t="shared" si="3"/>
        <v>0</v>
      </c>
      <c r="E119" s="6" t="str">
        <f>IFERROR(VLOOKUP(D119,通常分様式!$A$19:$A$418,1,FALSE),"")</f>
        <v/>
      </c>
    </row>
    <row r="120" spans="1:5" ht="18" thickBot="1" x14ac:dyDescent="0.2">
      <c r="A120" s="6">
        <v>115</v>
      </c>
      <c r="B120" s="57">
        <f>通常分様式!X133</f>
        <v>0</v>
      </c>
      <c r="C120" s="6">
        <f t="shared" si="2"/>
        <v>0</v>
      </c>
      <c r="D120" s="6">
        <f t="shared" si="3"/>
        <v>0</v>
      </c>
      <c r="E120" s="6" t="str">
        <f>IFERROR(VLOOKUP(D120,通常分様式!$A$19:$A$418,1,FALSE),"")</f>
        <v/>
      </c>
    </row>
    <row r="121" spans="1:5" ht="18" thickBot="1" x14ac:dyDescent="0.2">
      <c r="A121" s="6">
        <v>116</v>
      </c>
      <c r="B121" s="57">
        <f>通常分様式!X134</f>
        <v>0</v>
      </c>
      <c r="C121" s="6">
        <f t="shared" si="2"/>
        <v>0</v>
      </c>
      <c r="D121" s="6">
        <f t="shared" si="3"/>
        <v>0</v>
      </c>
      <c r="E121" s="6" t="str">
        <f>IFERROR(VLOOKUP(D121,通常分様式!$A$19:$A$418,1,FALSE),"")</f>
        <v/>
      </c>
    </row>
    <row r="122" spans="1:5" ht="18" thickBot="1" x14ac:dyDescent="0.2">
      <c r="A122" s="6">
        <v>117</v>
      </c>
      <c r="B122" s="57">
        <f>通常分様式!X135</f>
        <v>0</v>
      </c>
      <c r="C122" s="6">
        <f t="shared" si="2"/>
        <v>0</v>
      </c>
      <c r="D122" s="6">
        <f t="shared" si="3"/>
        <v>0</v>
      </c>
      <c r="E122" s="6" t="str">
        <f>IFERROR(VLOOKUP(D122,通常分様式!$A$19:$A$418,1,FALSE),"")</f>
        <v/>
      </c>
    </row>
    <row r="123" spans="1:5" ht="18" thickBot="1" x14ac:dyDescent="0.2">
      <c r="A123" s="6">
        <v>118</v>
      </c>
      <c r="B123" s="57">
        <f>通常分様式!X136</f>
        <v>0</v>
      </c>
      <c r="C123" s="6">
        <f t="shared" si="2"/>
        <v>0</v>
      </c>
      <c r="D123" s="6">
        <f t="shared" si="3"/>
        <v>0</v>
      </c>
      <c r="E123" s="6" t="str">
        <f>IFERROR(VLOOKUP(D123,通常分様式!$A$19:$A$418,1,FALSE),"")</f>
        <v/>
      </c>
    </row>
    <row r="124" spans="1:5" ht="18" thickBot="1" x14ac:dyDescent="0.2">
      <c r="A124" s="6">
        <v>119</v>
      </c>
      <c r="B124" s="57">
        <f>通常分様式!X137</f>
        <v>0</v>
      </c>
      <c r="C124" s="6">
        <f t="shared" si="2"/>
        <v>0</v>
      </c>
      <c r="D124" s="6">
        <f t="shared" si="3"/>
        <v>0</v>
      </c>
      <c r="E124" s="6" t="str">
        <f>IFERROR(VLOOKUP(D124,通常分様式!$A$19:$A$418,1,FALSE),"")</f>
        <v/>
      </c>
    </row>
    <row r="125" spans="1:5" ht="18" thickBot="1" x14ac:dyDescent="0.2">
      <c r="A125" s="6">
        <v>120</v>
      </c>
      <c r="B125" s="57">
        <f>通常分様式!X138</f>
        <v>0</v>
      </c>
      <c r="C125" s="6">
        <f t="shared" si="2"/>
        <v>0</v>
      </c>
      <c r="D125" s="6">
        <f t="shared" si="3"/>
        <v>0</v>
      </c>
      <c r="E125" s="6" t="str">
        <f>IFERROR(VLOOKUP(D125,通常分様式!$A$19:$A$418,1,FALSE),"")</f>
        <v/>
      </c>
    </row>
    <row r="126" spans="1:5" ht="18" thickBot="1" x14ac:dyDescent="0.2">
      <c r="A126" s="6">
        <v>121</v>
      </c>
      <c r="B126" s="57">
        <f>通常分様式!X139</f>
        <v>0</v>
      </c>
      <c r="C126" s="6">
        <f t="shared" si="2"/>
        <v>0</v>
      </c>
      <c r="D126" s="6">
        <f t="shared" si="3"/>
        <v>0</v>
      </c>
      <c r="E126" s="6" t="str">
        <f>IFERROR(VLOOKUP(D126,通常分様式!$A$19:$A$418,1,FALSE),"")</f>
        <v/>
      </c>
    </row>
    <row r="127" spans="1:5" ht="18" thickBot="1" x14ac:dyDescent="0.2">
      <c r="A127" s="6">
        <v>122</v>
      </c>
      <c r="B127" s="57">
        <f>通常分様式!X140</f>
        <v>0</v>
      </c>
      <c r="C127" s="6">
        <f t="shared" si="2"/>
        <v>0</v>
      </c>
      <c r="D127" s="6">
        <f t="shared" si="3"/>
        <v>0</v>
      </c>
      <c r="E127" s="6" t="str">
        <f>IFERROR(VLOOKUP(D127,通常分様式!$A$19:$A$418,1,FALSE),"")</f>
        <v/>
      </c>
    </row>
    <row r="128" spans="1:5" ht="18" thickBot="1" x14ac:dyDescent="0.2">
      <c r="A128" s="6">
        <v>123</v>
      </c>
      <c r="B128" s="57">
        <f>通常分様式!X141</f>
        <v>0</v>
      </c>
      <c r="C128" s="6">
        <f t="shared" si="2"/>
        <v>0</v>
      </c>
      <c r="D128" s="6">
        <f t="shared" si="3"/>
        <v>0</v>
      </c>
      <c r="E128" s="6" t="str">
        <f>IFERROR(VLOOKUP(D128,通常分様式!$A$19:$A$418,1,FALSE),"")</f>
        <v/>
      </c>
    </row>
    <row r="129" spans="1:5" ht="18" thickBot="1" x14ac:dyDescent="0.2">
      <c r="A129" s="6">
        <v>124</v>
      </c>
      <c r="B129" s="57">
        <f>通常分様式!X142</f>
        <v>0</v>
      </c>
      <c r="C129" s="6">
        <f t="shared" si="2"/>
        <v>0</v>
      </c>
      <c r="D129" s="6">
        <f t="shared" si="3"/>
        <v>0</v>
      </c>
      <c r="E129" s="6" t="str">
        <f>IFERROR(VLOOKUP(D129,通常分様式!$A$19:$A$418,1,FALSE),"")</f>
        <v/>
      </c>
    </row>
    <row r="130" spans="1:5" ht="18" thickBot="1" x14ac:dyDescent="0.2">
      <c r="A130" s="6">
        <v>125</v>
      </c>
      <c r="B130" s="57">
        <f>通常分様式!X143</f>
        <v>0</v>
      </c>
      <c r="C130" s="6">
        <f t="shared" si="2"/>
        <v>0</v>
      </c>
      <c r="D130" s="6">
        <f t="shared" si="3"/>
        <v>0</v>
      </c>
      <c r="E130" s="6" t="str">
        <f>IFERROR(VLOOKUP(D130,通常分様式!$A$19:$A$418,1,FALSE),"")</f>
        <v/>
      </c>
    </row>
    <row r="131" spans="1:5" ht="18" thickBot="1" x14ac:dyDescent="0.2">
      <c r="A131" s="6">
        <v>126</v>
      </c>
      <c r="B131" s="57">
        <f>通常分様式!X144</f>
        <v>0</v>
      </c>
      <c r="C131" s="6">
        <f t="shared" si="2"/>
        <v>0</v>
      </c>
      <c r="D131" s="6">
        <f t="shared" si="3"/>
        <v>0</v>
      </c>
      <c r="E131" s="6" t="str">
        <f>IFERROR(VLOOKUP(D131,通常分様式!$A$19:$A$418,1,FALSE),"")</f>
        <v/>
      </c>
    </row>
    <row r="132" spans="1:5" ht="18" thickBot="1" x14ac:dyDescent="0.2">
      <c r="A132" s="6">
        <v>127</v>
      </c>
      <c r="B132" s="57">
        <f>通常分様式!X145</f>
        <v>0</v>
      </c>
      <c r="C132" s="6">
        <f t="shared" si="2"/>
        <v>0</v>
      </c>
      <c r="D132" s="6">
        <f t="shared" si="3"/>
        <v>0</v>
      </c>
      <c r="E132" s="6" t="str">
        <f>IFERROR(VLOOKUP(D132,通常分様式!$A$19:$A$418,1,FALSE),"")</f>
        <v/>
      </c>
    </row>
    <row r="133" spans="1:5" ht="18" thickBot="1" x14ac:dyDescent="0.2">
      <c r="A133" s="6">
        <v>128</v>
      </c>
      <c r="B133" s="57">
        <f>通常分様式!X146</f>
        <v>0</v>
      </c>
      <c r="C133" s="6">
        <f t="shared" si="2"/>
        <v>0</v>
      </c>
      <c r="D133" s="6">
        <f t="shared" si="3"/>
        <v>0</v>
      </c>
      <c r="E133" s="6" t="str">
        <f>IFERROR(VLOOKUP(D133,通常分様式!$A$19:$A$418,1,FALSE),"")</f>
        <v/>
      </c>
    </row>
    <row r="134" spans="1:5" ht="18" thickBot="1" x14ac:dyDescent="0.2">
      <c r="A134" s="6">
        <v>129</v>
      </c>
      <c r="B134" s="57">
        <f>通常分様式!X147</f>
        <v>0</v>
      </c>
      <c r="C134" s="6">
        <f t="shared" si="2"/>
        <v>0</v>
      </c>
      <c r="D134" s="6">
        <f t="shared" si="3"/>
        <v>0</v>
      </c>
      <c r="E134" s="6" t="str">
        <f>IFERROR(VLOOKUP(D134,通常分様式!$A$19:$A$418,1,FALSE),"")</f>
        <v/>
      </c>
    </row>
    <row r="135" spans="1:5" ht="18" thickBot="1" x14ac:dyDescent="0.2">
      <c r="A135" s="6">
        <v>130</v>
      </c>
      <c r="B135" s="57">
        <f>通常分様式!X148</f>
        <v>0</v>
      </c>
      <c r="C135" s="6">
        <f t="shared" ref="C135:C198" si="4">IF(B135="○",1,0)</f>
        <v>0</v>
      </c>
      <c r="D135" s="6">
        <f t="shared" ref="D135:D198" si="5">A135*C135</f>
        <v>0</v>
      </c>
      <c r="E135" s="6" t="str">
        <f>IFERROR(VLOOKUP(D135,通常分様式!$A$19:$A$418,1,FALSE),"")</f>
        <v/>
      </c>
    </row>
    <row r="136" spans="1:5" ht="18" thickBot="1" x14ac:dyDescent="0.2">
      <c r="A136" s="6">
        <v>131</v>
      </c>
      <c r="B136" s="57">
        <f>通常分様式!X149</f>
        <v>0</v>
      </c>
      <c r="C136" s="6">
        <f t="shared" si="4"/>
        <v>0</v>
      </c>
      <c r="D136" s="6">
        <f t="shared" si="5"/>
        <v>0</v>
      </c>
      <c r="E136" s="6" t="str">
        <f>IFERROR(VLOOKUP(D136,通常分様式!$A$19:$A$418,1,FALSE),"")</f>
        <v/>
      </c>
    </row>
    <row r="137" spans="1:5" ht="18" thickBot="1" x14ac:dyDescent="0.2">
      <c r="A137" s="6">
        <v>132</v>
      </c>
      <c r="B137" s="57">
        <f>通常分様式!X150</f>
        <v>0</v>
      </c>
      <c r="C137" s="6">
        <f t="shared" si="4"/>
        <v>0</v>
      </c>
      <c r="D137" s="6">
        <f t="shared" si="5"/>
        <v>0</v>
      </c>
      <c r="E137" s="6" t="str">
        <f>IFERROR(VLOOKUP(D137,通常分様式!$A$19:$A$418,1,FALSE),"")</f>
        <v/>
      </c>
    </row>
    <row r="138" spans="1:5" ht="18" thickBot="1" x14ac:dyDescent="0.2">
      <c r="A138" s="6">
        <v>133</v>
      </c>
      <c r="B138" s="57">
        <f>通常分様式!X151</f>
        <v>0</v>
      </c>
      <c r="C138" s="6">
        <f t="shared" si="4"/>
        <v>0</v>
      </c>
      <c r="D138" s="6">
        <f t="shared" si="5"/>
        <v>0</v>
      </c>
      <c r="E138" s="6" t="str">
        <f>IFERROR(VLOOKUP(D138,通常分様式!$A$19:$A$418,1,FALSE),"")</f>
        <v/>
      </c>
    </row>
    <row r="139" spans="1:5" ht="18" thickBot="1" x14ac:dyDescent="0.2">
      <c r="A139" s="6">
        <v>134</v>
      </c>
      <c r="B139" s="57">
        <f>通常分様式!X152</f>
        <v>0</v>
      </c>
      <c r="C139" s="6">
        <f t="shared" si="4"/>
        <v>0</v>
      </c>
      <c r="D139" s="6">
        <f t="shared" si="5"/>
        <v>0</v>
      </c>
      <c r="E139" s="6" t="str">
        <f>IFERROR(VLOOKUP(D139,通常分様式!$A$19:$A$418,1,FALSE),"")</f>
        <v/>
      </c>
    </row>
    <row r="140" spans="1:5" ht="18" thickBot="1" x14ac:dyDescent="0.2">
      <c r="A140" s="6">
        <v>135</v>
      </c>
      <c r="B140" s="57">
        <f>通常分様式!X153</f>
        <v>0</v>
      </c>
      <c r="C140" s="6">
        <f t="shared" si="4"/>
        <v>0</v>
      </c>
      <c r="D140" s="6">
        <f t="shared" si="5"/>
        <v>0</v>
      </c>
      <c r="E140" s="6" t="str">
        <f>IFERROR(VLOOKUP(D140,通常分様式!$A$19:$A$418,1,FALSE),"")</f>
        <v/>
      </c>
    </row>
    <row r="141" spans="1:5" ht="18" thickBot="1" x14ac:dyDescent="0.2">
      <c r="A141" s="6">
        <v>136</v>
      </c>
      <c r="B141" s="57">
        <f>通常分様式!X154</f>
        <v>0</v>
      </c>
      <c r="C141" s="6">
        <f t="shared" si="4"/>
        <v>0</v>
      </c>
      <c r="D141" s="6">
        <f t="shared" si="5"/>
        <v>0</v>
      </c>
      <c r="E141" s="6" t="str">
        <f>IFERROR(VLOOKUP(D141,通常分様式!$A$19:$A$418,1,FALSE),"")</f>
        <v/>
      </c>
    </row>
    <row r="142" spans="1:5" ht="18" thickBot="1" x14ac:dyDescent="0.2">
      <c r="A142" s="6">
        <v>137</v>
      </c>
      <c r="B142" s="57">
        <f>通常分様式!X155</f>
        <v>0</v>
      </c>
      <c r="C142" s="6">
        <f t="shared" si="4"/>
        <v>0</v>
      </c>
      <c r="D142" s="6">
        <f t="shared" si="5"/>
        <v>0</v>
      </c>
      <c r="E142" s="6" t="str">
        <f>IFERROR(VLOOKUP(D142,通常分様式!$A$19:$A$418,1,FALSE),"")</f>
        <v/>
      </c>
    </row>
    <row r="143" spans="1:5" ht="18" thickBot="1" x14ac:dyDescent="0.2">
      <c r="A143" s="6">
        <v>138</v>
      </c>
      <c r="B143" s="57">
        <f>通常分様式!X156</f>
        <v>0</v>
      </c>
      <c r="C143" s="6">
        <f t="shared" si="4"/>
        <v>0</v>
      </c>
      <c r="D143" s="6">
        <f t="shared" si="5"/>
        <v>0</v>
      </c>
      <c r="E143" s="6" t="str">
        <f>IFERROR(VLOOKUP(D143,通常分様式!$A$19:$A$418,1,FALSE),"")</f>
        <v/>
      </c>
    </row>
    <row r="144" spans="1:5" ht="18" thickBot="1" x14ac:dyDescent="0.2">
      <c r="A144" s="6">
        <v>139</v>
      </c>
      <c r="B144" s="57">
        <f>通常分様式!X157</f>
        <v>0</v>
      </c>
      <c r="C144" s="6">
        <f t="shared" si="4"/>
        <v>0</v>
      </c>
      <c r="D144" s="6">
        <f t="shared" si="5"/>
        <v>0</v>
      </c>
      <c r="E144" s="6" t="str">
        <f>IFERROR(VLOOKUP(D144,通常分様式!$A$19:$A$418,1,FALSE),"")</f>
        <v/>
      </c>
    </row>
    <row r="145" spans="1:5" ht="18" thickBot="1" x14ac:dyDescent="0.2">
      <c r="A145" s="6">
        <v>140</v>
      </c>
      <c r="B145" s="57">
        <f>通常分様式!X158</f>
        <v>0</v>
      </c>
      <c r="C145" s="6">
        <f t="shared" si="4"/>
        <v>0</v>
      </c>
      <c r="D145" s="6">
        <f t="shared" si="5"/>
        <v>0</v>
      </c>
      <c r="E145" s="6" t="str">
        <f>IFERROR(VLOOKUP(D145,通常分様式!$A$19:$A$418,1,FALSE),"")</f>
        <v/>
      </c>
    </row>
    <row r="146" spans="1:5" ht="18" thickBot="1" x14ac:dyDescent="0.2">
      <c r="A146" s="6">
        <v>141</v>
      </c>
      <c r="B146" s="57">
        <f>通常分様式!X159</f>
        <v>0</v>
      </c>
      <c r="C146" s="6">
        <f t="shared" si="4"/>
        <v>0</v>
      </c>
      <c r="D146" s="6">
        <f t="shared" si="5"/>
        <v>0</v>
      </c>
      <c r="E146" s="6" t="str">
        <f>IFERROR(VLOOKUP(D146,通常分様式!$A$19:$A$418,1,FALSE),"")</f>
        <v/>
      </c>
    </row>
    <row r="147" spans="1:5" ht="18" thickBot="1" x14ac:dyDescent="0.2">
      <c r="A147" s="6">
        <v>142</v>
      </c>
      <c r="B147" s="57">
        <f>通常分様式!X160</f>
        <v>0</v>
      </c>
      <c r="C147" s="6">
        <f t="shared" si="4"/>
        <v>0</v>
      </c>
      <c r="D147" s="6">
        <f t="shared" si="5"/>
        <v>0</v>
      </c>
      <c r="E147" s="6" t="str">
        <f>IFERROR(VLOOKUP(D147,通常分様式!$A$19:$A$418,1,FALSE),"")</f>
        <v/>
      </c>
    </row>
    <row r="148" spans="1:5" ht="18" thickBot="1" x14ac:dyDescent="0.2">
      <c r="A148" s="6">
        <v>143</v>
      </c>
      <c r="B148" s="57">
        <f>通常分様式!X161</f>
        <v>0</v>
      </c>
      <c r="C148" s="6">
        <f t="shared" si="4"/>
        <v>0</v>
      </c>
      <c r="D148" s="6">
        <f t="shared" si="5"/>
        <v>0</v>
      </c>
      <c r="E148" s="6" t="str">
        <f>IFERROR(VLOOKUP(D148,通常分様式!$A$19:$A$418,1,FALSE),"")</f>
        <v/>
      </c>
    </row>
    <row r="149" spans="1:5" ht="18" thickBot="1" x14ac:dyDescent="0.2">
      <c r="A149" s="6">
        <v>144</v>
      </c>
      <c r="B149" s="57">
        <f>通常分様式!X162</f>
        <v>0</v>
      </c>
      <c r="C149" s="6">
        <f t="shared" si="4"/>
        <v>0</v>
      </c>
      <c r="D149" s="6">
        <f t="shared" si="5"/>
        <v>0</v>
      </c>
      <c r="E149" s="6" t="str">
        <f>IFERROR(VLOOKUP(D149,通常分様式!$A$19:$A$418,1,FALSE),"")</f>
        <v/>
      </c>
    </row>
    <row r="150" spans="1:5" ht="18" thickBot="1" x14ac:dyDescent="0.2">
      <c r="A150" s="6">
        <v>145</v>
      </c>
      <c r="B150" s="57">
        <f>通常分様式!X163</f>
        <v>0</v>
      </c>
      <c r="C150" s="6">
        <f t="shared" si="4"/>
        <v>0</v>
      </c>
      <c r="D150" s="6">
        <f t="shared" si="5"/>
        <v>0</v>
      </c>
      <c r="E150" s="6" t="str">
        <f>IFERROR(VLOOKUP(D150,通常分様式!$A$19:$A$418,1,FALSE),"")</f>
        <v/>
      </c>
    </row>
    <row r="151" spans="1:5" ht="18" thickBot="1" x14ac:dyDescent="0.2">
      <c r="A151" s="6">
        <v>146</v>
      </c>
      <c r="B151" s="57">
        <f>通常分様式!X164</f>
        <v>0</v>
      </c>
      <c r="C151" s="6">
        <f t="shared" si="4"/>
        <v>0</v>
      </c>
      <c r="D151" s="6">
        <f t="shared" si="5"/>
        <v>0</v>
      </c>
      <c r="E151" s="6" t="str">
        <f>IFERROR(VLOOKUP(D151,通常分様式!$A$19:$A$418,1,FALSE),"")</f>
        <v/>
      </c>
    </row>
    <row r="152" spans="1:5" ht="18" thickBot="1" x14ac:dyDescent="0.2">
      <c r="A152" s="6">
        <v>147</v>
      </c>
      <c r="B152" s="57">
        <f>通常分様式!X165</f>
        <v>0</v>
      </c>
      <c r="C152" s="6">
        <f t="shared" si="4"/>
        <v>0</v>
      </c>
      <c r="D152" s="6">
        <f t="shared" si="5"/>
        <v>0</v>
      </c>
      <c r="E152" s="6" t="str">
        <f>IFERROR(VLOOKUP(D152,通常分様式!$A$19:$A$418,1,FALSE),"")</f>
        <v/>
      </c>
    </row>
    <row r="153" spans="1:5" ht="18" thickBot="1" x14ac:dyDescent="0.2">
      <c r="A153" s="6">
        <v>148</v>
      </c>
      <c r="B153" s="57">
        <f>通常分様式!X166</f>
        <v>0</v>
      </c>
      <c r="C153" s="6">
        <f t="shared" si="4"/>
        <v>0</v>
      </c>
      <c r="D153" s="6">
        <f t="shared" si="5"/>
        <v>0</v>
      </c>
      <c r="E153" s="6" t="str">
        <f>IFERROR(VLOOKUP(D153,通常分様式!$A$19:$A$418,1,FALSE),"")</f>
        <v/>
      </c>
    </row>
    <row r="154" spans="1:5" ht="18" thickBot="1" x14ac:dyDescent="0.2">
      <c r="A154" s="6">
        <v>149</v>
      </c>
      <c r="B154" s="57">
        <f>通常分様式!X167</f>
        <v>0</v>
      </c>
      <c r="C154" s="6">
        <f t="shared" si="4"/>
        <v>0</v>
      </c>
      <c r="D154" s="6">
        <f t="shared" si="5"/>
        <v>0</v>
      </c>
      <c r="E154" s="6" t="str">
        <f>IFERROR(VLOOKUP(D154,通常分様式!$A$19:$A$418,1,FALSE),"")</f>
        <v/>
      </c>
    </row>
    <row r="155" spans="1:5" ht="18" thickBot="1" x14ac:dyDescent="0.2">
      <c r="A155" s="6">
        <v>150</v>
      </c>
      <c r="B155" s="57">
        <f>通常分様式!X168</f>
        <v>0</v>
      </c>
      <c r="C155" s="6">
        <f t="shared" si="4"/>
        <v>0</v>
      </c>
      <c r="D155" s="6">
        <f t="shared" si="5"/>
        <v>0</v>
      </c>
      <c r="E155" s="6" t="str">
        <f>IFERROR(VLOOKUP(D155,通常分様式!$A$19:$A$418,1,FALSE),"")</f>
        <v/>
      </c>
    </row>
    <row r="156" spans="1:5" ht="18" thickBot="1" x14ac:dyDescent="0.2">
      <c r="A156" s="6">
        <v>151</v>
      </c>
      <c r="B156" s="57">
        <f>通常分様式!X169</f>
        <v>0</v>
      </c>
      <c r="C156" s="6">
        <f t="shared" si="4"/>
        <v>0</v>
      </c>
      <c r="D156" s="6">
        <f t="shared" si="5"/>
        <v>0</v>
      </c>
      <c r="E156" s="6" t="str">
        <f>IFERROR(VLOOKUP(D156,通常分様式!$A$19:$A$418,1,FALSE),"")</f>
        <v/>
      </c>
    </row>
    <row r="157" spans="1:5" ht="18" thickBot="1" x14ac:dyDescent="0.2">
      <c r="A157" s="6">
        <v>152</v>
      </c>
      <c r="B157" s="57">
        <f>通常分様式!X170</f>
        <v>0</v>
      </c>
      <c r="C157" s="6">
        <f t="shared" si="4"/>
        <v>0</v>
      </c>
      <c r="D157" s="6">
        <f t="shared" si="5"/>
        <v>0</v>
      </c>
      <c r="E157" s="6" t="str">
        <f>IFERROR(VLOOKUP(D157,通常分様式!$A$19:$A$418,1,FALSE),"")</f>
        <v/>
      </c>
    </row>
    <row r="158" spans="1:5" ht="18" thickBot="1" x14ac:dyDescent="0.2">
      <c r="A158" s="6">
        <v>153</v>
      </c>
      <c r="B158" s="57">
        <f>通常分様式!X171</f>
        <v>0</v>
      </c>
      <c r="C158" s="6">
        <f t="shared" si="4"/>
        <v>0</v>
      </c>
      <c r="D158" s="6">
        <f t="shared" si="5"/>
        <v>0</v>
      </c>
      <c r="E158" s="6" t="str">
        <f>IFERROR(VLOOKUP(D158,通常分様式!$A$19:$A$418,1,FALSE),"")</f>
        <v/>
      </c>
    </row>
    <row r="159" spans="1:5" ht="18" thickBot="1" x14ac:dyDescent="0.2">
      <c r="A159" s="6">
        <v>154</v>
      </c>
      <c r="B159" s="57">
        <f>通常分様式!X172</f>
        <v>0</v>
      </c>
      <c r="C159" s="6">
        <f t="shared" si="4"/>
        <v>0</v>
      </c>
      <c r="D159" s="6">
        <f t="shared" si="5"/>
        <v>0</v>
      </c>
      <c r="E159" s="6" t="str">
        <f>IFERROR(VLOOKUP(D159,通常分様式!$A$19:$A$418,1,FALSE),"")</f>
        <v/>
      </c>
    </row>
    <row r="160" spans="1:5" ht="18" thickBot="1" x14ac:dyDescent="0.2">
      <c r="A160" s="6">
        <v>155</v>
      </c>
      <c r="B160" s="57">
        <f>通常分様式!X173</f>
        <v>0</v>
      </c>
      <c r="C160" s="6">
        <f t="shared" si="4"/>
        <v>0</v>
      </c>
      <c r="D160" s="6">
        <f t="shared" si="5"/>
        <v>0</v>
      </c>
      <c r="E160" s="6" t="str">
        <f>IFERROR(VLOOKUP(D160,通常分様式!$A$19:$A$418,1,FALSE),"")</f>
        <v/>
      </c>
    </row>
    <row r="161" spans="1:5" ht="18" thickBot="1" x14ac:dyDescent="0.2">
      <c r="A161" s="6">
        <v>156</v>
      </c>
      <c r="B161" s="57">
        <f>通常分様式!X174</f>
        <v>0</v>
      </c>
      <c r="C161" s="6">
        <f t="shared" si="4"/>
        <v>0</v>
      </c>
      <c r="D161" s="6">
        <f t="shared" si="5"/>
        <v>0</v>
      </c>
      <c r="E161" s="6" t="str">
        <f>IFERROR(VLOOKUP(D161,通常分様式!$A$19:$A$418,1,FALSE),"")</f>
        <v/>
      </c>
    </row>
    <row r="162" spans="1:5" ht="18" thickBot="1" x14ac:dyDescent="0.2">
      <c r="A162" s="6">
        <v>157</v>
      </c>
      <c r="B162" s="57">
        <f>通常分様式!X175</f>
        <v>0</v>
      </c>
      <c r="C162" s="6">
        <f t="shared" si="4"/>
        <v>0</v>
      </c>
      <c r="D162" s="6">
        <f t="shared" si="5"/>
        <v>0</v>
      </c>
      <c r="E162" s="6" t="str">
        <f>IFERROR(VLOOKUP(D162,通常分様式!$A$19:$A$418,1,FALSE),"")</f>
        <v/>
      </c>
    </row>
    <row r="163" spans="1:5" ht="18" thickBot="1" x14ac:dyDescent="0.2">
      <c r="A163" s="6">
        <v>158</v>
      </c>
      <c r="B163" s="57">
        <f>通常分様式!X176</f>
        <v>0</v>
      </c>
      <c r="C163" s="6">
        <f t="shared" si="4"/>
        <v>0</v>
      </c>
      <c r="D163" s="6">
        <f t="shared" si="5"/>
        <v>0</v>
      </c>
      <c r="E163" s="6" t="str">
        <f>IFERROR(VLOOKUP(D163,通常分様式!$A$19:$A$418,1,FALSE),"")</f>
        <v/>
      </c>
    </row>
    <row r="164" spans="1:5" ht="18" thickBot="1" x14ac:dyDescent="0.2">
      <c r="A164" s="6">
        <v>159</v>
      </c>
      <c r="B164" s="57">
        <f>通常分様式!X177</f>
        <v>0</v>
      </c>
      <c r="C164" s="6">
        <f t="shared" si="4"/>
        <v>0</v>
      </c>
      <c r="D164" s="6">
        <f t="shared" si="5"/>
        <v>0</v>
      </c>
      <c r="E164" s="6" t="str">
        <f>IFERROR(VLOOKUP(D164,通常分様式!$A$19:$A$418,1,FALSE),"")</f>
        <v/>
      </c>
    </row>
    <row r="165" spans="1:5" ht="18" thickBot="1" x14ac:dyDescent="0.2">
      <c r="A165" s="6">
        <v>160</v>
      </c>
      <c r="B165" s="57">
        <f>通常分様式!X178</f>
        <v>0</v>
      </c>
      <c r="C165" s="6">
        <f t="shared" si="4"/>
        <v>0</v>
      </c>
      <c r="D165" s="6">
        <f t="shared" si="5"/>
        <v>0</v>
      </c>
      <c r="E165" s="6" t="str">
        <f>IFERROR(VLOOKUP(D165,通常分様式!$A$19:$A$418,1,FALSE),"")</f>
        <v/>
      </c>
    </row>
    <row r="166" spans="1:5" ht="18" thickBot="1" x14ac:dyDescent="0.2">
      <c r="A166" s="6">
        <v>161</v>
      </c>
      <c r="B166" s="57">
        <f>通常分様式!X179</f>
        <v>0</v>
      </c>
      <c r="C166" s="6">
        <f t="shared" si="4"/>
        <v>0</v>
      </c>
      <c r="D166" s="6">
        <f t="shared" si="5"/>
        <v>0</v>
      </c>
      <c r="E166" s="6" t="str">
        <f>IFERROR(VLOOKUP(D166,通常分様式!$A$19:$A$418,1,FALSE),"")</f>
        <v/>
      </c>
    </row>
    <row r="167" spans="1:5" ht="18" thickBot="1" x14ac:dyDescent="0.2">
      <c r="A167" s="6">
        <v>162</v>
      </c>
      <c r="B167" s="57">
        <f>通常分様式!X180</f>
        <v>0</v>
      </c>
      <c r="C167" s="6">
        <f t="shared" si="4"/>
        <v>0</v>
      </c>
      <c r="D167" s="6">
        <f t="shared" si="5"/>
        <v>0</v>
      </c>
      <c r="E167" s="6" t="str">
        <f>IFERROR(VLOOKUP(D167,通常分様式!$A$19:$A$418,1,FALSE),"")</f>
        <v/>
      </c>
    </row>
    <row r="168" spans="1:5" ht="18" thickBot="1" x14ac:dyDescent="0.2">
      <c r="A168" s="6">
        <v>163</v>
      </c>
      <c r="B168" s="57">
        <f>通常分様式!X181</f>
        <v>0</v>
      </c>
      <c r="C168" s="6">
        <f t="shared" si="4"/>
        <v>0</v>
      </c>
      <c r="D168" s="6">
        <f t="shared" si="5"/>
        <v>0</v>
      </c>
      <c r="E168" s="6" t="str">
        <f>IFERROR(VLOOKUP(D168,通常分様式!$A$19:$A$418,1,FALSE),"")</f>
        <v/>
      </c>
    </row>
    <row r="169" spans="1:5" ht="18" thickBot="1" x14ac:dyDescent="0.2">
      <c r="A169" s="6">
        <v>164</v>
      </c>
      <c r="B169" s="57">
        <f>通常分様式!X182</f>
        <v>0</v>
      </c>
      <c r="C169" s="6">
        <f t="shared" si="4"/>
        <v>0</v>
      </c>
      <c r="D169" s="6">
        <f t="shared" si="5"/>
        <v>0</v>
      </c>
      <c r="E169" s="6" t="str">
        <f>IFERROR(VLOOKUP(D169,通常分様式!$A$19:$A$418,1,FALSE),"")</f>
        <v/>
      </c>
    </row>
    <row r="170" spans="1:5" ht="18" thickBot="1" x14ac:dyDescent="0.2">
      <c r="A170" s="6">
        <v>165</v>
      </c>
      <c r="B170" s="57">
        <f>通常分様式!X183</f>
        <v>0</v>
      </c>
      <c r="C170" s="6">
        <f t="shared" si="4"/>
        <v>0</v>
      </c>
      <c r="D170" s="6">
        <f t="shared" si="5"/>
        <v>0</v>
      </c>
      <c r="E170" s="6" t="str">
        <f>IFERROR(VLOOKUP(D170,通常分様式!$A$19:$A$418,1,FALSE),"")</f>
        <v/>
      </c>
    </row>
    <row r="171" spans="1:5" ht="18" thickBot="1" x14ac:dyDescent="0.2">
      <c r="A171" s="6">
        <v>166</v>
      </c>
      <c r="B171" s="57">
        <f>通常分様式!X184</f>
        <v>0</v>
      </c>
      <c r="C171" s="6">
        <f t="shared" si="4"/>
        <v>0</v>
      </c>
      <c r="D171" s="6">
        <f t="shared" si="5"/>
        <v>0</v>
      </c>
      <c r="E171" s="6" t="str">
        <f>IFERROR(VLOOKUP(D171,通常分様式!$A$19:$A$418,1,FALSE),"")</f>
        <v/>
      </c>
    </row>
    <row r="172" spans="1:5" ht="18" thickBot="1" x14ac:dyDescent="0.2">
      <c r="A172" s="6">
        <v>167</v>
      </c>
      <c r="B172" s="57">
        <f>通常分様式!X185</f>
        <v>0</v>
      </c>
      <c r="C172" s="6">
        <f t="shared" si="4"/>
        <v>0</v>
      </c>
      <c r="D172" s="6">
        <f t="shared" si="5"/>
        <v>0</v>
      </c>
      <c r="E172" s="6" t="str">
        <f>IFERROR(VLOOKUP(D172,通常分様式!$A$19:$A$418,1,FALSE),"")</f>
        <v/>
      </c>
    </row>
    <row r="173" spans="1:5" ht="18" thickBot="1" x14ac:dyDescent="0.2">
      <c r="A173" s="6">
        <v>168</v>
      </c>
      <c r="B173" s="57">
        <f>通常分様式!X186</f>
        <v>0</v>
      </c>
      <c r="C173" s="6">
        <f t="shared" si="4"/>
        <v>0</v>
      </c>
      <c r="D173" s="6">
        <f t="shared" si="5"/>
        <v>0</v>
      </c>
      <c r="E173" s="6" t="str">
        <f>IFERROR(VLOOKUP(D173,通常分様式!$A$19:$A$418,1,FALSE),"")</f>
        <v/>
      </c>
    </row>
    <row r="174" spans="1:5" ht="18" thickBot="1" x14ac:dyDescent="0.2">
      <c r="A174" s="6">
        <v>169</v>
      </c>
      <c r="B174" s="57">
        <f>通常分様式!X187</f>
        <v>0</v>
      </c>
      <c r="C174" s="6">
        <f t="shared" si="4"/>
        <v>0</v>
      </c>
      <c r="D174" s="6">
        <f t="shared" si="5"/>
        <v>0</v>
      </c>
      <c r="E174" s="6" t="str">
        <f>IFERROR(VLOOKUP(D174,通常分様式!$A$19:$A$418,1,FALSE),"")</f>
        <v/>
      </c>
    </row>
    <row r="175" spans="1:5" ht="18" thickBot="1" x14ac:dyDescent="0.2">
      <c r="A175" s="6">
        <v>170</v>
      </c>
      <c r="B175" s="57">
        <f>通常分様式!X188</f>
        <v>0</v>
      </c>
      <c r="C175" s="6">
        <f t="shared" si="4"/>
        <v>0</v>
      </c>
      <c r="D175" s="6">
        <f t="shared" si="5"/>
        <v>0</v>
      </c>
      <c r="E175" s="6" t="str">
        <f>IFERROR(VLOOKUP(D175,通常分様式!$A$19:$A$418,1,FALSE),"")</f>
        <v/>
      </c>
    </row>
    <row r="176" spans="1:5" ht="18" thickBot="1" x14ac:dyDescent="0.2">
      <c r="A176" s="6">
        <v>171</v>
      </c>
      <c r="B176" s="57">
        <f>通常分様式!X189</f>
        <v>0</v>
      </c>
      <c r="C176" s="6">
        <f t="shared" si="4"/>
        <v>0</v>
      </c>
      <c r="D176" s="6">
        <f t="shared" si="5"/>
        <v>0</v>
      </c>
      <c r="E176" s="6" t="str">
        <f>IFERROR(VLOOKUP(D176,通常分様式!$A$19:$A$418,1,FALSE),"")</f>
        <v/>
      </c>
    </row>
    <row r="177" spans="1:5" ht="18" thickBot="1" x14ac:dyDescent="0.2">
      <c r="A177" s="6">
        <v>172</v>
      </c>
      <c r="B177" s="57">
        <f>通常分様式!X190</f>
        <v>0</v>
      </c>
      <c r="C177" s="6">
        <f t="shared" si="4"/>
        <v>0</v>
      </c>
      <c r="D177" s="6">
        <f t="shared" si="5"/>
        <v>0</v>
      </c>
      <c r="E177" s="6" t="str">
        <f>IFERROR(VLOOKUP(D177,通常分様式!$A$19:$A$418,1,FALSE),"")</f>
        <v/>
      </c>
    </row>
    <row r="178" spans="1:5" ht="18" thickBot="1" x14ac:dyDescent="0.2">
      <c r="A178" s="6">
        <v>173</v>
      </c>
      <c r="B178" s="57">
        <f>通常分様式!X191</f>
        <v>0</v>
      </c>
      <c r="C178" s="6">
        <f t="shared" si="4"/>
        <v>0</v>
      </c>
      <c r="D178" s="6">
        <f t="shared" si="5"/>
        <v>0</v>
      </c>
      <c r="E178" s="6" t="str">
        <f>IFERROR(VLOOKUP(D178,通常分様式!$A$19:$A$418,1,FALSE),"")</f>
        <v/>
      </c>
    </row>
    <row r="179" spans="1:5" ht="18" thickBot="1" x14ac:dyDescent="0.2">
      <c r="A179" s="6">
        <v>174</v>
      </c>
      <c r="B179" s="57">
        <f>通常分様式!X192</f>
        <v>0</v>
      </c>
      <c r="C179" s="6">
        <f t="shared" si="4"/>
        <v>0</v>
      </c>
      <c r="D179" s="6">
        <f t="shared" si="5"/>
        <v>0</v>
      </c>
      <c r="E179" s="6" t="str">
        <f>IFERROR(VLOOKUP(D179,通常分様式!$A$19:$A$418,1,FALSE),"")</f>
        <v/>
      </c>
    </row>
    <row r="180" spans="1:5" ht="18" thickBot="1" x14ac:dyDescent="0.2">
      <c r="A180" s="6">
        <v>175</v>
      </c>
      <c r="B180" s="57">
        <f>通常分様式!X193</f>
        <v>0</v>
      </c>
      <c r="C180" s="6">
        <f t="shared" si="4"/>
        <v>0</v>
      </c>
      <c r="D180" s="6">
        <f t="shared" si="5"/>
        <v>0</v>
      </c>
      <c r="E180" s="6" t="str">
        <f>IFERROR(VLOOKUP(D180,通常分様式!$A$19:$A$418,1,FALSE),"")</f>
        <v/>
      </c>
    </row>
    <row r="181" spans="1:5" ht="18" thickBot="1" x14ac:dyDescent="0.2">
      <c r="A181" s="6">
        <v>176</v>
      </c>
      <c r="B181" s="57">
        <f>通常分様式!X194</f>
        <v>0</v>
      </c>
      <c r="C181" s="6">
        <f t="shared" si="4"/>
        <v>0</v>
      </c>
      <c r="D181" s="6">
        <f t="shared" si="5"/>
        <v>0</v>
      </c>
      <c r="E181" s="6" t="str">
        <f>IFERROR(VLOOKUP(D181,通常分様式!$A$19:$A$418,1,FALSE),"")</f>
        <v/>
      </c>
    </row>
    <row r="182" spans="1:5" ht="18" thickBot="1" x14ac:dyDescent="0.2">
      <c r="A182" s="6">
        <v>177</v>
      </c>
      <c r="B182" s="57">
        <f>通常分様式!X195</f>
        <v>0</v>
      </c>
      <c r="C182" s="6">
        <f t="shared" si="4"/>
        <v>0</v>
      </c>
      <c r="D182" s="6">
        <f t="shared" si="5"/>
        <v>0</v>
      </c>
      <c r="E182" s="6" t="str">
        <f>IFERROR(VLOOKUP(D182,通常分様式!$A$19:$A$418,1,FALSE),"")</f>
        <v/>
      </c>
    </row>
    <row r="183" spans="1:5" ht="18" thickBot="1" x14ac:dyDescent="0.2">
      <c r="A183" s="6">
        <v>178</v>
      </c>
      <c r="B183" s="57">
        <f>通常分様式!X196</f>
        <v>0</v>
      </c>
      <c r="C183" s="6">
        <f t="shared" si="4"/>
        <v>0</v>
      </c>
      <c r="D183" s="6">
        <f t="shared" si="5"/>
        <v>0</v>
      </c>
      <c r="E183" s="6" t="str">
        <f>IFERROR(VLOOKUP(D183,通常分様式!$A$19:$A$418,1,FALSE),"")</f>
        <v/>
      </c>
    </row>
    <row r="184" spans="1:5" ht="18" thickBot="1" x14ac:dyDescent="0.2">
      <c r="A184" s="6">
        <v>179</v>
      </c>
      <c r="B184" s="57">
        <f>通常分様式!X197</f>
        <v>0</v>
      </c>
      <c r="C184" s="6">
        <f t="shared" si="4"/>
        <v>0</v>
      </c>
      <c r="D184" s="6">
        <f t="shared" si="5"/>
        <v>0</v>
      </c>
      <c r="E184" s="6" t="str">
        <f>IFERROR(VLOOKUP(D184,通常分様式!$A$19:$A$418,1,FALSE),"")</f>
        <v/>
      </c>
    </row>
    <row r="185" spans="1:5" ht="18" thickBot="1" x14ac:dyDescent="0.2">
      <c r="A185" s="6">
        <v>180</v>
      </c>
      <c r="B185" s="57">
        <f>通常分様式!X198</f>
        <v>0</v>
      </c>
      <c r="C185" s="6">
        <f t="shared" si="4"/>
        <v>0</v>
      </c>
      <c r="D185" s="6">
        <f t="shared" si="5"/>
        <v>0</v>
      </c>
      <c r="E185" s="6" t="str">
        <f>IFERROR(VLOOKUP(D185,通常分様式!$A$19:$A$418,1,FALSE),"")</f>
        <v/>
      </c>
    </row>
    <row r="186" spans="1:5" ht="18" thickBot="1" x14ac:dyDescent="0.2">
      <c r="A186" s="6">
        <v>181</v>
      </c>
      <c r="B186" s="57">
        <f>通常分様式!X199</f>
        <v>0</v>
      </c>
      <c r="C186" s="6">
        <f t="shared" si="4"/>
        <v>0</v>
      </c>
      <c r="D186" s="6">
        <f t="shared" si="5"/>
        <v>0</v>
      </c>
      <c r="E186" s="6" t="str">
        <f>IFERROR(VLOOKUP(D186,通常分様式!$A$19:$A$418,1,FALSE),"")</f>
        <v/>
      </c>
    </row>
    <row r="187" spans="1:5" ht="18" thickBot="1" x14ac:dyDescent="0.2">
      <c r="A187" s="6">
        <v>182</v>
      </c>
      <c r="B187" s="57">
        <f>通常分様式!X200</f>
        <v>0</v>
      </c>
      <c r="C187" s="6">
        <f t="shared" si="4"/>
        <v>0</v>
      </c>
      <c r="D187" s="6">
        <f t="shared" si="5"/>
        <v>0</v>
      </c>
      <c r="E187" s="6" t="str">
        <f>IFERROR(VLOOKUP(D187,通常分様式!$A$19:$A$418,1,FALSE),"")</f>
        <v/>
      </c>
    </row>
    <row r="188" spans="1:5" ht="18" thickBot="1" x14ac:dyDescent="0.2">
      <c r="A188" s="6">
        <v>183</v>
      </c>
      <c r="B188" s="57">
        <f>通常分様式!X201</f>
        <v>0</v>
      </c>
      <c r="C188" s="6">
        <f t="shared" si="4"/>
        <v>0</v>
      </c>
      <c r="D188" s="6">
        <f t="shared" si="5"/>
        <v>0</v>
      </c>
      <c r="E188" s="6" t="str">
        <f>IFERROR(VLOOKUP(D188,通常分様式!$A$19:$A$418,1,FALSE),"")</f>
        <v/>
      </c>
    </row>
    <row r="189" spans="1:5" ht="18" thickBot="1" x14ac:dyDescent="0.2">
      <c r="A189" s="6">
        <v>184</v>
      </c>
      <c r="B189" s="57">
        <f>通常分様式!X202</f>
        <v>0</v>
      </c>
      <c r="C189" s="6">
        <f t="shared" si="4"/>
        <v>0</v>
      </c>
      <c r="D189" s="6">
        <f t="shared" si="5"/>
        <v>0</v>
      </c>
      <c r="E189" s="6" t="str">
        <f>IFERROR(VLOOKUP(D189,通常分様式!$A$19:$A$418,1,FALSE),"")</f>
        <v/>
      </c>
    </row>
    <row r="190" spans="1:5" ht="18" thickBot="1" x14ac:dyDescent="0.2">
      <c r="A190" s="6">
        <v>185</v>
      </c>
      <c r="B190" s="57">
        <f>通常分様式!X203</f>
        <v>0</v>
      </c>
      <c r="C190" s="6">
        <f t="shared" si="4"/>
        <v>0</v>
      </c>
      <c r="D190" s="6">
        <f t="shared" si="5"/>
        <v>0</v>
      </c>
      <c r="E190" s="6" t="str">
        <f>IFERROR(VLOOKUP(D190,通常分様式!$A$19:$A$418,1,FALSE),"")</f>
        <v/>
      </c>
    </row>
    <row r="191" spans="1:5" ht="18" thickBot="1" x14ac:dyDescent="0.2">
      <c r="A191" s="6">
        <v>186</v>
      </c>
      <c r="B191" s="57">
        <f>通常分様式!X204</f>
        <v>0</v>
      </c>
      <c r="C191" s="6">
        <f t="shared" si="4"/>
        <v>0</v>
      </c>
      <c r="D191" s="6">
        <f t="shared" si="5"/>
        <v>0</v>
      </c>
      <c r="E191" s="6" t="str">
        <f>IFERROR(VLOOKUP(D191,通常分様式!$A$19:$A$418,1,FALSE),"")</f>
        <v/>
      </c>
    </row>
    <row r="192" spans="1:5" ht="18" thickBot="1" x14ac:dyDescent="0.2">
      <c r="A192" s="6">
        <v>187</v>
      </c>
      <c r="B192" s="57">
        <f>通常分様式!X205</f>
        <v>0</v>
      </c>
      <c r="C192" s="6">
        <f t="shared" si="4"/>
        <v>0</v>
      </c>
      <c r="D192" s="6">
        <f t="shared" si="5"/>
        <v>0</v>
      </c>
      <c r="E192" s="6" t="str">
        <f>IFERROR(VLOOKUP(D192,通常分様式!$A$19:$A$418,1,FALSE),"")</f>
        <v/>
      </c>
    </row>
    <row r="193" spans="1:5" ht="18" thickBot="1" x14ac:dyDescent="0.2">
      <c r="A193" s="6">
        <v>188</v>
      </c>
      <c r="B193" s="57">
        <f>通常分様式!X206</f>
        <v>0</v>
      </c>
      <c r="C193" s="6">
        <f t="shared" si="4"/>
        <v>0</v>
      </c>
      <c r="D193" s="6">
        <f t="shared" si="5"/>
        <v>0</v>
      </c>
      <c r="E193" s="6" t="str">
        <f>IFERROR(VLOOKUP(D193,通常分様式!$A$19:$A$418,1,FALSE),"")</f>
        <v/>
      </c>
    </row>
    <row r="194" spans="1:5" ht="18" thickBot="1" x14ac:dyDescent="0.2">
      <c r="A194" s="6">
        <v>189</v>
      </c>
      <c r="B194" s="57">
        <f>通常分様式!X207</f>
        <v>0</v>
      </c>
      <c r="C194" s="6">
        <f t="shared" si="4"/>
        <v>0</v>
      </c>
      <c r="D194" s="6">
        <f t="shared" si="5"/>
        <v>0</v>
      </c>
      <c r="E194" s="6" t="str">
        <f>IFERROR(VLOOKUP(D194,通常分様式!$A$19:$A$418,1,FALSE),"")</f>
        <v/>
      </c>
    </row>
    <row r="195" spans="1:5" ht="18" thickBot="1" x14ac:dyDescent="0.2">
      <c r="A195" s="6">
        <v>190</v>
      </c>
      <c r="B195" s="57">
        <f>通常分様式!X208</f>
        <v>0</v>
      </c>
      <c r="C195" s="6">
        <f t="shared" si="4"/>
        <v>0</v>
      </c>
      <c r="D195" s="6">
        <f t="shared" si="5"/>
        <v>0</v>
      </c>
      <c r="E195" s="6" t="str">
        <f>IFERROR(VLOOKUP(D195,通常分様式!$A$19:$A$418,1,FALSE),"")</f>
        <v/>
      </c>
    </row>
    <row r="196" spans="1:5" ht="18" thickBot="1" x14ac:dyDescent="0.2">
      <c r="A196" s="6">
        <v>191</v>
      </c>
      <c r="B196" s="57">
        <f>通常分様式!X209</f>
        <v>0</v>
      </c>
      <c r="C196" s="6">
        <f t="shared" si="4"/>
        <v>0</v>
      </c>
      <c r="D196" s="6">
        <f t="shared" si="5"/>
        <v>0</v>
      </c>
      <c r="E196" s="6" t="str">
        <f>IFERROR(VLOOKUP(D196,通常分様式!$A$19:$A$418,1,FALSE),"")</f>
        <v/>
      </c>
    </row>
    <row r="197" spans="1:5" ht="18" thickBot="1" x14ac:dyDescent="0.2">
      <c r="A197" s="6">
        <v>192</v>
      </c>
      <c r="B197" s="57">
        <f>通常分様式!X210</f>
        <v>0</v>
      </c>
      <c r="C197" s="6">
        <f t="shared" si="4"/>
        <v>0</v>
      </c>
      <c r="D197" s="6">
        <f t="shared" si="5"/>
        <v>0</v>
      </c>
      <c r="E197" s="6" t="str">
        <f>IFERROR(VLOOKUP(D197,通常分様式!$A$19:$A$418,1,FALSE),"")</f>
        <v/>
      </c>
    </row>
    <row r="198" spans="1:5" ht="18" thickBot="1" x14ac:dyDescent="0.2">
      <c r="A198" s="6">
        <v>193</v>
      </c>
      <c r="B198" s="57">
        <f>通常分様式!X211</f>
        <v>0</v>
      </c>
      <c r="C198" s="6">
        <f t="shared" si="4"/>
        <v>0</v>
      </c>
      <c r="D198" s="6">
        <f t="shared" si="5"/>
        <v>0</v>
      </c>
      <c r="E198" s="6" t="str">
        <f>IFERROR(VLOOKUP(D198,通常分様式!$A$19:$A$418,1,FALSE),"")</f>
        <v/>
      </c>
    </row>
    <row r="199" spans="1:5" ht="18" thickBot="1" x14ac:dyDescent="0.2">
      <c r="A199" s="6">
        <v>194</v>
      </c>
      <c r="B199" s="57">
        <f>通常分様式!X212</f>
        <v>0</v>
      </c>
      <c r="C199" s="6">
        <f t="shared" ref="C199:C262" si="6">IF(B199="○",1,0)</f>
        <v>0</v>
      </c>
      <c r="D199" s="6">
        <f t="shared" ref="D199:D262" si="7">A199*C199</f>
        <v>0</v>
      </c>
      <c r="E199" s="6" t="str">
        <f>IFERROR(VLOOKUP(D199,通常分様式!$A$19:$A$418,1,FALSE),"")</f>
        <v/>
      </c>
    </row>
    <row r="200" spans="1:5" ht="18" thickBot="1" x14ac:dyDescent="0.2">
      <c r="A200" s="6">
        <v>195</v>
      </c>
      <c r="B200" s="57">
        <f>通常分様式!X213</f>
        <v>0</v>
      </c>
      <c r="C200" s="6">
        <f t="shared" si="6"/>
        <v>0</v>
      </c>
      <c r="D200" s="6">
        <f t="shared" si="7"/>
        <v>0</v>
      </c>
      <c r="E200" s="6" t="str">
        <f>IFERROR(VLOOKUP(D200,通常分様式!$A$19:$A$418,1,FALSE),"")</f>
        <v/>
      </c>
    </row>
    <row r="201" spans="1:5" ht="18" thickBot="1" x14ac:dyDescent="0.2">
      <c r="A201" s="6">
        <v>196</v>
      </c>
      <c r="B201" s="57">
        <f>通常分様式!X214</f>
        <v>0</v>
      </c>
      <c r="C201" s="6">
        <f t="shared" si="6"/>
        <v>0</v>
      </c>
      <c r="D201" s="6">
        <f t="shared" si="7"/>
        <v>0</v>
      </c>
      <c r="E201" s="6" t="str">
        <f>IFERROR(VLOOKUP(D201,通常分様式!$A$19:$A$418,1,FALSE),"")</f>
        <v/>
      </c>
    </row>
    <row r="202" spans="1:5" ht="18" thickBot="1" x14ac:dyDescent="0.2">
      <c r="A202" s="6">
        <v>197</v>
      </c>
      <c r="B202" s="57">
        <f>通常分様式!X215</f>
        <v>0</v>
      </c>
      <c r="C202" s="6">
        <f t="shared" si="6"/>
        <v>0</v>
      </c>
      <c r="D202" s="6">
        <f t="shared" si="7"/>
        <v>0</v>
      </c>
      <c r="E202" s="6" t="str">
        <f>IFERROR(VLOOKUP(D202,通常分様式!$A$19:$A$418,1,FALSE),"")</f>
        <v/>
      </c>
    </row>
    <row r="203" spans="1:5" ht="18" thickBot="1" x14ac:dyDescent="0.2">
      <c r="A203" s="6">
        <v>198</v>
      </c>
      <c r="B203" s="57">
        <f>通常分様式!X216</f>
        <v>0</v>
      </c>
      <c r="C203" s="6">
        <f t="shared" si="6"/>
        <v>0</v>
      </c>
      <c r="D203" s="6">
        <f t="shared" si="7"/>
        <v>0</v>
      </c>
      <c r="E203" s="6" t="str">
        <f>IFERROR(VLOOKUP(D203,通常分様式!$A$19:$A$418,1,FALSE),"")</f>
        <v/>
      </c>
    </row>
    <row r="204" spans="1:5" ht="18" thickBot="1" x14ac:dyDescent="0.2">
      <c r="A204" s="6">
        <v>199</v>
      </c>
      <c r="B204" s="57">
        <f>通常分様式!X217</f>
        <v>0</v>
      </c>
      <c r="C204" s="6">
        <f t="shared" si="6"/>
        <v>0</v>
      </c>
      <c r="D204" s="6">
        <f t="shared" si="7"/>
        <v>0</v>
      </c>
      <c r="E204" s="6" t="str">
        <f>IFERROR(VLOOKUP(D204,通常分様式!$A$19:$A$418,1,FALSE),"")</f>
        <v/>
      </c>
    </row>
    <row r="205" spans="1:5" ht="18" thickBot="1" x14ac:dyDescent="0.2">
      <c r="A205" s="6">
        <v>200</v>
      </c>
      <c r="B205" s="57">
        <f>通常分様式!X218</f>
        <v>0</v>
      </c>
      <c r="C205" s="6">
        <f t="shared" si="6"/>
        <v>0</v>
      </c>
      <c r="D205" s="6">
        <f t="shared" si="7"/>
        <v>0</v>
      </c>
      <c r="E205" s="6" t="str">
        <f>IFERROR(VLOOKUP(D205,通常分様式!$A$19:$A$418,1,FALSE),"")</f>
        <v/>
      </c>
    </row>
    <row r="206" spans="1:5" ht="18" thickBot="1" x14ac:dyDescent="0.2">
      <c r="A206" s="6">
        <v>201</v>
      </c>
      <c r="B206" s="57">
        <f>通常分様式!X219</f>
        <v>0</v>
      </c>
      <c r="C206" s="6">
        <f t="shared" si="6"/>
        <v>0</v>
      </c>
      <c r="D206" s="6">
        <f t="shared" si="7"/>
        <v>0</v>
      </c>
      <c r="E206" s="6" t="str">
        <f>IFERROR(VLOOKUP(D206,通常分様式!$A$19:$A$418,1,FALSE),"")</f>
        <v/>
      </c>
    </row>
    <row r="207" spans="1:5" ht="18" thickBot="1" x14ac:dyDescent="0.2">
      <c r="A207" s="6">
        <v>202</v>
      </c>
      <c r="B207" s="57">
        <f>通常分様式!X220</f>
        <v>0</v>
      </c>
      <c r="C207" s="6">
        <f t="shared" si="6"/>
        <v>0</v>
      </c>
      <c r="D207" s="6">
        <f t="shared" si="7"/>
        <v>0</v>
      </c>
      <c r="E207" s="6" t="str">
        <f>IFERROR(VLOOKUP(D207,通常分様式!$A$19:$A$418,1,FALSE),"")</f>
        <v/>
      </c>
    </row>
    <row r="208" spans="1:5" ht="18" thickBot="1" x14ac:dyDescent="0.2">
      <c r="A208" s="6">
        <v>203</v>
      </c>
      <c r="B208" s="57">
        <f>通常分様式!X221</f>
        <v>0</v>
      </c>
      <c r="C208" s="6">
        <f t="shared" si="6"/>
        <v>0</v>
      </c>
      <c r="D208" s="6">
        <f t="shared" si="7"/>
        <v>0</v>
      </c>
      <c r="E208" s="6" t="str">
        <f>IFERROR(VLOOKUP(D208,通常分様式!$A$19:$A$418,1,FALSE),"")</f>
        <v/>
      </c>
    </row>
    <row r="209" spans="1:5" ht="18" thickBot="1" x14ac:dyDescent="0.2">
      <c r="A209" s="6">
        <v>204</v>
      </c>
      <c r="B209" s="57">
        <f>通常分様式!X222</f>
        <v>0</v>
      </c>
      <c r="C209" s="6">
        <f t="shared" si="6"/>
        <v>0</v>
      </c>
      <c r="D209" s="6">
        <f t="shared" si="7"/>
        <v>0</v>
      </c>
      <c r="E209" s="6" t="str">
        <f>IFERROR(VLOOKUP(D209,通常分様式!$A$19:$A$418,1,FALSE),"")</f>
        <v/>
      </c>
    </row>
    <row r="210" spans="1:5" ht="18" thickBot="1" x14ac:dyDescent="0.2">
      <c r="A210" s="6">
        <v>205</v>
      </c>
      <c r="B210" s="57">
        <f>通常分様式!X223</f>
        <v>0</v>
      </c>
      <c r="C210" s="6">
        <f t="shared" si="6"/>
        <v>0</v>
      </c>
      <c r="D210" s="6">
        <f t="shared" si="7"/>
        <v>0</v>
      </c>
      <c r="E210" s="6" t="str">
        <f>IFERROR(VLOOKUP(D210,通常分様式!$A$19:$A$418,1,FALSE),"")</f>
        <v/>
      </c>
    </row>
    <row r="211" spans="1:5" ht="18" thickBot="1" x14ac:dyDescent="0.2">
      <c r="A211" s="6">
        <v>206</v>
      </c>
      <c r="B211" s="57">
        <f>通常分様式!X224</f>
        <v>0</v>
      </c>
      <c r="C211" s="6">
        <f t="shared" si="6"/>
        <v>0</v>
      </c>
      <c r="D211" s="6">
        <f t="shared" si="7"/>
        <v>0</v>
      </c>
      <c r="E211" s="6" t="str">
        <f>IFERROR(VLOOKUP(D211,通常分様式!$A$19:$A$418,1,FALSE),"")</f>
        <v/>
      </c>
    </row>
    <row r="212" spans="1:5" ht="18" thickBot="1" x14ac:dyDescent="0.2">
      <c r="A212" s="6">
        <v>207</v>
      </c>
      <c r="B212" s="57">
        <f>通常分様式!X225</f>
        <v>0</v>
      </c>
      <c r="C212" s="6">
        <f t="shared" si="6"/>
        <v>0</v>
      </c>
      <c r="D212" s="6">
        <f t="shared" si="7"/>
        <v>0</v>
      </c>
      <c r="E212" s="6" t="str">
        <f>IFERROR(VLOOKUP(D212,通常分様式!$A$19:$A$418,1,FALSE),"")</f>
        <v/>
      </c>
    </row>
    <row r="213" spans="1:5" ht="18" thickBot="1" x14ac:dyDescent="0.2">
      <c r="A213" s="6">
        <v>208</v>
      </c>
      <c r="B213" s="57">
        <f>通常分様式!X226</f>
        <v>0</v>
      </c>
      <c r="C213" s="6">
        <f t="shared" si="6"/>
        <v>0</v>
      </c>
      <c r="D213" s="6">
        <f t="shared" si="7"/>
        <v>0</v>
      </c>
      <c r="E213" s="6" t="str">
        <f>IFERROR(VLOOKUP(D213,通常分様式!$A$19:$A$418,1,FALSE),"")</f>
        <v/>
      </c>
    </row>
    <row r="214" spans="1:5" ht="18" thickBot="1" x14ac:dyDescent="0.2">
      <c r="A214" s="6">
        <v>209</v>
      </c>
      <c r="B214" s="57">
        <f>通常分様式!X227</f>
        <v>0</v>
      </c>
      <c r="C214" s="6">
        <f t="shared" si="6"/>
        <v>0</v>
      </c>
      <c r="D214" s="6">
        <f t="shared" si="7"/>
        <v>0</v>
      </c>
      <c r="E214" s="6" t="str">
        <f>IFERROR(VLOOKUP(D214,通常分様式!$A$19:$A$418,1,FALSE),"")</f>
        <v/>
      </c>
    </row>
    <row r="215" spans="1:5" ht="18" thickBot="1" x14ac:dyDescent="0.2">
      <c r="A215" s="6">
        <v>210</v>
      </c>
      <c r="B215" s="57">
        <f>通常分様式!X228</f>
        <v>0</v>
      </c>
      <c r="C215" s="6">
        <f t="shared" si="6"/>
        <v>0</v>
      </c>
      <c r="D215" s="6">
        <f t="shared" si="7"/>
        <v>0</v>
      </c>
      <c r="E215" s="6" t="str">
        <f>IFERROR(VLOOKUP(D215,通常分様式!$A$19:$A$418,1,FALSE),"")</f>
        <v/>
      </c>
    </row>
    <row r="216" spans="1:5" ht="18" thickBot="1" x14ac:dyDescent="0.2">
      <c r="A216" s="6">
        <v>211</v>
      </c>
      <c r="B216" s="57">
        <f>通常分様式!X229</f>
        <v>0</v>
      </c>
      <c r="C216" s="6">
        <f t="shared" si="6"/>
        <v>0</v>
      </c>
      <c r="D216" s="6">
        <f t="shared" si="7"/>
        <v>0</v>
      </c>
      <c r="E216" s="6" t="str">
        <f>IFERROR(VLOOKUP(D216,通常分様式!$A$19:$A$418,1,FALSE),"")</f>
        <v/>
      </c>
    </row>
    <row r="217" spans="1:5" ht="18" thickBot="1" x14ac:dyDescent="0.2">
      <c r="A217" s="6">
        <v>212</v>
      </c>
      <c r="B217" s="57">
        <f>通常分様式!X230</f>
        <v>0</v>
      </c>
      <c r="C217" s="6">
        <f t="shared" si="6"/>
        <v>0</v>
      </c>
      <c r="D217" s="6">
        <f t="shared" si="7"/>
        <v>0</v>
      </c>
      <c r="E217" s="6" t="str">
        <f>IFERROR(VLOOKUP(D217,通常分様式!$A$19:$A$418,1,FALSE),"")</f>
        <v/>
      </c>
    </row>
    <row r="218" spans="1:5" ht="18" thickBot="1" x14ac:dyDescent="0.2">
      <c r="A218" s="6">
        <v>213</v>
      </c>
      <c r="B218" s="57">
        <f>通常分様式!X231</f>
        <v>0</v>
      </c>
      <c r="C218" s="6">
        <f t="shared" si="6"/>
        <v>0</v>
      </c>
      <c r="D218" s="6">
        <f t="shared" si="7"/>
        <v>0</v>
      </c>
      <c r="E218" s="6" t="str">
        <f>IFERROR(VLOOKUP(D218,通常分様式!$A$19:$A$418,1,FALSE),"")</f>
        <v/>
      </c>
    </row>
    <row r="219" spans="1:5" ht="18" thickBot="1" x14ac:dyDescent="0.2">
      <c r="A219" s="6">
        <v>214</v>
      </c>
      <c r="B219" s="57">
        <f>通常分様式!X232</f>
        <v>0</v>
      </c>
      <c r="C219" s="6">
        <f t="shared" si="6"/>
        <v>0</v>
      </c>
      <c r="D219" s="6">
        <f t="shared" si="7"/>
        <v>0</v>
      </c>
      <c r="E219" s="6" t="str">
        <f>IFERROR(VLOOKUP(D219,通常分様式!$A$19:$A$418,1,FALSE),"")</f>
        <v/>
      </c>
    </row>
    <row r="220" spans="1:5" ht="18" thickBot="1" x14ac:dyDescent="0.2">
      <c r="A220" s="6">
        <v>215</v>
      </c>
      <c r="B220" s="57">
        <f>通常分様式!X233</f>
        <v>0</v>
      </c>
      <c r="C220" s="6">
        <f t="shared" si="6"/>
        <v>0</v>
      </c>
      <c r="D220" s="6">
        <f t="shared" si="7"/>
        <v>0</v>
      </c>
      <c r="E220" s="6" t="str">
        <f>IFERROR(VLOOKUP(D220,通常分様式!$A$19:$A$418,1,FALSE),"")</f>
        <v/>
      </c>
    </row>
    <row r="221" spans="1:5" ht="18" thickBot="1" x14ac:dyDescent="0.2">
      <c r="A221" s="6">
        <v>216</v>
      </c>
      <c r="B221" s="57">
        <f>通常分様式!X234</f>
        <v>0</v>
      </c>
      <c r="C221" s="6">
        <f t="shared" si="6"/>
        <v>0</v>
      </c>
      <c r="D221" s="6">
        <f t="shared" si="7"/>
        <v>0</v>
      </c>
      <c r="E221" s="6" t="str">
        <f>IFERROR(VLOOKUP(D221,通常分様式!$A$19:$A$418,1,FALSE),"")</f>
        <v/>
      </c>
    </row>
    <row r="222" spans="1:5" ht="18" thickBot="1" x14ac:dyDescent="0.2">
      <c r="A222" s="6">
        <v>217</v>
      </c>
      <c r="B222" s="57">
        <f>通常分様式!X235</f>
        <v>0</v>
      </c>
      <c r="C222" s="6">
        <f t="shared" si="6"/>
        <v>0</v>
      </c>
      <c r="D222" s="6">
        <f t="shared" si="7"/>
        <v>0</v>
      </c>
      <c r="E222" s="6" t="str">
        <f>IFERROR(VLOOKUP(D222,通常分様式!$A$19:$A$418,1,FALSE),"")</f>
        <v/>
      </c>
    </row>
    <row r="223" spans="1:5" ht="18" thickBot="1" x14ac:dyDescent="0.2">
      <c r="A223" s="6">
        <v>218</v>
      </c>
      <c r="B223" s="57">
        <f>通常分様式!X236</f>
        <v>0</v>
      </c>
      <c r="C223" s="6">
        <f t="shared" si="6"/>
        <v>0</v>
      </c>
      <c r="D223" s="6">
        <f t="shared" si="7"/>
        <v>0</v>
      </c>
      <c r="E223" s="6" t="str">
        <f>IFERROR(VLOOKUP(D223,通常分様式!$A$19:$A$418,1,FALSE),"")</f>
        <v/>
      </c>
    </row>
    <row r="224" spans="1:5" ht="18" thickBot="1" x14ac:dyDescent="0.2">
      <c r="A224" s="6">
        <v>219</v>
      </c>
      <c r="B224" s="57">
        <f>通常分様式!X237</f>
        <v>0</v>
      </c>
      <c r="C224" s="6">
        <f t="shared" si="6"/>
        <v>0</v>
      </c>
      <c r="D224" s="6">
        <f t="shared" si="7"/>
        <v>0</v>
      </c>
      <c r="E224" s="6" t="str">
        <f>IFERROR(VLOOKUP(D224,通常分様式!$A$19:$A$418,1,FALSE),"")</f>
        <v/>
      </c>
    </row>
    <row r="225" spans="1:5" ht="18" thickBot="1" x14ac:dyDescent="0.2">
      <c r="A225" s="6">
        <v>220</v>
      </c>
      <c r="B225" s="57">
        <f>通常分様式!X238</f>
        <v>0</v>
      </c>
      <c r="C225" s="6">
        <f t="shared" si="6"/>
        <v>0</v>
      </c>
      <c r="D225" s="6">
        <f t="shared" si="7"/>
        <v>0</v>
      </c>
      <c r="E225" s="6" t="str">
        <f>IFERROR(VLOOKUP(D225,通常分様式!$A$19:$A$418,1,FALSE),"")</f>
        <v/>
      </c>
    </row>
    <row r="226" spans="1:5" ht="18" thickBot="1" x14ac:dyDescent="0.2">
      <c r="A226" s="6">
        <v>221</v>
      </c>
      <c r="B226" s="57">
        <f>通常分様式!X239</f>
        <v>0</v>
      </c>
      <c r="C226" s="6">
        <f t="shared" si="6"/>
        <v>0</v>
      </c>
      <c r="D226" s="6">
        <f t="shared" si="7"/>
        <v>0</v>
      </c>
      <c r="E226" s="6" t="str">
        <f>IFERROR(VLOOKUP(D226,通常分様式!$A$19:$A$418,1,FALSE),"")</f>
        <v/>
      </c>
    </row>
    <row r="227" spans="1:5" ht="18" thickBot="1" x14ac:dyDescent="0.2">
      <c r="A227" s="6">
        <v>222</v>
      </c>
      <c r="B227" s="57">
        <f>通常分様式!X240</f>
        <v>0</v>
      </c>
      <c r="C227" s="6">
        <f t="shared" si="6"/>
        <v>0</v>
      </c>
      <c r="D227" s="6">
        <f t="shared" si="7"/>
        <v>0</v>
      </c>
      <c r="E227" s="6" t="str">
        <f>IFERROR(VLOOKUP(D227,通常分様式!$A$19:$A$418,1,FALSE),"")</f>
        <v/>
      </c>
    </row>
    <row r="228" spans="1:5" ht="18" thickBot="1" x14ac:dyDescent="0.2">
      <c r="A228" s="6">
        <v>223</v>
      </c>
      <c r="B228" s="57">
        <f>通常分様式!X241</f>
        <v>0</v>
      </c>
      <c r="C228" s="6">
        <f t="shared" si="6"/>
        <v>0</v>
      </c>
      <c r="D228" s="6">
        <f t="shared" si="7"/>
        <v>0</v>
      </c>
      <c r="E228" s="6" t="str">
        <f>IFERROR(VLOOKUP(D228,通常分様式!$A$19:$A$418,1,FALSE),"")</f>
        <v/>
      </c>
    </row>
    <row r="229" spans="1:5" ht="18" thickBot="1" x14ac:dyDescent="0.2">
      <c r="A229" s="6">
        <v>224</v>
      </c>
      <c r="B229" s="57">
        <f>通常分様式!X242</f>
        <v>0</v>
      </c>
      <c r="C229" s="6">
        <f t="shared" si="6"/>
        <v>0</v>
      </c>
      <c r="D229" s="6">
        <f t="shared" si="7"/>
        <v>0</v>
      </c>
      <c r="E229" s="6" t="str">
        <f>IFERROR(VLOOKUP(D229,通常分様式!$A$19:$A$418,1,FALSE),"")</f>
        <v/>
      </c>
    </row>
    <row r="230" spans="1:5" ht="18" thickBot="1" x14ac:dyDescent="0.2">
      <c r="A230" s="6">
        <v>225</v>
      </c>
      <c r="B230" s="57">
        <f>通常分様式!X243</f>
        <v>0</v>
      </c>
      <c r="C230" s="6">
        <f t="shared" si="6"/>
        <v>0</v>
      </c>
      <c r="D230" s="6">
        <f t="shared" si="7"/>
        <v>0</v>
      </c>
      <c r="E230" s="6" t="str">
        <f>IFERROR(VLOOKUP(D230,通常分様式!$A$19:$A$418,1,FALSE),"")</f>
        <v/>
      </c>
    </row>
    <row r="231" spans="1:5" ht="18" thickBot="1" x14ac:dyDescent="0.2">
      <c r="A231" s="6">
        <v>226</v>
      </c>
      <c r="B231" s="57">
        <f>通常分様式!X244</f>
        <v>0</v>
      </c>
      <c r="C231" s="6">
        <f t="shared" si="6"/>
        <v>0</v>
      </c>
      <c r="D231" s="6">
        <f t="shared" si="7"/>
        <v>0</v>
      </c>
      <c r="E231" s="6" t="str">
        <f>IFERROR(VLOOKUP(D231,通常分様式!$A$19:$A$418,1,FALSE),"")</f>
        <v/>
      </c>
    </row>
    <row r="232" spans="1:5" ht="18" thickBot="1" x14ac:dyDescent="0.2">
      <c r="A232" s="6">
        <v>227</v>
      </c>
      <c r="B232" s="57">
        <f>通常分様式!X245</f>
        <v>0</v>
      </c>
      <c r="C232" s="6">
        <f t="shared" si="6"/>
        <v>0</v>
      </c>
      <c r="D232" s="6">
        <f t="shared" si="7"/>
        <v>0</v>
      </c>
      <c r="E232" s="6" t="str">
        <f>IFERROR(VLOOKUP(D232,通常分様式!$A$19:$A$418,1,FALSE),"")</f>
        <v/>
      </c>
    </row>
    <row r="233" spans="1:5" ht="18" thickBot="1" x14ac:dyDescent="0.2">
      <c r="A233" s="6">
        <v>228</v>
      </c>
      <c r="B233" s="57">
        <f>通常分様式!X246</f>
        <v>0</v>
      </c>
      <c r="C233" s="6">
        <f t="shared" si="6"/>
        <v>0</v>
      </c>
      <c r="D233" s="6">
        <f t="shared" si="7"/>
        <v>0</v>
      </c>
      <c r="E233" s="6" t="str">
        <f>IFERROR(VLOOKUP(D233,通常分様式!$A$19:$A$418,1,FALSE),"")</f>
        <v/>
      </c>
    </row>
    <row r="234" spans="1:5" ht="18" thickBot="1" x14ac:dyDescent="0.2">
      <c r="A234" s="6">
        <v>229</v>
      </c>
      <c r="B234" s="57">
        <f>通常分様式!X247</f>
        <v>0</v>
      </c>
      <c r="C234" s="6">
        <f t="shared" si="6"/>
        <v>0</v>
      </c>
      <c r="D234" s="6">
        <f t="shared" si="7"/>
        <v>0</v>
      </c>
      <c r="E234" s="6" t="str">
        <f>IFERROR(VLOOKUP(D234,通常分様式!$A$19:$A$418,1,FALSE),"")</f>
        <v/>
      </c>
    </row>
    <row r="235" spans="1:5" ht="18" thickBot="1" x14ac:dyDescent="0.2">
      <c r="A235" s="6">
        <v>230</v>
      </c>
      <c r="B235" s="57">
        <f>通常分様式!X248</f>
        <v>0</v>
      </c>
      <c r="C235" s="6">
        <f t="shared" si="6"/>
        <v>0</v>
      </c>
      <c r="D235" s="6">
        <f t="shared" si="7"/>
        <v>0</v>
      </c>
      <c r="E235" s="6" t="str">
        <f>IFERROR(VLOOKUP(D235,通常分様式!$A$19:$A$418,1,FALSE),"")</f>
        <v/>
      </c>
    </row>
    <row r="236" spans="1:5" ht="18" thickBot="1" x14ac:dyDescent="0.2">
      <c r="A236" s="6">
        <v>231</v>
      </c>
      <c r="B236" s="57">
        <f>通常分様式!X249</f>
        <v>0</v>
      </c>
      <c r="C236" s="6">
        <f t="shared" si="6"/>
        <v>0</v>
      </c>
      <c r="D236" s="6">
        <f t="shared" si="7"/>
        <v>0</v>
      </c>
      <c r="E236" s="6" t="str">
        <f>IFERROR(VLOOKUP(D236,通常分様式!$A$19:$A$418,1,FALSE),"")</f>
        <v/>
      </c>
    </row>
    <row r="237" spans="1:5" ht="18" thickBot="1" x14ac:dyDescent="0.2">
      <c r="A237" s="6">
        <v>232</v>
      </c>
      <c r="B237" s="57">
        <f>通常分様式!X250</f>
        <v>0</v>
      </c>
      <c r="C237" s="6">
        <f t="shared" si="6"/>
        <v>0</v>
      </c>
      <c r="D237" s="6">
        <f t="shared" si="7"/>
        <v>0</v>
      </c>
      <c r="E237" s="6" t="str">
        <f>IFERROR(VLOOKUP(D237,通常分様式!$A$19:$A$418,1,FALSE),"")</f>
        <v/>
      </c>
    </row>
    <row r="238" spans="1:5" ht="18" thickBot="1" x14ac:dyDescent="0.2">
      <c r="A238" s="6">
        <v>233</v>
      </c>
      <c r="B238" s="57">
        <f>通常分様式!X251</f>
        <v>0</v>
      </c>
      <c r="C238" s="6">
        <f t="shared" si="6"/>
        <v>0</v>
      </c>
      <c r="D238" s="6">
        <f t="shared" si="7"/>
        <v>0</v>
      </c>
      <c r="E238" s="6" t="str">
        <f>IFERROR(VLOOKUP(D238,通常分様式!$A$19:$A$418,1,FALSE),"")</f>
        <v/>
      </c>
    </row>
    <row r="239" spans="1:5" ht="18" thickBot="1" x14ac:dyDescent="0.2">
      <c r="A239" s="6">
        <v>234</v>
      </c>
      <c r="B239" s="57">
        <f>通常分様式!X252</f>
        <v>0</v>
      </c>
      <c r="C239" s="6">
        <f t="shared" si="6"/>
        <v>0</v>
      </c>
      <c r="D239" s="6">
        <f t="shared" si="7"/>
        <v>0</v>
      </c>
      <c r="E239" s="6" t="str">
        <f>IFERROR(VLOOKUP(D239,通常分様式!$A$19:$A$418,1,FALSE),"")</f>
        <v/>
      </c>
    </row>
    <row r="240" spans="1:5" ht="18" thickBot="1" x14ac:dyDescent="0.2">
      <c r="A240" s="6">
        <v>235</v>
      </c>
      <c r="B240" s="57">
        <f>通常分様式!X253</f>
        <v>0</v>
      </c>
      <c r="C240" s="6">
        <f t="shared" si="6"/>
        <v>0</v>
      </c>
      <c r="D240" s="6">
        <f t="shared" si="7"/>
        <v>0</v>
      </c>
      <c r="E240" s="6" t="str">
        <f>IFERROR(VLOOKUP(D240,通常分様式!$A$19:$A$418,1,FALSE),"")</f>
        <v/>
      </c>
    </row>
    <row r="241" spans="1:5" ht="18" thickBot="1" x14ac:dyDescent="0.2">
      <c r="A241" s="6">
        <v>236</v>
      </c>
      <c r="B241" s="57">
        <f>通常分様式!X254</f>
        <v>0</v>
      </c>
      <c r="C241" s="6">
        <f t="shared" si="6"/>
        <v>0</v>
      </c>
      <c r="D241" s="6">
        <f t="shared" si="7"/>
        <v>0</v>
      </c>
      <c r="E241" s="6" t="str">
        <f>IFERROR(VLOOKUP(D241,通常分様式!$A$19:$A$418,1,FALSE),"")</f>
        <v/>
      </c>
    </row>
    <row r="242" spans="1:5" ht="18" thickBot="1" x14ac:dyDescent="0.2">
      <c r="A242" s="6">
        <v>237</v>
      </c>
      <c r="B242" s="57">
        <f>通常分様式!X255</f>
        <v>0</v>
      </c>
      <c r="C242" s="6">
        <f t="shared" si="6"/>
        <v>0</v>
      </c>
      <c r="D242" s="6">
        <f t="shared" si="7"/>
        <v>0</v>
      </c>
      <c r="E242" s="6" t="str">
        <f>IFERROR(VLOOKUP(D242,通常分様式!$A$19:$A$418,1,FALSE),"")</f>
        <v/>
      </c>
    </row>
    <row r="243" spans="1:5" ht="18" thickBot="1" x14ac:dyDescent="0.2">
      <c r="A243" s="6">
        <v>238</v>
      </c>
      <c r="B243" s="57">
        <f>通常分様式!X256</f>
        <v>0</v>
      </c>
      <c r="C243" s="6">
        <f t="shared" si="6"/>
        <v>0</v>
      </c>
      <c r="D243" s="6">
        <f t="shared" si="7"/>
        <v>0</v>
      </c>
      <c r="E243" s="6" t="str">
        <f>IFERROR(VLOOKUP(D243,通常分様式!$A$19:$A$418,1,FALSE),"")</f>
        <v/>
      </c>
    </row>
    <row r="244" spans="1:5" ht="18" thickBot="1" x14ac:dyDescent="0.2">
      <c r="A244" s="6">
        <v>239</v>
      </c>
      <c r="B244" s="57">
        <f>通常分様式!X257</f>
        <v>0</v>
      </c>
      <c r="C244" s="6">
        <f t="shared" si="6"/>
        <v>0</v>
      </c>
      <c r="D244" s="6">
        <f t="shared" si="7"/>
        <v>0</v>
      </c>
      <c r="E244" s="6" t="str">
        <f>IFERROR(VLOOKUP(D244,通常分様式!$A$19:$A$418,1,FALSE),"")</f>
        <v/>
      </c>
    </row>
    <row r="245" spans="1:5" ht="18" thickBot="1" x14ac:dyDescent="0.2">
      <c r="A245" s="6">
        <v>240</v>
      </c>
      <c r="B245" s="57">
        <f>通常分様式!X258</f>
        <v>0</v>
      </c>
      <c r="C245" s="6">
        <f t="shared" si="6"/>
        <v>0</v>
      </c>
      <c r="D245" s="6">
        <f t="shared" si="7"/>
        <v>0</v>
      </c>
      <c r="E245" s="6" t="str">
        <f>IFERROR(VLOOKUP(D245,通常分様式!$A$19:$A$418,1,FALSE),"")</f>
        <v/>
      </c>
    </row>
    <row r="246" spans="1:5" ht="18" thickBot="1" x14ac:dyDescent="0.2">
      <c r="A246" s="6">
        <v>241</v>
      </c>
      <c r="B246" s="57">
        <f>通常分様式!X259</f>
        <v>0</v>
      </c>
      <c r="C246" s="6">
        <f t="shared" si="6"/>
        <v>0</v>
      </c>
      <c r="D246" s="6">
        <f t="shared" si="7"/>
        <v>0</v>
      </c>
      <c r="E246" s="6" t="str">
        <f>IFERROR(VLOOKUP(D246,通常分様式!$A$19:$A$418,1,FALSE),"")</f>
        <v/>
      </c>
    </row>
    <row r="247" spans="1:5" ht="18" thickBot="1" x14ac:dyDescent="0.2">
      <c r="A247" s="6">
        <v>242</v>
      </c>
      <c r="B247" s="57">
        <f>通常分様式!X260</f>
        <v>0</v>
      </c>
      <c r="C247" s="6">
        <f t="shared" si="6"/>
        <v>0</v>
      </c>
      <c r="D247" s="6">
        <f t="shared" si="7"/>
        <v>0</v>
      </c>
      <c r="E247" s="6" t="str">
        <f>IFERROR(VLOOKUP(D247,通常分様式!$A$19:$A$418,1,FALSE),"")</f>
        <v/>
      </c>
    </row>
    <row r="248" spans="1:5" ht="18" thickBot="1" x14ac:dyDescent="0.2">
      <c r="A248" s="6">
        <v>243</v>
      </c>
      <c r="B248" s="57">
        <f>通常分様式!X261</f>
        <v>0</v>
      </c>
      <c r="C248" s="6">
        <f t="shared" si="6"/>
        <v>0</v>
      </c>
      <c r="D248" s="6">
        <f t="shared" si="7"/>
        <v>0</v>
      </c>
      <c r="E248" s="6" t="str">
        <f>IFERROR(VLOOKUP(D248,通常分様式!$A$19:$A$418,1,FALSE),"")</f>
        <v/>
      </c>
    </row>
    <row r="249" spans="1:5" ht="18" thickBot="1" x14ac:dyDescent="0.2">
      <c r="A249" s="6">
        <v>244</v>
      </c>
      <c r="B249" s="57">
        <f>通常分様式!X262</f>
        <v>0</v>
      </c>
      <c r="C249" s="6">
        <f t="shared" si="6"/>
        <v>0</v>
      </c>
      <c r="D249" s="6">
        <f t="shared" si="7"/>
        <v>0</v>
      </c>
      <c r="E249" s="6" t="str">
        <f>IFERROR(VLOOKUP(D249,通常分様式!$A$19:$A$418,1,FALSE),"")</f>
        <v/>
      </c>
    </row>
    <row r="250" spans="1:5" ht="18" thickBot="1" x14ac:dyDescent="0.2">
      <c r="A250" s="6">
        <v>245</v>
      </c>
      <c r="B250" s="57">
        <f>通常分様式!X263</f>
        <v>0</v>
      </c>
      <c r="C250" s="6">
        <f t="shared" si="6"/>
        <v>0</v>
      </c>
      <c r="D250" s="6">
        <f t="shared" si="7"/>
        <v>0</v>
      </c>
      <c r="E250" s="6" t="str">
        <f>IFERROR(VLOOKUP(D250,通常分様式!$A$19:$A$418,1,FALSE),"")</f>
        <v/>
      </c>
    </row>
    <row r="251" spans="1:5" ht="18" thickBot="1" x14ac:dyDescent="0.2">
      <c r="A251" s="6">
        <v>246</v>
      </c>
      <c r="B251" s="57">
        <f>通常分様式!X264</f>
        <v>0</v>
      </c>
      <c r="C251" s="6">
        <f t="shared" si="6"/>
        <v>0</v>
      </c>
      <c r="D251" s="6">
        <f t="shared" si="7"/>
        <v>0</v>
      </c>
      <c r="E251" s="6" t="str">
        <f>IFERROR(VLOOKUP(D251,通常分様式!$A$19:$A$418,1,FALSE),"")</f>
        <v/>
      </c>
    </row>
    <row r="252" spans="1:5" ht="18" thickBot="1" x14ac:dyDescent="0.2">
      <c r="A252" s="6">
        <v>247</v>
      </c>
      <c r="B252" s="57">
        <f>通常分様式!X265</f>
        <v>0</v>
      </c>
      <c r="C252" s="6">
        <f t="shared" si="6"/>
        <v>0</v>
      </c>
      <c r="D252" s="6">
        <f t="shared" si="7"/>
        <v>0</v>
      </c>
      <c r="E252" s="6" t="str">
        <f>IFERROR(VLOOKUP(D252,通常分様式!$A$19:$A$418,1,FALSE),"")</f>
        <v/>
      </c>
    </row>
    <row r="253" spans="1:5" ht="18" thickBot="1" x14ac:dyDescent="0.2">
      <c r="A253" s="6">
        <v>248</v>
      </c>
      <c r="B253" s="57">
        <f>通常分様式!X266</f>
        <v>0</v>
      </c>
      <c r="C253" s="6">
        <f t="shared" si="6"/>
        <v>0</v>
      </c>
      <c r="D253" s="6">
        <f t="shared" si="7"/>
        <v>0</v>
      </c>
      <c r="E253" s="6" t="str">
        <f>IFERROR(VLOOKUP(D253,通常分様式!$A$19:$A$418,1,FALSE),"")</f>
        <v/>
      </c>
    </row>
    <row r="254" spans="1:5" ht="18" thickBot="1" x14ac:dyDescent="0.2">
      <c r="A254" s="6">
        <v>249</v>
      </c>
      <c r="B254" s="57">
        <f>通常分様式!X267</f>
        <v>0</v>
      </c>
      <c r="C254" s="6">
        <f t="shared" si="6"/>
        <v>0</v>
      </c>
      <c r="D254" s="6">
        <f t="shared" si="7"/>
        <v>0</v>
      </c>
      <c r="E254" s="6" t="str">
        <f>IFERROR(VLOOKUP(D254,通常分様式!$A$19:$A$418,1,FALSE),"")</f>
        <v/>
      </c>
    </row>
    <row r="255" spans="1:5" ht="18" thickBot="1" x14ac:dyDescent="0.2">
      <c r="A255" s="6">
        <v>250</v>
      </c>
      <c r="B255" s="57">
        <f>通常分様式!X268</f>
        <v>0</v>
      </c>
      <c r="C255" s="6">
        <f t="shared" si="6"/>
        <v>0</v>
      </c>
      <c r="D255" s="6">
        <f t="shared" si="7"/>
        <v>0</v>
      </c>
      <c r="E255" s="6" t="str">
        <f>IFERROR(VLOOKUP(D255,通常分様式!$A$19:$A$418,1,FALSE),"")</f>
        <v/>
      </c>
    </row>
    <row r="256" spans="1:5" ht="18" thickBot="1" x14ac:dyDescent="0.2">
      <c r="A256" s="6">
        <v>251</v>
      </c>
      <c r="B256" s="57">
        <f>通常分様式!X269</f>
        <v>0</v>
      </c>
      <c r="C256" s="6">
        <f t="shared" si="6"/>
        <v>0</v>
      </c>
      <c r="D256" s="6">
        <f t="shared" si="7"/>
        <v>0</v>
      </c>
      <c r="E256" s="6" t="str">
        <f>IFERROR(VLOOKUP(D256,通常分様式!$A$19:$A$418,1,FALSE),"")</f>
        <v/>
      </c>
    </row>
    <row r="257" spans="1:5" ht="18" thickBot="1" x14ac:dyDescent="0.2">
      <c r="A257" s="6">
        <v>252</v>
      </c>
      <c r="B257" s="57">
        <f>通常分様式!X270</f>
        <v>0</v>
      </c>
      <c r="C257" s="6">
        <f t="shared" si="6"/>
        <v>0</v>
      </c>
      <c r="D257" s="6">
        <f t="shared" si="7"/>
        <v>0</v>
      </c>
      <c r="E257" s="6" t="str">
        <f>IFERROR(VLOOKUP(D257,通常分様式!$A$19:$A$418,1,FALSE),"")</f>
        <v/>
      </c>
    </row>
    <row r="258" spans="1:5" ht="18" thickBot="1" x14ac:dyDescent="0.2">
      <c r="A258" s="6">
        <v>253</v>
      </c>
      <c r="B258" s="57">
        <f>通常分様式!X271</f>
        <v>0</v>
      </c>
      <c r="C258" s="6">
        <f t="shared" si="6"/>
        <v>0</v>
      </c>
      <c r="D258" s="6">
        <f t="shared" si="7"/>
        <v>0</v>
      </c>
      <c r="E258" s="6" t="str">
        <f>IFERROR(VLOOKUP(D258,通常分様式!$A$19:$A$418,1,FALSE),"")</f>
        <v/>
      </c>
    </row>
    <row r="259" spans="1:5" ht="18" thickBot="1" x14ac:dyDescent="0.2">
      <c r="A259" s="6">
        <v>254</v>
      </c>
      <c r="B259" s="57">
        <f>通常分様式!X272</f>
        <v>0</v>
      </c>
      <c r="C259" s="6">
        <f t="shared" si="6"/>
        <v>0</v>
      </c>
      <c r="D259" s="6">
        <f t="shared" si="7"/>
        <v>0</v>
      </c>
      <c r="E259" s="6" t="str">
        <f>IFERROR(VLOOKUP(D259,通常分様式!$A$19:$A$418,1,FALSE),"")</f>
        <v/>
      </c>
    </row>
    <row r="260" spans="1:5" ht="18" thickBot="1" x14ac:dyDescent="0.2">
      <c r="A260" s="6">
        <v>255</v>
      </c>
      <c r="B260" s="57">
        <f>通常分様式!X273</f>
        <v>0</v>
      </c>
      <c r="C260" s="6">
        <f t="shared" si="6"/>
        <v>0</v>
      </c>
      <c r="D260" s="6">
        <f t="shared" si="7"/>
        <v>0</v>
      </c>
      <c r="E260" s="6" t="str">
        <f>IFERROR(VLOOKUP(D260,通常分様式!$A$19:$A$418,1,FALSE),"")</f>
        <v/>
      </c>
    </row>
    <row r="261" spans="1:5" ht="18" thickBot="1" x14ac:dyDescent="0.2">
      <c r="A261" s="6">
        <v>256</v>
      </c>
      <c r="B261" s="57">
        <f>通常分様式!X274</f>
        <v>0</v>
      </c>
      <c r="C261" s="6">
        <f t="shared" si="6"/>
        <v>0</v>
      </c>
      <c r="D261" s="6">
        <f t="shared" si="7"/>
        <v>0</v>
      </c>
      <c r="E261" s="6" t="str">
        <f>IFERROR(VLOOKUP(D261,通常分様式!$A$19:$A$418,1,FALSE),"")</f>
        <v/>
      </c>
    </row>
    <row r="262" spans="1:5" ht="18" thickBot="1" x14ac:dyDescent="0.2">
      <c r="A262" s="6">
        <v>257</v>
      </c>
      <c r="B262" s="57">
        <f>通常分様式!X275</f>
        <v>0</v>
      </c>
      <c r="C262" s="6">
        <f t="shared" si="6"/>
        <v>0</v>
      </c>
      <c r="D262" s="6">
        <f t="shared" si="7"/>
        <v>0</v>
      </c>
      <c r="E262" s="6" t="str">
        <f>IFERROR(VLOOKUP(D262,通常分様式!$A$19:$A$418,1,FALSE),"")</f>
        <v/>
      </c>
    </row>
    <row r="263" spans="1:5" ht="18" thickBot="1" x14ac:dyDescent="0.2">
      <c r="A263" s="6">
        <v>258</v>
      </c>
      <c r="B263" s="57">
        <f>通常分様式!X276</f>
        <v>0</v>
      </c>
      <c r="C263" s="6">
        <f t="shared" ref="C263:C326" si="8">IF(B263="○",1,0)</f>
        <v>0</v>
      </c>
      <c r="D263" s="6">
        <f t="shared" ref="D263:D326" si="9">A263*C263</f>
        <v>0</v>
      </c>
      <c r="E263" s="6" t="str">
        <f>IFERROR(VLOOKUP(D263,通常分様式!$A$19:$A$418,1,FALSE),"")</f>
        <v/>
      </c>
    </row>
    <row r="264" spans="1:5" ht="18" thickBot="1" x14ac:dyDescent="0.2">
      <c r="A264" s="6">
        <v>259</v>
      </c>
      <c r="B264" s="57">
        <f>通常分様式!X277</f>
        <v>0</v>
      </c>
      <c r="C264" s="6">
        <f t="shared" si="8"/>
        <v>0</v>
      </c>
      <c r="D264" s="6">
        <f t="shared" si="9"/>
        <v>0</v>
      </c>
      <c r="E264" s="6" t="str">
        <f>IFERROR(VLOOKUP(D264,通常分様式!$A$19:$A$418,1,FALSE),"")</f>
        <v/>
      </c>
    </row>
    <row r="265" spans="1:5" ht="18" thickBot="1" x14ac:dyDescent="0.2">
      <c r="A265" s="6">
        <v>260</v>
      </c>
      <c r="B265" s="57">
        <f>通常分様式!X278</f>
        <v>0</v>
      </c>
      <c r="C265" s="6">
        <f t="shared" si="8"/>
        <v>0</v>
      </c>
      <c r="D265" s="6">
        <f t="shared" si="9"/>
        <v>0</v>
      </c>
      <c r="E265" s="6" t="str">
        <f>IFERROR(VLOOKUP(D265,通常分様式!$A$19:$A$418,1,FALSE),"")</f>
        <v/>
      </c>
    </row>
    <row r="266" spans="1:5" ht="18" thickBot="1" x14ac:dyDescent="0.2">
      <c r="A266" s="6">
        <v>261</v>
      </c>
      <c r="B266" s="57">
        <f>通常分様式!X279</f>
        <v>0</v>
      </c>
      <c r="C266" s="6">
        <f t="shared" si="8"/>
        <v>0</v>
      </c>
      <c r="D266" s="6">
        <f t="shared" si="9"/>
        <v>0</v>
      </c>
      <c r="E266" s="6" t="str">
        <f>IFERROR(VLOOKUP(D266,通常分様式!$A$19:$A$418,1,FALSE),"")</f>
        <v/>
      </c>
    </row>
    <row r="267" spans="1:5" ht="18" thickBot="1" x14ac:dyDescent="0.2">
      <c r="A267" s="6">
        <v>262</v>
      </c>
      <c r="B267" s="57">
        <f>通常分様式!X280</f>
        <v>0</v>
      </c>
      <c r="C267" s="6">
        <f t="shared" si="8"/>
        <v>0</v>
      </c>
      <c r="D267" s="6">
        <f t="shared" si="9"/>
        <v>0</v>
      </c>
      <c r="E267" s="6" t="str">
        <f>IFERROR(VLOOKUP(D267,通常分様式!$A$19:$A$418,1,FALSE),"")</f>
        <v/>
      </c>
    </row>
    <row r="268" spans="1:5" ht="18" thickBot="1" x14ac:dyDescent="0.2">
      <c r="A268" s="6">
        <v>263</v>
      </c>
      <c r="B268" s="57">
        <f>通常分様式!X281</f>
        <v>0</v>
      </c>
      <c r="C268" s="6">
        <f t="shared" si="8"/>
        <v>0</v>
      </c>
      <c r="D268" s="6">
        <f t="shared" si="9"/>
        <v>0</v>
      </c>
      <c r="E268" s="6" t="str">
        <f>IFERROR(VLOOKUP(D268,通常分様式!$A$19:$A$418,1,FALSE),"")</f>
        <v/>
      </c>
    </row>
    <row r="269" spans="1:5" ht="18" thickBot="1" x14ac:dyDescent="0.2">
      <c r="A269" s="6">
        <v>264</v>
      </c>
      <c r="B269" s="57">
        <f>通常分様式!X282</f>
        <v>0</v>
      </c>
      <c r="C269" s="6">
        <f t="shared" si="8"/>
        <v>0</v>
      </c>
      <c r="D269" s="6">
        <f t="shared" si="9"/>
        <v>0</v>
      </c>
      <c r="E269" s="6" t="str">
        <f>IFERROR(VLOOKUP(D269,通常分様式!$A$19:$A$418,1,FALSE),"")</f>
        <v/>
      </c>
    </row>
    <row r="270" spans="1:5" ht="18" thickBot="1" x14ac:dyDescent="0.2">
      <c r="A270" s="6">
        <v>265</v>
      </c>
      <c r="B270" s="57">
        <f>通常分様式!X283</f>
        <v>0</v>
      </c>
      <c r="C270" s="6">
        <f t="shared" si="8"/>
        <v>0</v>
      </c>
      <c r="D270" s="6">
        <f t="shared" si="9"/>
        <v>0</v>
      </c>
      <c r="E270" s="6" t="str">
        <f>IFERROR(VLOOKUP(D270,通常分様式!$A$19:$A$418,1,FALSE),"")</f>
        <v/>
      </c>
    </row>
    <row r="271" spans="1:5" ht="18" thickBot="1" x14ac:dyDescent="0.2">
      <c r="A271" s="6">
        <v>266</v>
      </c>
      <c r="B271" s="57">
        <f>通常分様式!X284</f>
        <v>0</v>
      </c>
      <c r="C271" s="6">
        <f t="shared" si="8"/>
        <v>0</v>
      </c>
      <c r="D271" s="6">
        <f t="shared" si="9"/>
        <v>0</v>
      </c>
      <c r="E271" s="6" t="str">
        <f>IFERROR(VLOOKUP(D271,通常分様式!$A$19:$A$418,1,FALSE),"")</f>
        <v/>
      </c>
    </row>
    <row r="272" spans="1:5" ht="18" thickBot="1" x14ac:dyDescent="0.2">
      <c r="A272" s="6">
        <v>267</v>
      </c>
      <c r="B272" s="57">
        <f>通常分様式!X285</f>
        <v>0</v>
      </c>
      <c r="C272" s="6">
        <f t="shared" si="8"/>
        <v>0</v>
      </c>
      <c r="D272" s="6">
        <f t="shared" si="9"/>
        <v>0</v>
      </c>
      <c r="E272" s="6" t="str">
        <f>IFERROR(VLOOKUP(D272,通常分様式!$A$19:$A$418,1,FALSE),"")</f>
        <v/>
      </c>
    </row>
    <row r="273" spans="1:5" ht="18" thickBot="1" x14ac:dyDescent="0.2">
      <c r="A273" s="6">
        <v>268</v>
      </c>
      <c r="B273" s="57">
        <f>通常分様式!X286</f>
        <v>0</v>
      </c>
      <c r="C273" s="6">
        <f t="shared" si="8"/>
        <v>0</v>
      </c>
      <c r="D273" s="6">
        <f t="shared" si="9"/>
        <v>0</v>
      </c>
      <c r="E273" s="6" t="str">
        <f>IFERROR(VLOOKUP(D273,通常分様式!$A$19:$A$418,1,FALSE),"")</f>
        <v/>
      </c>
    </row>
    <row r="274" spans="1:5" ht="18" thickBot="1" x14ac:dyDescent="0.2">
      <c r="A274" s="6">
        <v>269</v>
      </c>
      <c r="B274" s="57">
        <f>通常分様式!X287</f>
        <v>0</v>
      </c>
      <c r="C274" s="6">
        <f t="shared" si="8"/>
        <v>0</v>
      </c>
      <c r="D274" s="6">
        <f t="shared" si="9"/>
        <v>0</v>
      </c>
      <c r="E274" s="6" t="str">
        <f>IFERROR(VLOOKUP(D274,通常分様式!$A$19:$A$418,1,FALSE),"")</f>
        <v/>
      </c>
    </row>
    <row r="275" spans="1:5" ht="18" thickBot="1" x14ac:dyDescent="0.2">
      <c r="A275" s="6">
        <v>270</v>
      </c>
      <c r="B275" s="57">
        <f>通常分様式!X288</f>
        <v>0</v>
      </c>
      <c r="C275" s="6">
        <f t="shared" si="8"/>
        <v>0</v>
      </c>
      <c r="D275" s="6">
        <f t="shared" si="9"/>
        <v>0</v>
      </c>
      <c r="E275" s="6" t="str">
        <f>IFERROR(VLOOKUP(D275,通常分様式!$A$19:$A$418,1,FALSE),"")</f>
        <v/>
      </c>
    </row>
    <row r="276" spans="1:5" ht="18" thickBot="1" x14ac:dyDescent="0.2">
      <c r="A276" s="6">
        <v>271</v>
      </c>
      <c r="B276" s="57">
        <f>通常分様式!X289</f>
        <v>0</v>
      </c>
      <c r="C276" s="6">
        <f t="shared" si="8"/>
        <v>0</v>
      </c>
      <c r="D276" s="6">
        <f t="shared" si="9"/>
        <v>0</v>
      </c>
      <c r="E276" s="6" t="str">
        <f>IFERROR(VLOOKUP(D276,通常分様式!$A$19:$A$418,1,FALSE),"")</f>
        <v/>
      </c>
    </row>
    <row r="277" spans="1:5" ht="18" thickBot="1" x14ac:dyDescent="0.2">
      <c r="A277" s="6">
        <v>272</v>
      </c>
      <c r="B277" s="57">
        <f>通常分様式!X290</f>
        <v>0</v>
      </c>
      <c r="C277" s="6">
        <f t="shared" si="8"/>
        <v>0</v>
      </c>
      <c r="D277" s="6">
        <f t="shared" si="9"/>
        <v>0</v>
      </c>
      <c r="E277" s="6" t="str">
        <f>IFERROR(VLOOKUP(D277,通常分様式!$A$19:$A$418,1,FALSE),"")</f>
        <v/>
      </c>
    </row>
    <row r="278" spans="1:5" ht="18" thickBot="1" x14ac:dyDescent="0.2">
      <c r="A278" s="6">
        <v>273</v>
      </c>
      <c r="B278" s="57">
        <f>通常分様式!X291</f>
        <v>0</v>
      </c>
      <c r="C278" s="6">
        <f t="shared" si="8"/>
        <v>0</v>
      </c>
      <c r="D278" s="6">
        <f t="shared" si="9"/>
        <v>0</v>
      </c>
      <c r="E278" s="6" t="str">
        <f>IFERROR(VLOOKUP(D278,通常分様式!$A$19:$A$418,1,FALSE),"")</f>
        <v/>
      </c>
    </row>
    <row r="279" spans="1:5" ht="18" thickBot="1" x14ac:dyDescent="0.2">
      <c r="A279" s="6">
        <v>274</v>
      </c>
      <c r="B279" s="57">
        <f>通常分様式!X292</f>
        <v>0</v>
      </c>
      <c r="C279" s="6">
        <f t="shared" si="8"/>
        <v>0</v>
      </c>
      <c r="D279" s="6">
        <f t="shared" si="9"/>
        <v>0</v>
      </c>
      <c r="E279" s="6" t="str">
        <f>IFERROR(VLOOKUP(D279,通常分様式!$A$19:$A$418,1,FALSE),"")</f>
        <v/>
      </c>
    </row>
    <row r="280" spans="1:5" ht="18" thickBot="1" x14ac:dyDescent="0.2">
      <c r="A280" s="6">
        <v>275</v>
      </c>
      <c r="B280" s="57">
        <f>通常分様式!X293</f>
        <v>0</v>
      </c>
      <c r="C280" s="6">
        <f t="shared" si="8"/>
        <v>0</v>
      </c>
      <c r="D280" s="6">
        <f t="shared" si="9"/>
        <v>0</v>
      </c>
      <c r="E280" s="6" t="str">
        <f>IFERROR(VLOOKUP(D280,通常分様式!$A$19:$A$418,1,FALSE),"")</f>
        <v/>
      </c>
    </row>
    <row r="281" spans="1:5" ht="18" thickBot="1" x14ac:dyDescent="0.2">
      <c r="A281" s="6">
        <v>276</v>
      </c>
      <c r="B281" s="57">
        <f>通常分様式!X294</f>
        <v>0</v>
      </c>
      <c r="C281" s="6">
        <f t="shared" si="8"/>
        <v>0</v>
      </c>
      <c r="D281" s="6">
        <f t="shared" si="9"/>
        <v>0</v>
      </c>
      <c r="E281" s="6" t="str">
        <f>IFERROR(VLOOKUP(D281,通常分様式!$A$19:$A$418,1,FALSE),"")</f>
        <v/>
      </c>
    </row>
    <row r="282" spans="1:5" ht="18" thickBot="1" x14ac:dyDescent="0.2">
      <c r="A282" s="6">
        <v>277</v>
      </c>
      <c r="B282" s="57">
        <f>通常分様式!X295</f>
        <v>0</v>
      </c>
      <c r="C282" s="6">
        <f t="shared" si="8"/>
        <v>0</v>
      </c>
      <c r="D282" s="6">
        <f t="shared" si="9"/>
        <v>0</v>
      </c>
      <c r="E282" s="6" t="str">
        <f>IFERROR(VLOOKUP(D282,通常分様式!$A$19:$A$418,1,FALSE),"")</f>
        <v/>
      </c>
    </row>
    <row r="283" spans="1:5" ht="18" thickBot="1" x14ac:dyDescent="0.2">
      <c r="A283" s="6">
        <v>278</v>
      </c>
      <c r="B283" s="57">
        <f>通常分様式!X296</f>
        <v>0</v>
      </c>
      <c r="C283" s="6">
        <f t="shared" si="8"/>
        <v>0</v>
      </c>
      <c r="D283" s="6">
        <f t="shared" si="9"/>
        <v>0</v>
      </c>
      <c r="E283" s="6" t="str">
        <f>IFERROR(VLOOKUP(D283,通常分様式!$A$19:$A$418,1,FALSE),"")</f>
        <v/>
      </c>
    </row>
    <row r="284" spans="1:5" ht="18" thickBot="1" x14ac:dyDescent="0.2">
      <c r="A284" s="6">
        <v>279</v>
      </c>
      <c r="B284" s="57">
        <f>通常分様式!X297</f>
        <v>0</v>
      </c>
      <c r="C284" s="6">
        <f t="shared" si="8"/>
        <v>0</v>
      </c>
      <c r="D284" s="6">
        <f t="shared" si="9"/>
        <v>0</v>
      </c>
      <c r="E284" s="6" t="str">
        <f>IFERROR(VLOOKUP(D284,通常分様式!$A$19:$A$418,1,FALSE),"")</f>
        <v/>
      </c>
    </row>
    <row r="285" spans="1:5" ht="18" thickBot="1" x14ac:dyDescent="0.2">
      <c r="A285" s="6">
        <v>280</v>
      </c>
      <c r="B285" s="57">
        <f>通常分様式!X298</f>
        <v>0</v>
      </c>
      <c r="C285" s="6">
        <f t="shared" si="8"/>
        <v>0</v>
      </c>
      <c r="D285" s="6">
        <f t="shared" si="9"/>
        <v>0</v>
      </c>
      <c r="E285" s="6" t="str">
        <f>IFERROR(VLOOKUP(D285,通常分様式!$A$19:$A$418,1,FALSE),"")</f>
        <v/>
      </c>
    </row>
    <row r="286" spans="1:5" ht="18" thickBot="1" x14ac:dyDescent="0.2">
      <c r="A286" s="6">
        <v>281</v>
      </c>
      <c r="B286" s="57">
        <f>通常分様式!X299</f>
        <v>0</v>
      </c>
      <c r="C286" s="6">
        <f t="shared" si="8"/>
        <v>0</v>
      </c>
      <c r="D286" s="6">
        <f t="shared" si="9"/>
        <v>0</v>
      </c>
      <c r="E286" s="6" t="str">
        <f>IFERROR(VLOOKUP(D286,通常分様式!$A$19:$A$418,1,FALSE),"")</f>
        <v/>
      </c>
    </row>
    <row r="287" spans="1:5" ht="18" thickBot="1" x14ac:dyDescent="0.2">
      <c r="A287" s="6">
        <v>282</v>
      </c>
      <c r="B287" s="57">
        <f>通常分様式!X300</f>
        <v>0</v>
      </c>
      <c r="C287" s="6">
        <f t="shared" si="8"/>
        <v>0</v>
      </c>
      <c r="D287" s="6">
        <f t="shared" si="9"/>
        <v>0</v>
      </c>
      <c r="E287" s="6" t="str">
        <f>IFERROR(VLOOKUP(D287,通常分様式!$A$19:$A$418,1,FALSE),"")</f>
        <v/>
      </c>
    </row>
    <row r="288" spans="1:5" ht="18" thickBot="1" x14ac:dyDescent="0.2">
      <c r="A288" s="6">
        <v>283</v>
      </c>
      <c r="B288" s="57">
        <f>通常分様式!X301</f>
        <v>0</v>
      </c>
      <c r="C288" s="6">
        <f t="shared" si="8"/>
        <v>0</v>
      </c>
      <c r="D288" s="6">
        <f t="shared" si="9"/>
        <v>0</v>
      </c>
      <c r="E288" s="6" t="str">
        <f>IFERROR(VLOOKUP(D288,通常分様式!$A$19:$A$418,1,FALSE),"")</f>
        <v/>
      </c>
    </row>
    <row r="289" spans="1:5" ht="18" thickBot="1" x14ac:dyDescent="0.2">
      <c r="A289" s="6">
        <v>284</v>
      </c>
      <c r="B289" s="57">
        <f>通常分様式!X302</f>
        <v>0</v>
      </c>
      <c r="C289" s="6">
        <f t="shared" si="8"/>
        <v>0</v>
      </c>
      <c r="D289" s="6">
        <f t="shared" si="9"/>
        <v>0</v>
      </c>
      <c r="E289" s="6" t="str">
        <f>IFERROR(VLOOKUP(D289,通常分様式!$A$19:$A$418,1,FALSE),"")</f>
        <v/>
      </c>
    </row>
    <row r="290" spans="1:5" ht="18" thickBot="1" x14ac:dyDescent="0.2">
      <c r="A290" s="6">
        <v>285</v>
      </c>
      <c r="B290" s="57">
        <f>通常分様式!X303</f>
        <v>0</v>
      </c>
      <c r="C290" s="6">
        <f t="shared" si="8"/>
        <v>0</v>
      </c>
      <c r="D290" s="6">
        <f t="shared" si="9"/>
        <v>0</v>
      </c>
      <c r="E290" s="6" t="str">
        <f>IFERROR(VLOOKUP(D290,通常分様式!$A$19:$A$418,1,FALSE),"")</f>
        <v/>
      </c>
    </row>
    <row r="291" spans="1:5" ht="18" thickBot="1" x14ac:dyDescent="0.2">
      <c r="A291" s="6">
        <v>286</v>
      </c>
      <c r="B291" s="57">
        <f>通常分様式!X304</f>
        <v>0</v>
      </c>
      <c r="C291" s="6">
        <f t="shared" si="8"/>
        <v>0</v>
      </c>
      <c r="D291" s="6">
        <f t="shared" si="9"/>
        <v>0</v>
      </c>
      <c r="E291" s="6" t="str">
        <f>IFERROR(VLOOKUP(D291,通常分様式!$A$19:$A$418,1,FALSE),"")</f>
        <v/>
      </c>
    </row>
    <row r="292" spans="1:5" ht="18" thickBot="1" x14ac:dyDescent="0.2">
      <c r="A292" s="6">
        <v>287</v>
      </c>
      <c r="B292" s="57">
        <f>通常分様式!X305</f>
        <v>0</v>
      </c>
      <c r="C292" s="6">
        <f t="shared" si="8"/>
        <v>0</v>
      </c>
      <c r="D292" s="6">
        <f t="shared" si="9"/>
        <v>0</v>
      </c>
      <c r="E292" s="6" t="str">
        <f>IFERROR(VLOOKUP(D292,通常分様式!$A$19:$A$418,1,FALSE),"")</f>
        <v/>
      </c>
    </row>
    <row r="293" spans="1:5" ht="18" thickBot="1" x14ac:dyDescent="0.2">
      <c r="A293" s="6">
        <v>288</v>
      </c>
      <c r="B293" s="57">
        <f>通常分様式!X306</f>
        <v>0</v>
      </c>
      <c r="C293" s="6">
        <f t="shared" si="8"/>
        <v>0</v>
      </c>
      <c r="D293" s="6">
        <f t="shared" si="9"/>
        <v>0</v>
      </c>
      <c r="E293" s="6" t="str">
        <f>IFERROR(VLOOKUP(D293,通常分様式!$A$19:$A$418,1,FALSE),"")</f>
        <v/>
      </c>
    </row>
    <row r="294" spans="1:5" ht="18" thickBot="1" x14ac:dyDescent="0.2">
      <c r="A294" s="6">
        <v>289</v>
      </c>
      <c r="B294" s="57">
        <f>通常分様式!X307</f>
        <v>0</v>
      </c>
      <c r="C294" s="6">
        <f t="shared" si="8"/>
        <v>0</v>
      </c>
      <c r="D294" s="6">
        <f t="shared" si="9"/>
        <v>0</v>
      </c>
      <c r="E294" s="6" t="str">
        <f>IFERROR(VLOOKUP(D294,通常分様式!$A$19:$A$418,1,FALSE),"")</f>
        <v/>
      </c>
    </row>
    <row r="295" spans="1:5" ht="18" thickBot="1" x14ac:dyDescent="0.2">
      <c r="A295" s="6">
        <v>290</v>
      </c>
      <c r="B295" s="57">
        <f>通常分様式!X308</f>
        <v>0</v>
      </c>
      <c r="C295" s="6">
        <f t="shared" si="8"/>
        <v>0</v>
      </c>
      <c r="D295" s="6">
        <f t="shared" si="9"/>
        <v>0</v>
      </c>
      <c r="E295" s="6" t="str">
        <f>IFERROR(VLOOKUP(D295,通常分様式!$A$19:$A$418,1,FALSE),"")</f>
        <v/>
      </c>
    </row>
    <row r="296" spans="1:5" ht="18" thickBot="1" x14ac:dyDescent="0.2">
      <c r="A296" s="6">
        <v>291</v>
      </c>
      <c r="B296" s="57">
        <f>通常分様式!X309</f>
        <v>0</v>
      </c>
      <c r="C296" s="6">
        <f t="shared" si="8"/>
        <v>0</v>
      </c>
      <c r="D296" s="6">
        <f t="shared" si="9"/>
        <v>0</v>
      </c>
      <c r="E296" s="6" t="str">
        <f>IFERROR(VLOOKUP(D296,通常分様式!$A$19:$A$418,1,FALSE),"")</f>
        <v/>
      </c>
    </row>
    <row r="297" spans="1:5" ht="18" thickBot="1" x14ac:dyDescent="0.2">
      <c r="A297" s="6">
        <v>292</v>
      </c>
      <c r="B297" s="57">
        <f>通常分様式!X310</f>
        <v>0</v>
      </c>
      <c r="C297" s="6">
        <f t="shared" si="8"/>
        <v>0</v>
      </c>
      <c r="D297" s="6">
        <f t="shared" si="9"/>
        <v>0</v>
      </c>
      <c r="E297" s="6" t="str">
        <f>IFERROR(VLOOKUP(D297,通常分様式!$A$19:$A$418,1,FALSE),"")</f>
        <v/>
      </c>
    </row>
    <row r="298" spans="1:5" ht="18" thickBot="1" x14ac:dyDescent="0.2">
      <c r="A298" s="6">
        <v>293</v>
      </c>
      <c r="B298" s="57">
        <f>通常分様式!X311</f>
        <v>0</v>
      </c>
      <c r="C298" s="6">
        <f t="shared" si="8"/>
        <v>0</v>
      </c>
      <c r="D298" s="6">
        <f t="shared" si="9"/>
        <v>0</v>
      </c>
      <c r="E298" s="6" t="str">
        <f>IFERROR(VLOOKUP(D298,通常分様式!$A$19:$A$418,1,FALSE),"")</f>
        <v/>
      </c>
    </row>
    <row r="299" spans="1:5" ht="18" thickBot="1" x14ac:dyDescent="0.2">
      <c r="A299" s="6">
        <v>294</v>
      </c>
      <c r="B299" s="57">
        <f>通常分様式!X312</f>
        <v>0</v>
      </c>
      <c r="C299" s="6">
        <f t="shared" si="8"/>
        <v>0</v>
      </c>
      <c r="D299" s="6">
        <f t="shared" si="9"/>
        <v>0</v>
      </c>
      <c r="E299" s="6" t="str">
        <f>IFERROR(VLOOKUP(D299,通常分様式!$A$19:$A$418,1,FALSE),"")</f>
        <v/>
      </c>
    </row>
    <row r="300" spans="1:5" ht="18" thickBot="1" x14ac:dyDescent="0.2">
      <c r="A300" s="6">
        <v>295</v>
      </c>
      <c r="B300" s="57">
        <f>通常分様式!X313</f>
        <v>0</v>
      </c>
      <c r="C300" s="6">
        <f t="shared" si="8"/>
        <v>0</v>
      </c>
      <c r="D300" s="6">
        <f t="shared" si="9"/>
        <v>0</v>
      </c>
      <c r="E300" s="6" t="str">
        <f>IFERROR(VLOOKUP(D300,通常分様式!$A$19:$A$418,1,FALSE),"")</f>
        <v/>
      </c>
    </row>
    <row r="301" spans="1:5" ht="18" thickBot="1" x14ac:dyDescent="0.2">
      <c r="A301" s="6">
        <v>296</v>
      </c>
      <c r="B301" s="57">
        <f>通常分様式!X314</f>
        <v>0</v>
      </c>
      <c r="C301" s="6">
        <f t="shared" si="8"/>
        <v>0</v>
      </c>
      <c r="D301" s="6">
        <f t="shared" si="9"/>
        <v>0</v>
      </c>
      <c r="E301" s="6" t="str">
        <f>IFERROR(VLOOKUP(D301,通常分様式!$A$19:$A$418,1,FALSE),"")</f>
        <v/>
      </c>
    </row>
    <row r="302" spans="1:5" ht="18" thickBot="1" x14ac:dyDescent="0.2">
      <c r="A302" s="6">
        <v>297</v>
      </c>
      <c r="B302" s="57">
        <f>通常分様式!X315</f>
        <v>0</v>
      </c>
      <c r="C302" s="6">
        <f t="shared" si="8"/>
        <v>0</v>
      </c>
      <c r="D302" s="6">
        <f t="shared" si="9"/>
        <v>0</v>
      </c>
      <c r="E302" s="6" t="str">
        <f>IFERROR(VLOOKUP(D302,通常分様式!$A$19:$A$418,1,FALSE),"")</f>
        <v/>
      </c>
    </row>
    <row r="303" spans="1:5" ht="18" thickBot="1" x14ac:dyDescent="0.2">
      <c r="A303" s="6">
        <v>298</v>
      </c>
      <c r="B303" s="57">
        <f>通常分様式!X316</f>
        <v>0</v>
      </c>
      <c r="C303" s="6">
        <f t="shared" si="8"/>
        <v>0</v>
      </c>
      <c r="D303" s="6">
        <f t="shared" si="9"/>
        <v>0</v>
      </c>
      <c r="E303" s="6" t="str">
        <f>IFERROR(VLOOKUP(D303,通常分様式!$A$19:$A$418,1,FALSE),"")</f>
        <v/>
      </c>
    </row>
    <row r="304" spans="1:5" ht="18" thickBot="1" x14ac:dyDescent="0.2">
      <c r="A304" s="6">
        <v>299</v>
      </c>
      <c r="B304" s="57">
        <f>通常分様式!X317</f>
        <v>0</v>
      </c>
      <c r="C304" s="6">
        <f t="shared" si="8"/>
        <v>0</v>
      </c>
      <c r="D304" s="6">
        <f t="shared" si="9"/>
        <v>0</v>
      </c>
      <c r="E304" s="6" t="str">
        <f>IFERROR(VLOOKUP(D304,通常分様式!$A$19:$A$418,1,FALSE),"")</f>
        <v/>
      </c>
    </row>
    <row r="305" spans="1:5" ht="18" thickBot="1" x14ac:dyDescent="0.2">
      <c r="A305" s="6">
        <v>300</v>
      </c>
      <c r="B305" s="57">
        <f>通常分様式!X318</f>
        <v>0</v>
      </c>
      <c r="C305" s="6">
        <f t="shared" si="8"/>
        <v>0</v>
      </c>
      <c r="D305" s="6">
        <f t="shared" si="9"/>
        <v>0</v>
      </c>
      <c r="E305" s="6" t="str">
        <f>IFERROR(VLOOKUP(D305,通常分様式!$A$19:$A$418,1,FALSE),"")</f>
        <v/>
      </c>
    </row>
    <row r="306" spans="1:5" ht="18" thickBot="1" x14ac:dyDescent="0.2">
      <c r="A306" s="6">
        <v>301</v>
      </c>
      <c r="B306" s="57">
        <f>通常分様式!X319</f>
        <v>0</v>
      </c>
      <c r="C306" s="6">
        <f t="shared" si="8"/>
        <v>0</v>
      </c>
      <c r="D306" s="6">
        <f t="shared" si="9"/>
        <v>0</v>
      </c>
      <c r="E306" s="6" t="str">
        <f>IFERROR(VLOOKUP(D306,通常分様式!$A$19:$A$418,1,FALSE),"")</f>
        <v/>
      </c>
    </row>
    <row r="307" spans="1:5" ht="18" thickBot="1" x14ac:dyDescent="0.2">
      <c r="A307" s="6">
        <v>302</v>
      </c>
      <c r="B307" s="57">
        <f>通常分様式!X320</f>
        <v>0</v>
      </c>
      <c r="C307" s="6">
        <f t="shared" si="8"/>
        <v>0</v>
      </c>
      <c r="D307" s="6">
        <f t="shared" si="9"/>
        <v>0</v>
      </c>
      <c r="E307" s="6" t="str">
        <f>IFERROR(VLOOKUP(D307,通常分様式!$A$19:$A$418,1,FALSE),"")</f>
        <v/>
      </c>
    </row>
    <row r="308" spans="1:5" ht="18" thickBot="1" x14ac:dyDescent="0.2">
      <c r="A308" s="6">
        <v>303</v>
      </c>
      <c r="B308" s="57">
        <f>通常分様式!X321</f>
        <v>0</v>
      </c>
      <c r="C308" s="6">
        <f t="shared" si="8"/>
        <v>0</v>
      </c>
      <c r="D308" s="6">
        <f t="shared" si="9"/>
        <v>0</v>
      </c>
      <c r="E308" s="6" t="str">
        <f>IFERROR(VLOOKUP(D308,通常分様式!$A$19:$A$418,1,FALSE),"")</f>
        <v/>
      </c>
    </row>
    <row r="309" spans="1:5" ht="18" thickBot="1" x14ac:dyDescent="0.2">
      <c r="A309" s="6">
        <v>304</v>
      </c>
      <c r="B309" s="57">
        <f>通常分様式!X322</f>
        <v>0</v>
      </c>
      <c r="C309" s="6">
        <f t="shared" si="8"/>
        <v>0</v>
      </c>
      <c r="D309" s="6">
        <f t="shared" si="9"/>
        <v>0</v>
      </c>
      <c r="E309" s="6" t="str">
        <f>IFERROR(VLOOKUP(D309,通常分様式!$A$19:$A$418,1,FALSE),"")</f>
        <v/>
      </c>
    </row>
    <row r="310" spans="1:5" ht="18" thickBot="1" x14ac:dyDescent="0.2">
      <c r="A310" s="6">
        <v>305</v>
      </c>
      <c r="B310" s="57">
        <f>通常分様式!X323</f>
        <v>0</v>
      </c>
      <c r="C310" s="6">
        <f t="shared" si="8"/>
        <v>0</v>
      </c>
      <c r="D310" s="6">
        <f t="shared" si="9"/>
        <v>0</v>
      </c>
      <c r="E310" s="6" t="str">
        <f>IFERROR(VLOOKUP(D310,通常分様式!$A$19:$A$418,1,FALSE),"")</f>
        <v/>
      </c>
    </row>
    <row r="311" spans="1:5" ht="18" thickBot="1" x14ac:dyDescent="0.2">
      <c r="A311" s="6">
        <v>306</v>
      </c>
      <c r="B311" s="57">
        <f>通常分様式!X324</f>
        <v>0</v>
      </c>
      <c r="C311" s="6">
        <f t="shared" si="8"/>
        <v>0</v>
      </c>
      <c r="D311" s="6">
        <f t="shared" si="9"/>
        <v>0</v>
      </c>
      <c r="E311" s="6" t="str">
        <f>IFERROR(VLOOKUP(D311,通常分様式!$A$19:$A$418,1,FALSE),"")</f>
        <v/>
      </c>
    </row>
    <row r="312" spans="1:5" ht="18" thickBot="1" x14ac:dyDescent="0.2">
      <c r="A312" s="6">
        <v>307</v>
      </c>
      <c r="B312" s="57">
        <f>通常分様式!X325</f>
        <v>0</v>
      </c>
      <c r="C312" s="6">
        <f t="shared" si="8"/>
        <v>0</v>
      </c>
      <c r="D312" s="6">
        <f t="shared" si="9"/>
        <v>0</v>
      </c>
      <c r="E312" s="6" t="str">
        <f>IFERROR(VLOOKUP(D312,通常分様式!$A$19:$A$418,1,FALSE),"")</f>
        <v/>
      </c>
    </row>
    <row r="313" spans="1:5" ht="18" thickBot="1" x14ac:dyDescent="0.2">
      <c r="A313" s="6">
        <v>308</v>
      </c>
      <c r="B313" s="57">
        <f>通常分様式!X326</f>
        <v>0</v>
      </c>
      <c r="C313" s="6">
        <f t="shared" si="8"/>
        <v>0</v>
      </c>
      <c r="D313" s="6">
        <f t="shared" si="9"/>
        <v>0</v>
      </c>
      <c r="E313" s="6" t="str">
        <f>IFERROR(VLOOKUP(D313,通常分様式!$A$19:$A$418,1,FALSE),"")</f>
        <v/>
      </c>
    </row>
    <row r="314" spans="1:5" ht="18" thickBot="1" x14ac:dyDescent="0.2">
      <c r="A314" s="6">
        <v>309</v>
      </c>
      <c r="B314" s="57">
        <f>通常分様式!X327</f>
        <v>0</v>
      </c>
      <c r="C314" s="6">
        <f t="shared" si="8"/>
        <v>0</v>
      </c>
      <c r="D314" s="6">
        <f t="shared" si="9"/>
        <v>0</v>
      </c>
      <c r="E314" s="6" t="str">
        <f>IFERROR(VLOOKUP(D314,通常分様式!$A$19:$A$418,1,FALSE),"")</f>
        <v/>
      </c>
    </row>
    <row r="315" spans="1:5" ht="18" thickBot="1" x14ac:dyDescent="0.2">
      <c r="A315" s="6">
        <v>310</v>
      </c>
      <c r="B315" s="57">
        <f>通常分様式!X328</f>
        <v>0</v>
      </c>
      <c r="C315" s="6">
        <f t="shared" si="8"/>
        <v>0</v>
      </c>
      <c r="D315" s="6">
        <f t="shared" si="9"/>
        <v>0</v>
      </c>
      <c r="E315" s="6" t="str">
        <f>IFERROR(VLOOKUP(D315,通常分様式!$A$19:$A$418,1,FALSE),"")</f>
        <v/>
      </c>
    </row>
    <row r="316" spans="1:5" ht="18" thickBot="1" x14ac:dyDescent="0.2">
      <c r="A316" s="6">
        <v>311</v>
      </c>
      <c r="B316" s="57">
        <f>通常分様式!X329</f>
        <v>0</v>
      </c>
      <c r="C316" s="6">
        <f t="shared" si="8"/>
        <v>0</v>
      </c>
      <c r="D316" s="6">
        <f t="shared" si="9"/>
        <v>0</v>
      </c>
      <c r="E316" s="6" t="str">
        <f>IFERROR(VLOOKUP(D316,通常分様式!$A$19:$A$418,1,FALSE),"")</f>
        <v/>
      </c>
    </row>
    <row r="317" spans="1:5" ht="18" thickBot="1" x14ac:dyDescent="0.2">
      <c r="A317" s="6">
        <v>312</v>
      </c>
      <c r="B317" s="57">
        <f>通常分様式!X330</f>
        <v>0</v>
      </c>
      <c r="C317" s="6">
        <f t="shared" si="8"/>
        <v>0</v>
      </c>
      <c r="D317" s="6">
        <f t="shared" si="9"/>
        <v>0</v>
      </c>
      <c r="E317" s="6" t="str">
        <f>IFERROR(VLOOKUP(D317,通常分様式!$A$19:$A$418,1,FALSE),"")</f>
        <v/>
      </c>
    </row>
    <row r="318" spans="1:5" ht="18" thickBot="1" x14ac:dyDescent="0.2">
      <c r="A318" s="6">
        <v>313</v>
      </c>
      <c r="B318" s="57">
        <f>通常分様式!X331</f>
        <v>0</v>
      </c>
      <c r="C318" s="6">
        <f t="shared" si="8"/>
        <v>0</v>
      </c>
      <c r="D318" s="6">
        <f t="shared" si="9"/>
        <v>0</v>
      </c>
      <c r="E318" s="6" t="str">
        <f>IFERROR(VLOOKUP(D318,通常分様式!$A$19:$A$418,1,FALSE),"")</f>
        <v/>
      </c>
    </row>
    <row r="319" spans="1:5" ht="18" thickBot="1" x14ac:dyDescent="0.2">
      <c r="A319" s="6">
        <v>314</v>
      </c>
      <c r="B319" s="57">
        <f>通常分様式!X332</f>
        <v>0</v>
      </c>
      <c r="C319" s="6">
        <f t="shared" si="8"/>
        <v>0</v>
      </c>
      <c r="D319" s="6">
        <f t="shared" si="9"/>
        <v>0</v>
      </c>
      <c r="E319" s="6" t="str">
        <f>IFERROR(VLOOKUP(D319,通常分様式!$A$19:$A$418,1,FALSE),"")</f>
        <v/>
      </c>
    </row>
    <row r="320" spans="1:5" ht="18" thickBot="1" x14ac:dyDescent="0.2">
      <c r="A320" s="6">
        <v>315</v>
      </c>
      <c r="B320" s="57">
        <f>通常分様式!X333</f>
        <v>0</v>
      </c>
      <c r="C320" s="6">
        <f t="shared" si="8"/>
        <v>0</v>
      </c>
      <c r="D320" s="6">
        <f t="shared" si="9"/>
        <v>0</v>
      </c>
      <c r="E320" s="6" t="str">
        <f>IFERROR(VLOOKUP(D320,通常分様式!$A$19:$A$418,1,FALSE),"")</f>
        <v/>
      </c>
    </row>
    <row r="321" spans="1:5" ht="18" thickBot="1" x14ac:dyDescent="0.2">
      <c r="A321" s="6">
        <v>316</v>
      </c>
      <c r="B321" s="57">
        <f>通常分様式!X334</f>
        <v>0</v>
      </c>
      <c r="C321" s="6">
        <f t="shared" si="8"/>
        <v>0</v>
      </c>
      <c r="D321" s="6">
        <f t="shared" si="9"/>
        <v>0</v>
      </c>
      <c r="E321" s="6" t="str">
        <f>IFERROR(VLOOKUP(D321,通常分様式!$A$19:$A$418,1,FALSE),"")</f>
        <v/>
      </c>
    </row>
    <row r="322" spans="1:5" ht="18" thickBot="1" x14ac:dyDescent="0.2">
      <c r="A322" s="6">
        <v>317</v>
      </c>
      <c r="B322" s="57">
        <f>通常分様式!X335</f>
        <v>0</v>
      </c>
      <c r="C322" s="6">
        <f t="shared" si="8"/>
        <v>0</v>
      </c>
      <c r="D322" s="6">
        <f t="shared" si="9"/>
        <v>0</v>
      </c>
      <c r="E322" s="6" t="str">
        <f>IFERROR(VLOOKUP(D322,通常分様式!$A$19:$A$418,1,FALSE),"")</f>
        <v/>
      </c>
    </row>
    <row r="323" spans="1:5" ht="18" thickBot="1" x14ac:dyDescent="0.2">
      <c r="A323" s="6">
        <v>318</v>
      </c>
      <c r="B323" s="57">
        <f>通常分様式!X336</f>
        <v>0</v>
      </c>
      <c r="C323" s="6">
        <f t="shared" si="8"/>
        <v>0</v>
      </c>
      <c r="D323" s="6">
        <f t="shared" si="9"/>
        <v>0</v>
      </c>
      <c r="E323" s="6" t="str">
        <f>IFERROR(VLOOKUP(D323,通常分様式!$A$19:$A$418,1,FALSE),"")</f>
        <v/>
      </c>
    </row>
    <row r="324" spans="1:5" ht="18" thickBot="1" x14ac:dyDescent="0.2">
      <c r="A324" s="6">
        <v>319</v>
      </c>
      <c r="B324" s="57">
        <f>通常分様式!X337</f>
        <v>0</v>
      </c>
      <c r="C324" s="6">
        <f t="shared" si="8"/>
        <v>0</v>
      </c>
      <c r="D324" s="6">
        <f t="shared" si="9"/>
        <v>0</v>
      </c>
      <c r="E324" s="6" t="str">
        <f>IFERROR(VLOOKUP(D324,通常分様式!$A$19:$A$418,1,FALSE),"")</f>
        <v/>
      </c>
    </row>
    <row r="325" spans="1:5" ht="18" thickBot="1" x14ac:dyDescent="0.2">
      <c r="A325" s="6">
        <v>320</v>
      </c>
      <c r="B325" s="57">
        <f>通常分様式!X338</f>
        <v>0</v>
      </c>
      <c r="C325" s="6">
        <f t="shared" si="8"/>
        <v>0</v>
      </c>
      <c r="D325" s="6">
        <f t="shared" si="9"/>
        <v>0</v>
      </c>
      <c r="E325" s="6" t="str">
        <f>IFERROR(VLOOKUP(D325,通常分様式!$A$19:$A$418,1,FALSE),"")</f>
        <v/>
      </c>
    </row>
    <row r="326" spans="1:5" ht="18" thickBot="1" x14ac:dyDescent="0.2">
      <c r="A326" s="6">
        <v>321</v>
      </c>
      <c r="B326" s="57">
        <f>通常分様式!X339</f>
        <v>0</v>
      </c>
      <c r="C326" s="6">
        <f t="shared" si="8"/>
        <v>0</v>
      </c>
      <c r="D326" s="6">
        <f t="shared" si="9"/>
        <v>0</v>
      </c>
      <c r="E326" s="6" t="str">
        <f>IFERROR(VLOOKUP(D326,通常分様式!$A$19:$A$418,1,FALSE),"")</f>
        <v/>
      </c>
    </row>
    <row r="327" spans="1:5" ht="18" thickBot="1" x14ac:dyDescent="0.2">
      <c r="A327" s="6">
        <v>322</v>
      </c>
      <c r="B327" s="57">
        <f>通常分様式!X340</f>
        <v>0</v>
      </c>
      <c r="C327" s="6">
        <f t="shared" ref="C327:C390" si="10">IF(B327="○",1,0)</f>
        <v>0</v>
      </c>
      <c r="D327" s="6">
        <f t="shared" ref="D327:D390" si="11">A327*C327</f>
        <v>0</v>
      </c>
      <c r="E327" s="6" t="str">
        <f>IFERROR(VLOOKUP(D327,通常分様式!$A$19:$A$418,1,FALSE),"")</f>
        <v/>
      </c>
    </row>
    <row r="328" spans="1:5" ht="18" thickBot="1" x14ac:dyDescent="0.2">
      <c r="A328" s="6">
        <v>323</v>
      </c>
      <c r="B328" s="57">
        <f>通常分様式!X341</f>
        <v>0</v>
      </c>
      <c r="C328" s="6">
        <f t="shared" si="10"/>
        <v>0</v>
      </c>
      <c r="D328" s="6">
        <f t="shared" si="11"/>
        <v>0</v>
      </c>
      <c r="E328" s="6" t="str">
        <f>IFERROR(VLOOKUP(D328,通常分様式!$A$19:$A$418,1,FALSE),"")</f>
        <v/>
      </c>
    </row>
    <row r="329" spans="1:5" ht="18" thickBot="1" x14ac:dyDescent="0.2">
      <c r="A329" s="6">
        <v>324</v>
      </c>
      <c r="B329" s="57">
        <f>通常分様式!X342</f>
        <v>0</v>
      </c>
      <c r="C329" s="6">
        <f t="shared" si="10"/>
        <v>0</v>
      </c>
      <c r="D329" s="6">
        <f t="shared" si="11"/>
        <v>0</v>
      </c>
      <c r="E329" s="6" t="str">
        <f>IFERROR(VLOOKUP(D329,通常分様式!$A$19:$A$418,1,FALSE),"")</f>
        <v/>
      </c>
    </row>
    <row r="330" spans="1:5" ht="18" thickBot="1" x14ac:dyDescent="0.2">
      <c r="A330" s="6">
        <v>325</v>
      </c>
      <c r="B330" s="57">
        <f>通常分様式!X343</f>
        <v>0</v>
      </c>
      <c r="C330" s="6">
        <f t="shared" si="10"/>
        <v>0</v>
      </c>
      <c r="D330" s="6">
        <f t="shared" si="11"/>
        <v>0</v>
      </c>
      <c r="E330" s="6" t="str">
        <f>IFERROR(VLOOKUP(D330,通常分様式!$A$19:$A$418,1,FALSE),"")</f>
        <v/>
      </c>
    </row>
    <row r="331" spans="1:5" ht="18" thickBot="1" x14ac:dyDescent="0.2">
      <c r="A331" s="6">
        <v>326</v>
      </c>
      <c r="B331" s="57">
        <f>通常分様式!X344</f>
        <v>0</v>
      </c>
      <c r="C331" s="6">
        <f t="shared" si="10"/>
        <v>0</v>
      </c>
      <c r="D331" s="6">
        <f t="shared" si="11"/>
        <v>0</v>
      </c>
      <c r="E331" s="6" t="str">
        <f>IFERROR(VLOOKUP(D331,通常分様式!$A$19:$A$418,1,FALSE),"")</f>
        <v/>
      </c>
    </row>
    <row r="332" spans="1:5" ht="18" thickBot="1" x14ac:dyDescent="0.2">
      <c r="A332" s="6">
        <v>327</v>
      </c>
      <c r="B332" s="57">
        <f>通常分様式!X345</f>
        <v>0</v>
      </c>
      <c r="C332" s="6">
        <f t="shared" si="10"/>
        <v>0</v>
      </c>
      <c r="D332" s="6">
        <f t="shared" si="11"/>
        <v>0</v>
      </c>
      <c r="E332" s="6" t="str">
        <f>IFERROR(VLOOKUP(D332,通常分様式!$A$19:$A$418,1,FALSE),"")</f>
        <v/>
      </c>
    </row>
    <row r="333" spans="1:5" ht="18" thickBot="1" x14ac:dyDescent="0.2">
      <c r="A333" s="6">
        <v>328</v>
      </c>
      <c r="B333" s="57">
        <f>通常分様式!X346</f>
        <v>0</v>
      </c>
      <c r="C333" s="6">
        <f t="shared" si="10"/>
        <v>0</v>
      </c>
      <c r="D333" s="6">
        <f t="shared" si="11"/>
        <v>0</v>
      </c>
      <c r="E333" s="6" t="str">
        <f>IFERROR(VLOOKUP(D333,通常分様式!$A$19:$A$418,1,FALSE),"")</f>
        <v/>
      </c>
    </row>
    <row r="334" spans="1:5" ht="18" thickBot="1" x14ac:dyDescent="0.2">
      <c r="A334" s="6">
        <v>329</v>
      </c>
      <c r="B334" s="57">
        <f>通常分様式!X347</f>
        <v>0</v>
      </c>
      <c r="C334" s="6">
        <f t="shared" si="10"/>
        <v>0</v>
      </c>
      <c r="D334" s="6">
        <f t="shared" si="11"/>
        <v>0</v>
      </c>
      <c r="E334" s="6" t="str">
        <f>IFERROR(VLOOKUP(D334,通常分様式!$A$19:$A$418,1,FALSE),"")</f>
        <v/>
      </c>
    </row>
    <row r="335" spans="1:5" ht="18" thickBot="1" x14ac:dyDescent="0.2">
      <c r="A335" s="6">
        <v>330</v>
      </c>
      <c r="B335" s="57">
        <f>通常分様式!X348</f>
        <v>0</v>
      </c>
      <c r="C335" s="6">
        <f t="shared" si="10"/>
        <v>0</v>
      </c>
      <c r="D335" s="6">
        <f t="shared" si="11"/>
        <v>0</v>
      </c>
      <c r="E335" s="6" t="str">
        <f>IFERROR(VLOOKUP(D335,通常分様式!$A$19:$A$418,1,FALSE),"")</f>
        <v/>
      </c>
    </row>
    <row r="336" spans="1:5" ht="18" thickBot="1" x14ac:dyDescent="0.2">
      <c r="A336" s="6">
        <v>331</v>
      </c>
      <c r="B336" s="57">
        <f>通常分様式!X349</f>
        <v>0</v>
      </c>
      <c r="C336" s="6">
        <f t="shared" si="10"/>
        <v>0</v>
      </c>
      <c r="D336" s="6">
        <f t="shared" si="11"/>
        <v>0</v>
      </c>
      <c r="E336" s="6" t="str">
        <f>IFERROR(VLOOKUP(D336,通常分様式!$A$19:$A$418,1,FALSE),"")</f>
        <v/>
      </c>
    </row>
    <row r="337" spans="1:5" ht="18" thickBot="1" x14ac:dyDescent="0.2">
      <c r="A337" s="6">
        <v>332</v>
      </c>
      <c r="B337" s="57">
        <f>通常分様式!X350</f>
        <v>0</v>
      </c>
      <c r="C337" s="6">
        <f t="shared" si="10"/>
        <v>0</v>
      </c>
      <c r="D337" s="6">
        <f t="shared" si="11"/>
        <v>0</v>
      </c>
      <c r="E337" s="6" t="str">
        <f>IFERROR(VLOOKUP(D337,通常分様式!$A$19:$A$418,1,FALSE),"")</f>
        <v/>
      </c>
    </row>
    <row r="338" spans="1:5" ht="18" thickBot="1" x14ac:dyDescent="0.2">
      <c r="A338" s="6">
        <v>333</v>
      </c>
      <c r="B338" s="57">
        <f>通常分様式!X351</f>
        <v>0</v>
      </c>
      <c r="C338" s="6">
        <f t="shared" si="10"/>
        <v>0</v>
      </c>
      <c r="D338" s="6">
        <f t="shared" si="11"/>
        <v>0</v>
      </c>
      <c r="E338" s="6" t="str">
        <f>IFERROR(VLOOKUP(D338,通常分様式!$A$19:$A$418,1,FALSE),"")</f>
        <v/>
      </c>
    </row>
    <row r="339" spans="1:5" ht="18" thickBot="1" x14ac:dyDescent="0.2">
      <c r="A339" s="6">
        <v>334</v>
      </c>
      <c r="B339" s="57">
        <f>通常分様式!X352</f>
        <v>0</v>
      </c>
      <c r="C339" s="6">
        <f t="shared" si="10"/>
        <v>0</v>
      </c>
      <c r="D339" s="6">
        <f t="shared" si="11"/>
        <v>0</v>
      </c>
      <c r="E339" s="6" t="str">
        <f>IFERROR(VLOOKUP(D339,通常分様式!$A$19:$A$418,1,FALSE),"")</f>
        <v/>
      </c>
    </row>
    <row r="340" spans="1:5" ht="18" thickBot="1" x14ac:dyDescent="0.2">
      <c r="A340" s="6">
        <v>335</v>
      </c>
      <c r="B340" s="57">
        <f>通常分様式!X353</f>
        <v>0</v>
      </c>
      <c r="C340" s="6">
        <f t="shared" si="10"/>
        <v>0</v>
      </c>
      <c r="D340" s="6">
        <f t="shared" si="11"/>
        <v>0</v>
      </c>
      <c r="E340" s="6" t="str">
        <f>IFERROR(VLOOKUP(D340,通常分様式!$A$19:$A$418,1,FALSE),"")</f>
        <v/>
      </c>
    </row>
    <row r="341" spans="1:5" ht="18" thickBot="1" x14ac:dyDescent="0.2">
      <c r="A341" s="6">
        <v>336</v>
      </c>
      <c r="B341" s="57">
        <f>通常分様式!X354</f>
        <v>0</v>
      </c>
      <c r="C341" s="6">
        <f t="shared" si="10"/>
        <v>0</v>
      </c>
      <c r="D341" s="6">
        <f t="shared" si="11"/>
        <v>0</v>
      </c>
      <c r="E341" s="6" t="str">
        <f>IFERROR(VLOOKUP(D341,通常分様式!$A$19:$A$418,1,FALSE),"")</f>
        <v/>
      </c>
    </row>
    <row r="342" spans="1:5" ht="18" thickBot="1" x14ac:dyDescent="0.2">
      <c r="A342" s="6">
        <v>337</v>
      </c>
      <c r="B342" s="57">
        <f>通常分様式!X355</f>
        <v>0</v>
      </c>
      <c r="C342" s="6">
        <f t="shared" si="10"/>
        <v>0</v>
      </c>
      <c r="D342" s="6">
        <f t="shared" si="11"/>
        <v>0</v>
      </c>
      <c r="E342" s="6" t="str">
        <f>IFERROR(VLOOKUP(D342,通常分様式!$A$19:$A$418,1,FALSE),"")</f>
        <v/>
      </c>
    </row>
    <row r="343" spans="1:5" ht="18" thickBot="1" x14ac:dyDescent="0.2">
      <c r="A343" s="6">
        <v>338</v>
      </c>
      <c r="B343" s="57">
        <f>通常分様式!X356</f>
        <v>0</v>
      </c>
      <c r="C343" s="6">
        <f t="shared" si="10"/>
        <v>0</v>
      </c>
      <c r="D343" s="6">
        <f t="shared" si="11"/>
        <v>0</v>
      </c>
      <c r="E343" s="6" t="str">
        <f>IFERROR(VLOOKUP(D343,通常分様式!$A$19:$A$418,1,FALSE),"")</f>
        <v/>
      </c>
    </row>
    <row r="344" spans="1:5" ht="18" thickBot="1" x14ac:dyDescent="0.2">
      <c r="A344" s="6">
        <v>339</v>
      </c>
      <c r="B344" s="57">
        <f>通常分様式!X357</f>
        <v>0</v>
      </c>
      <c r="C344" s="6">
        <f t="shared" si="10"/>
        <v>0</v>
      </c>
      <c r="D344" s="6">
        <f t="shared" si="11"/>
        <v>0</v>
      </c>
      <c r="E344" s="6" t="str">
        <f>IFERROR(VLOOKUP(D344,通常分様式!$A$19:$A$418,1,FALSE),"")</f>
        <v/>
      </c>
    </row>
    <row r="345" spans="1:5" ht="18" thickBot="1" x14ac:dyDescent="0.2">
      <c r="A345" s="6">
        <v>340</v>
      </c>
      <c r="B345" s="57">
        <f>通常分様式!X358</f>
        <v>0</v>
      </c>
      <c r="C345" s="6">
        <f t="shared" si="10"/>
        <v>0</v>
      </c>
      <c r="D345" s="6">
        <f t="shared" si="11"/>
        <v>0</v>
      </c>
      <c r="E345" s="6" t="str">
        <f>IFERROR(VLOOKUP(D345,通常分様式!$A$19:$A$418,1,FALSE),"")</f>
        <v/>
      </c>
    </row>
    <row r="346" spans="1:5" ht="18" thickBot="1" x14ac:dyDescent="0.2">
      <c r="A346" s="6">
        <v>341</v>
      </c>
      <c r="B346" s="57">
        <f>通常分様式!X359</f>
        <v>0</v>
      </c>
      <c r="C346" s="6">
        <f t="shared" si="10"/>
        <v>0</v>
      </c>
      <c r="D346" s="6">
        <f t="shared" si="11"/>
        <v>0</v>
      </c>
      <c r="E346" s="6" t="str">
        <f>IFERROR(VLOOKUP(D346,通常分様式!$A$19:$A$418,1,FALSE),"")</f>
        <v/>
      </c>
    </row>
    <row r="347" spans="1:5" ht="18" thickBot="1" x14ac:dyDescent="0.2">
      <c r="A347" s="6">
        <v>342</v>
      </c>
      <c r="B347" s="57">
        <f>通常分様式!X360</f>
        <v>0</v>
      </c>
      <c r="C347" s="6">
        <f t="shared" si="10"/>
        <v>0</v>
      </c>
      <c r="D347" s="6">
        <f t="shared" si="11"/>
        <v>0</v>
      </c>
      <c r="E347" s="6" t="str">
        <f>IFERROR(VLOOKUP(D347,通常分様式!$A$19:$A$418,1,FALSE),"")</f>
        <v/>
      </c>
    </row>
    <row r="348" spans="1:5" ht="18" thickBot="1" x14ac:dyDescent="0.2">
      <c r="A348" s="6">
        <v>343</v>
      </c>
      <c r="B348" s="57">
        <f>通常分様式!X361</f>
        <v>0</v>
      </c>
      <c r="C348" s="6">
        <f t="shared" si="10"/>
        <v>0</v>
      </c>
      <c r="D348" s="6">
        <f t="shared" si="11"/>
        <v>0</v>
      </c>
      <c r="E348" s="6" t="str">
        <f>IFERROR(VLOOKUP(D348,通常分様式!$A$19:$A$418,1,FALSE),"")</f>
        <v/>
      </c>
    </row>
    <row r="349" spans="1:5" ht="18" thickBot="1" x14ac:dyDescent="0.2">
      <c r="A349" s="6">
        <v>344</v>
      </c>
      <c r="B349" s="57">
        <f>通常分様式!X362</f>
        <v>0</v>
      </c>
      <c r="C349" s="6">
        <f t="shared" si="10"/>
        <v>0</v>
      </c>
      <c r="D349" s="6">
        <f t="shared" si="11"/>
        <v>0</v>
      </c>
      <c r="E349" s="6" t="str">
        <f>IFERROR(VLOOKUP(D349,通常分様式!$A$19:$A$418,1,FALSE),"")</f>
        <v/>
      </c>
    </row>
    <row r="350" spans="1:5" ht="18" thickBot="1" x14ac:dyDescent="0.2">
      <c r="A350" s="6">
        <v>345</v>
      </c>
      <c r="B350" s="57">
        <f>通常分様式!X363</f>
        <v>0</v>
      </c>
      <c r="C350" s="6">
        <f t="shared" si="10"/>
        <v>0</v>
      </c>
      <c r="D350" s="6">
        <f t="shared" si="11"/>
        <v>0</v>
      </c>
      <c r="E350" s="6" t="str">
        <f>IFERROR(VLOOKUP(D350,通常分様式!$A$19:$A$418,1,FALSE),"")</f>
        <v/>
      </c>
    </row>
    <row r="351" spans="1:5" ht="18" thickBot="1" x14ac:dyDescent="0.2">
      <c r="A351" s="6">
        <v>346</v>
      </c>
      <c r="B351" s="57">
        <f>通常分様式!X364</f>
        <v>0</v>
      </c>
      <c r="C351" s="6">
        <f t="shared" si="10"/>
        <v>0</v>
      </c>
      <c r="D351" s="6">
        <f t="shared" si="11"/>
        <v>0</v>
      </c>
      <c r="E351" s="6" t="str">
        <f>IFERROR(VLOOKUP(D351,通常分様式!$A$19:$A$418,1,FALSE),"")</f>
        <v/>
      </c>
    </row>
    <row r="352" spans="1:5" ht="18" thickBot="1" x14ac:dyDescent="0.2">
      <c r="A352" s="6">
        <v>347</v>
      </c>
      <c r="B352" s="57">
        <f>通常分様式!X365</f>
        <v>0</v>
      </c>
      <c r="C352" s="6">
        <f t="shared" si="10"/>
        <v>0</v>
      </c>
      <c r="D352" s="6">
        <f t="shared" si="11"/>
        <v>0</v>
      </c>
      <c r="E352" s="6" t="str">
        <f>IFERROR(VLOOKUP(D352,通常分様式!$A$19:$A$418,1,FALSE),"")</f>
        <v/>
      </c>
    </row>
    <row r="353" spans="1:5" ht="18" thickBot="1" x14ac:dyDescent="0.2">
      <c r="A353" s="6">
        <v>348</v>
      </c>
      <c r="B353" s="57">
        <f>通常分様式!X366</f>
        <v>0</v>
      </c>
      <c r="C353" s="6">
        <f t="shared" si="10"/>
        <v>0</v>
      </c>
      <c r="D353" s="6">
        <f t="shared" si="11"/>
        <v>0</v>
      </c>
      <c r="E353" s="6" t="str">
        <f>IFERROR(VLOOKUP(D353,通常分様式!$A$19:$A$418,1,FALSE),"")</f>
        <v/>
      </c>
    </row>
    <row r="354" spans="1:5" ht="18" thickBot="1" x14ac:dyDescent="0.2">
      <c r="A354" s="6">
        <v>349</v>
      </c>
      <c r="B354" s="57">
        <f>通常分様式!X367</f>
        <v>0</v>
      </c>
      <c r="C354" s="6">
        <f t="shared" si="10"/>
        <v>0</v>
      </c>
      <c r="D354" s="6">
        <f t="shared" si="11"/>
        <v>0</v>
      </c>
      <c r="E354" s="6" t="str">
        <f>IFERROR(VLOOKUP(D354,通常分様式!$A$19:$A$418,1,FALSE),"")</f>
        <v/>
      </c>
    </row>
    <row r="355" spans="1:5" ht="18" thickBot="1" x14ac:dyDescent="0.2">
      <c r="A355" s="6">
        <v>350</v>
      </c>
      <c r="B355" s="57">
        <f>通常分様式!X368</f>
        <v>0</v>
      </c>
      <c r="C355" s="6">
        <f t="shared" si="10"/>
        <v>0</v>
      </c>
      <c r="D355" s="6">
        <f t="shared" si="11"/>
        <v>0</v>
      </c>
      <c r="E355" s="6" t="str">
        <f>IFERROR(VLOOKUP(D355,通常分様式!$A$19:$A$418,1,FALSE),"")</f>
        <v/>
      </c>
    </row>
    <row r="356" spans="1:5" ht="18" thickBot="1" x14ac:dyDescent="0.2">
      <c r="A356" s="6">
        <v>351</v>
      </c>
      <c r="B356" s="57">
        <f>通常分様式!X369</f>
        <v>0</v>
      </c>
      <c r="C356" s="6">
        <f t="shared" si="10"/>
        <v>0</v>
      </c>
      <c r="D356" s="6">
        <f t="shared" si="11"/>
        <v>0</v>
      </c>
      <c r="E356" s="6" t="str">
        <f>IFERROR(VLOOKUP(D356,通常分様式!$A$19:$A$418,1,FALSE),"")</f>
        <v/>
      </c>
    </row>
    <row r="357" spans="1:5" ht="18" thickBot="1" x14ac:dyDescent="0.2">
      <c r="A357" s="6">
        <v>352</v>
      </c>
      <c r="B357" s="57">
        <f>通常分様式!X370</f>
        <v>0</v>
      </c>
      <c r="C357" s="6">
        <f t="shared" si="10"/>
        <v>0</v>
      </c>
      <c r="D357" s="6">
        <f t="shared" si="11"/>
        <v>0</v>
      </c>
      <c r="E357" s="6" t="str">
        <f>IFERROR(VLOOKUP(D357,通常分様式!$A$19:$A$418,1,FALSE),"")</f>
        <v/>
      </c>
    </row>
    <row r="358" spans="1:5" ht="18" thickBot="1" x14ac:dyDescent="0.2">
      <c r="A358" s="6">
        <v>353</v>
      </c>
      <c r="B358" s="57">
        <f>通常分様式!X371</f>
        <v>0</v>
      </c>
      <c r="C358" s="6">
        <f t="shared" si="10"/>
        <v>0</v>
      </c>
      <c r="D358" s="6">
        <f t="shared" si="11"/>
        <v>0</v>
      </c>
      <c r="E358" s="6" t="str">
        <f>IFERROR(VLOOKUP(D358,通常分様式!$A$19:$A$418,1,FALSE),"")</f>
        <v/>
      </c>
    </row>
    <row r="359" spans="1:5" ht="18" thickBot="1" x14ac:dyDescent="0.2">
      <c r="A359" s="6">
        <v>354</v>
      </c>
      <c r="B359" s="57">
        <f>通常分様式!X372</f>
        <v>0</v>
      </c>
      <c r="C359" s="6">
        <f t="shared" si="10"/>
        <v>0</v>
      </c>
      <c r="D359" s="6">
        <f t="shared" si="11"/>
        <v>0</v>
      </c>
      <c r="E359" s="6" t="str">
        <f>IFERROR(VLOOKUP(D359,通常分様式!$A$19:$A$418,1,FALSE),"")</f>
        <v/>
      </c>
    </row>
    <row r="360" spans="1:5" ht="18" thickBot="1" x14ac:dyDescent="0.2">
      <c r="A360" s="6">
        <v>355</v>
      </c>
      <c r="B360" s="57">
        <f>通常分様式!X373</f>
        <v>0</v>
      </c>
      <c r="C360" s="6">
        <f t="shared" si="10"/>
        <v>0</v>
      </c>
      <c r="D360" s="6">
        <f t="shared" si="11"/>
        <v>0</v>
      </c>
      <c r="E360" s="6" t="str">
        <f>IFERROR(VLOOKUP(D360,通常分様式!$A$19:$A$418,1,FALSE),"")</f>
        <v/>
      </c>
    </row>
    <row r="361" spans="1:5" ht="18" thickBot="1" x14ac:dyDescent="0.2">
      <c r="A361" s="6">
        <v>356</v>
      </c>
      <c r="B361" s="57">
        <f>通常分様式!X374</f>
        <v>0</v>
      </c>
      <c r="C361" s="6">
        <f t="shared" si="10"/>
        <v>0</v>
      </c>
      <c r="D361" s="6">
        <f t="shared" si="11"/>
        <v>0</v>
      </c>
      <c r="E361" s="6" t="str">
        <f>IFERROR(VLOOKUP(D361,通常分様式!$A$19:$A$418,1,FALSE),"")</f>
        <v/>
      </c>
    </row>
    <row r="362" spans="1:5" ht="18" thickBot="1" x14ac:dyDescent="0.2">
      <c r="A362" s="6">
        <v>357</v>
      </c>
      <c r="B362" s="57">
        <f>通常分様式!X375</f>
        <v>0</v>
      </c>
      <c r="C362" s="6">
        <f t="shared" si="10"/>
        <v>0</v>
      </c>
      <c r="D362" s="6">
        <f t="shared" si="11"/>
        <v>0</v>
      </c>
      <c r="E362" s="6" t="str">
        <f>IFERROR(VLOOKUP(D362,通常分様式!$A$19:$A$418,1,FALSE),"")</f>
        <v/>
      </c>
    </row>
    <row r="363" spans="1:5" ht="18" thickBot="1" x14ac:dyDescent="0.2">
      <c r="A363" s="6">
        <v>358</v>
      </c>
      <c r="B363" s="57">
        <f>通常分様式!X376</f>
        <v>0</v>
      </c>
      <c r="C363" s="6">
        <f t="shared" si="10"/>
        <v>0</v>
      </c>
      <c r="D363" s="6">
        <f t="shared" si="11"/>
        <v>0</v>
      </c>
      <c r="E363" s="6" t="str">
        <f>IFERROR(VLOOKUP(D363,通常分様式!$A$19:$A$418,1,FALSE),"")</f>
        <v/>
      </c>
    </row>
    <row r="364" spans="1:5" ht="18" thickBot="1" x14ac:dyDescent="0.2">
      <c r="A364" s="6">
        <v>359</v>
      </c>
      <c r="B364" s="57">
        <f>通常分様式!X377</f>
        <v>0</v>
      </c>
      <c r="C364" s="6">
        <f t="shared" si="10"/>
        <v>0</v>
      </c>
      <c r="D364" s="6">
        <f t="shared" si="11"/>
        <v>0</v>
      </c>
      <c r="E364" s="6" t="str">
        <f>IFERROR(VLOOKUP(D364,通常分様式!$A$19:$A$418,1,FALSE),"")</f>
        <v/>
      </c>
    </row>
    <row r="365" spans="1:5" ht="18" thickBot="1" x14ac:dyDescent="0.2">
      <c r="A365" s="6">
        <v>360</v>
      </c>
      <c r="B365" s="57">
        <f>通常分様式!X378</f>
        <v>0</v>
      </c>
      <c r="C365" s="6">
        <f t="shared" si="10"/>
        <v>0</v>
      </c>
      <c r="D365" s="6">
        <f t="shared" si="11"/>
        <v>0</v>
      </c>
      <c r="E365" s="6" t="str">
        <f>IFERROR(VLOOKUP(D365,通常分様式!$A$19:$A$418,1,FALSE),"")</f>
        <v/>
      </c>
    </row>
    <row r="366" spans="1:5" ht="18" thickBot="1" x14ac:dyDescent="0.2">
      <c r="A366" s="6">
        <v>361</v>
      </c>
      <c r="B366" s="57">
        <f>通常分様式!X379</f>
        <v>0</v>
      </c>
      <c r="C366" s="6">
        <f t="shared" si="10"/>
        <v>0</v>
      </c>
      <c r="D366" s="6">
        <f t="shared" si="11"/>
        <v>0</v>
      </c>
      <c r="E366" s="6" t="str">
        <f>IFERROR(VLOOKUP(D366,通常分様式!$A$19:$A$418,1,FALSE),"")</f>
        <v/>
      </c>
    </row>
    <row r="367" spans="1:5" ht="18" thickBot="1" x14ac:dyDescent="0.2">
      <c r="A367" s="6">
        <v>362</v>
      </c>
      <c r="B367" s="57">
        <f>通常分様式!X380</f>
        <v>0</v>
      </c>
      <c r="C367" s="6">
        <f t="shared" si="10"/>
        <v>0</v>
      </c>
      <c r="D367" s="6">
        <f t="shared" si="11"/>
        <v>0</v>
      </c>
      <c r="E367" s="6" t="str">
        <f>IFERROR(VLOOKUP(D367,通常分様式!$A$19:$A$418,1,FALSE),"")</f>
        <v/>
      </c>
    </row>
    <row r="368" spans="1:5" ht="18" thickBot="1" x14ac:dyDescent="0.2">
      <c r="A368" s="6">
        <v>363</v>
      </c>
      <c r="B368" s="57">
        <f>通常分様式!X381</f>
        <v>0</v>
      </c>
      <c r="C368" s="6">
        <f t="shared" si="10"/>
        <v>0</v>
      </c>
      <c r="D368" s="6">
        <f t="shared" si="11"/>
        <v>0</v>
      </c>
      <c r="E368" s="6" t="str">
        <f>IFERROR(VLOOKUP(D368,通常分様式!$A$19:$A$418,1,FALSE),"")</f>
        <v/>
      </c>
    </row>
    <row r="369" spans="1:5" ht="18" thickBot="1" x14ac:dyDescent="0.2">
      <c r="A369" s="6">
        <v>364</v>
      </c>
      <c r="B369" s="57">
        <f>通常分様式!X382</f>
        <v>0</v>
      </c>
      <c r="C369" s="6">
        <f t="shared" si="10"/>
        <v>0</v>
      </c>
      <c r="D369" s="6">
        <f t="shared" si="11"/>
        <v>0</v>
      </c>
      <c r="E369" s="6" t="str">
        <f>IFERROR(VLOOKUP(D369,通常分様式!$A$19:$A$418,1,FALSE),"")</f>
        <v/>
      </c>
    </row>
    <row r="370" spans="1:5" ht="18" thickBot="1" x14ac:dyDescent="0.2">
      <c r="A370" s="6">
        <v>365</v>
      </c>
      <c r="B370" s="57">
        <f>通常分様式!X383</f>
        <v>0</v>
      </c>
      <c r="C370" s="6">
        <f t="shared" si="10"/>
        <v>0</v>
      </c>
      <c r="D370" s="6">
        <f t="shared" si="11"/>
        <v>0</v>
      </c>
      <c r="E370" s="6" t="str">
        <f>IFERROR(VLOOKUP(D370,通常分様式!$A$19:$A$418,1,FALSE),"")</f>
        <v/>
      </c>
    </row>
    <row r="371" spans="1:5" ht="18" thickBot="1" x14ac:dyDescent="0.2">
      <c r="A371" s="6">
        <v>366</v>
      </c>
      <c r="B371" s="57">
        <f>通常分様式!X384</f>
        <v>0</v>
      </c>
      <c r="C371" s="6">
        <f t="shared" si="10"/>
        <v>0</v>
      </c>
      <c r="D371" s="6">
        <f t="shared" si="11"/>
        <v>0</v>
      </c>
      <c r="E371" s="6" t="str">
        <f>IFERROR(VLOOKUP(D371,通常分様式!$A$19:$A$418,1,FALSE),"")</f>
        <v/>
      </c>
    </row>
    <row r="372" spans="1:5" ht="18" thickBot="1" x14ac:dyDescent="0.2">
      <c r="A372" s="6">
        <v>367</v>
      </c>
      <c r="B372" s="57">
        <f>通常分様式!X385</f>
        <v>0</v>
      </c>
      <c r="C372" s="6">
        <f t="shared" si="10"/>
        <v>0</v>
      </c>
      <c r="D372" s="6">
        <f t="shared" si="11"/>
        <v>0</v>
      </c>
      <c r="E372" s="6" t="str">
        <f>IFERROR(VLOOKUP(D372,通常分様式!$A$19:$A$418,1,FALSE),"")</f>
        <v/>
      </c>
    </row>
    <row r="373" spans="1:5" ht="18" thickBot="1" x14ac:dyDescent="0.2">
      <c r="A373" s="6">
        <v>368</v>
      </c>
      <c r="B373" s="57">
        <f>通常分様式!X386</f>
        <v>0</v>
      </c>
      <c r="C373" s="6">
        <f t="shared" si="10"/>
        <v>0</v>
      </c>
      <c r="D373" s="6">
        <f t="shared" si="11"/>
        <v>0</v>
      </c>
      <c r="E373" s="6" t="str">
        <f>IFERROR(VLOOKUP(D373,通常分様式!$A$19:$A$418,1,FALSE),"")</f>
        <v/>
      </c>
    </row>
    <row r="374" spans="1:5" ht="18" thickBot="1" x14ac:dyDescent="0.2">
      <c r="A374" s="6">
        <v>369</v>
      </c>
      <c r="B374" s="57">
        <f>通常分様式!X387</f>
        <v>0</v>
      </c>
      <c r="C374" s="6">
        <f t="shared" si="10"/>
        <v>0</v>
      </c>
      <c r="D374" s="6">
        <f t="shared" si="11"/>
        <v>0</v>
      </c>
      <c r="E374" s="6" t="str">
        <f>IFERROR(VLOOKUP(D374,通常分様式!$A$19:$A$418,1,FALSE),"")</f>
        <v/>
      </c>
    </row>
    <row r="375" spans="1:5" ht="18" thickBot="1" x14ac:dyDescent="0.2">
      <c r="A375" s="6">
        <v>370</v>
      </c>
      <c r="B375" s="57">
        <f>通常分様式!X388</f>
        <v>0</v>
      </c>
      <c r="C375" s="6">
        <f t="shared" si="10"/>
        <v>0</v>
      </c>
      <c r="D375" s="6">
        <f t="shared" si="11"/>
        <v>0</v>
      </c>
      <c r="E375" s="6" t="str">
        <f>IFERROR(VLOOKUP(D375,通常分様式!$A$19:$A$418,1,FALSE),"")</f>
        <v/>
      </c>
    </row>
    <row r="376" spans="1:5" ht="18" thickBot="1" x14ac:dyDescent="0.2">
      <c r="A376" s="6">
        <v>371</v>
      </c>
      <c r="B376" s="57">
        <f>通常分様式!X389</f>
        <v>0</v>
      </c>
      <c r="C376" s="6">
        <f t="shared" si="10"/>
        <v>0</v>
      </c>
      <c r="D376" s="6">
        <f t="shared" si="11"/>
        <v>0</v>
      </c>
      <c r="E376" s="6" t="str">
        <f>IFERROR(VLOOKUP(D376,通常分様式!$A$19:$A$418,1,FALSE),"")</f>
        <v/>
      </c>
    </row>
    <row r="377" spans="1:5" ht="18" thickBot="1" x14ac:dyDescent="0.2">
      <c r="A377" s="6">
        <v>372</v>
      </c>
      <c r="B377" s="57">
        <f>通常分様式!X390</f>
        <v>0</v>
      </c>
      <c r="C377" s="6">
        <f t="shared" si="10"/>
        <v>0</v>
      </c>
      <c r="D377" s="6">
        <f t="shared" si="11"/>
        <v>0</v>
      </c>
      <c r="E377" s="6" t="str">
        <f>IFERROR(VLOOKUP(D377,通常分様式!$A$19:$A$418,1,FALSE),"")</f>
        <v/>
      </c>
    </row>
    <row r="378" spans="1:5" ht="18" thickBot="1" x14ac:dyDescent="0.2">
      <c r="A378" s="6">
        <v>373</v>
      </c>
      <c r="B378" s="57">
        <f>通常分様式!X391</f>
        <v>0</v>
      </c>
      <c r="C378" s="6">
        <f t="shared" si="10"/>
        <v>0</v>
      </c>
      <c r="D378" s="6">
        <f t="shared" si="11"/>
        <v>0</v>
      </c>
      <c r="E378" s="6" t="str">
        <f>IFERROR(VLOOKUP(D378,通常分様式!$A$19:$A$418,1,FALSE),"")</f>
        <v/>
      </c>
    </row>
    <row r="379" spans="1:5" ht="18" thickBot="1" x14ac:dyDescent="0.2">
      <c r="A379" s="6">
        <v>374</v>
      </c>
      <c r="B379" s="57">
        <f>通常分様式!X392</f>
        <v>0</v>
      </c>
      <c r="C379" s="6">
        <f t="shared" si="10"/>
        <v>0</v>
      </c>
      <c r="D379" s="6">
        <f t="shared" si="11"/>
        <v>0</v>
      </c>
      <c r="E379" s="6" t="str">
        <f>IFERROR(VLOOKUP(D379,通常分様式!$A$19:$A$418,1,FALSE),"")</f>
        <v/>
      </c>
    </row>
    <row r="380" spans="1:5" ht="18" thickBot="1" x14ac:dyDescent="0.2">
      <c r="A380" s="6">
        <v>375</v>
      </c>
      <c r="B380" s="57">
        <f>通常分様式!X393</f>
        <v>0</v>
      </c>
      <c r="C380" s="6">
        <f t="shared" si="10"/>
        <v>0</v>
      </c>
      <c r="D380" s="6">
        <f t="shared" si="11"/>
        <v>0</v>
      </c>
      <c r="E380" s="6" t="str">
        <f>IFERROR(VLOOKUP(D380,通常分様式!$A$19:$A$418,1,FALSE),"")</f>
        <v/>
      </c>
    </row>
    <row r="381" spans="1:5" ht="18" thickBot="1" x14ac:dyDescent="0.2">
      <c r="A381" s="6">
        <v>376</v>
      </c>
      <c r="B381" s="57">
        <f>通常分様式!X394</f>
        <v>0</v>
      </c>
      <c r="C381" s="6">
        <f t="shared" si="10"/>
        <v>0</v>
      </c>
      <c r="D381" s="6">
        <f t="shared" si="11"/>
        <v>0</v>
      </c>
      <c r="E381" s="6" t="str">
        <f>IFERROR(VLOOKUP(D381,通常分様式!$A$19:$A$418,1,FALSE),"")</f>
        <v/>
      </c>
    </row>
    <row r="382" spans="1:5" ht="18" thickBot="1" x14ac:dyDescent="0.2">
      <c r="A382" s="6">
        <v>377</v>
      </c>
      <c r="B382" s="57">
        <f>通常分様式!X395</f>
        <v>0</v>
      </c>
      <c r="C382" s="6">
        <f t="shared" si="10"/>
        <v>0</v>
      </c>
      <c r="D382" s="6">
        <f t="shared" si="11"/>
        <v>0</v>
      </c>
      <c r="E382" s="6" t="str">
        <f>IFERROR(VLOOKUP(D382,通常分様式!$A$19:$A$418,1,FALSE),"")</f>
        <v/>
      </c>
    </row>
    <row r="383" spans="1:5" ht="18" thickBot="1" x14ac:dyDescent="0.2">
      <c r="A383" s="6">
        <v>378</v>
      </c>
      <c r="B383" s="57">
        <f>通常分様式!X396</f>
        <v>0</v>
      </c>
      <c r="C383" s="6">
        <f t="shared" si="10"/>
        <v>0</v>
      </c>
      <c r="D383" s="6">
        <f t="shared" si="11"/>
        <v>0</v>
      </c>
      <c r="E383" s="6" t="str">
        <f>IFERROR(VLOOKUP(D383,通常分様式!$A$19:$A$418,1,FALSE),"")</f>
        <v/>
      </c>
    </row>
    <row r="384" spans="1:5" ht="18" thickBot="1" x14ac:dyDescent="0.2">
      <c r="A384" s="6">
        <v>379</v>
      </c>
      <c r="B384" s="57">
        <f>通常分様式!X397</f>
        <v>0</v>
      </c>
      <c r="C384" s="6">
        <f t="shared" si="10"/>
        <v>0</v>
      </c>
      <c r="D384" s="6">
        <f t="shared" si="11"/>
        <v>0</v>
      </c>
      <c r="E384" s="6" t="str">
        <f>IFERROR(VLOOKUP(D384,通常分様式!$A$19:$A$418,1,FALSE),"")</f>
        <v/>
      </c>
    </row>
    <row r="385" spans="1:5" ht="18" thickBot="1" x14ac:dyDescent="0.2">
      <c r="A385" s="6">
        <v>380</v>
      </c>
      <c r="B385" s="57">
        <f>通常分様式!X398</f>
        <v>0</v>
      </c>
      <c r="C385" s="6">
        <f t="shared" si="10"/>
        <v>0</v>
      </c>
      <c r="D385" s="6">
        <f t="shared" si="11"/>
        <v>0</v>
      </c>
      <c r="E385" s="6" t="str">
        <f>IFERROR(VLOOKUP(D385,通常分様式!$A$19:$A$418,1,FALSE),"")</f>
        <v/>
      </c>
    </row>
    <row r="386" spans="1:5" ht="18" thickBot="1" x14ac:dyDescent="0.2">
      <c r="A386" s="6">
        <v>381</v>
      </c>
      <c r="B386" s="57">
        <f>通常分様式!X399</f>
        <v>0</v>
      </c>
      <c r="C386" s="6">
        <f t="shared" si="10"/>
        <v>0</v>
      </c>
      <c r="D386" s="6">
        <f t="shared" si="11"/>
        <v>0</v>
      </c>
      <c r="E386" s="6" t="str">
        <f>IFERROR(VLOOKUP(D386,通常分様式!$A$19:$A$418,1,FALSE),"")</f>
        <v/>
      </c>
    </row>
    <row r="387" spans="1:5" ht="18" thickBot="1" x14ac:dyDescent="0.2">
      <c r="A387" s="6">
        <v>382</v>
      </c>
      <c r="B387" s="57">
        <f>通常分様式!X400</f>
        <v>0</v>
      </c>
      <c r="C387" s="6">
        <f t="shared" si="10"/>
        <v>0</v>
      </c>
      <c r="D387" s="6">
        <f t="shared" si="11"/>
        <v>0</v>
      </c>
      <c r="E387" s="6" t="str">
        <f>IFERROR(VLOOKUP(D387,通常分様式!$A$19:$A$418,1,FALSE),"")</f>
        <v/>
      </c>
    </row>
    <row r="388" spans="1:5" ht="18" thickBot="1" x14ac:dyDescent="0.2">
      <c r="A388" s="6">
        <v>383</v>
      </c>
      <c r="B388" s="57">
        <f>通常分様式!X401</f>
        <v>0</v>
      </c>
      <c r="C388" s="6">
        <f t="shared" si="10"/>
        <v>0</v>
      </c>
      <c r="D388" s="6">
        <f t="shared" si="11"/>
        <v>0</v>
      </c>
      <c r="E388" s="6" t="str">
        <f>IFERROR(VLOOKUP(D388,通常分様式!$A$19:$A$418,1,FALSE),"")</f>
        <v/>
      </c>
    </row>
    <row r="389" spans="1:5" ht="18" thickBot="1" x14ac:dyDescent="0.2">
      <c r="A389" s="6">
        <v>384</v>
      </c>
      <c r="B389" s="57">
        <f>通常分様式!X402</f>
        <v>0</v>
      </c>
      <c r="C389" s="6">
        <f t="shared" si="10"/>
        <v>0</v>
      </c>
      <c r="D389" s="6">
        <f t="shared" si="11"/>
        <v>0</v>
      </c>
      <c r="E389" s="6" t="str">
        <f>IFERROR(VLOOKUP(D389,通常分様式!$A$19:$A$418,1,FALSE),"")</f>
        <v/>
      </c>
    </row>
    <row r="390" spans="1:5" ht="18" thickBot="1" x14ac:dyDescent="0.2">
      <c r="A390" s="6">
        <v>385</v>
      </c>
      <c r="B390" s="57">
        <f>通常分様式!X403</f>
        <v>0</v>
      </c>
      <c r="C390" s="6">
        <f t="shared" si="10"/>
        <v>0</v>
      </c>
      <c r="D390" s="6">
        <f t="shared" si="11"/>
        <v>0</v>
      </c>
      <c r="E390" s="6" t="str">
        <f>IFERROR(VLOOKUP(D390,通常分様式!$A$19:$A$418,1,FALSE),"")</f>
        <v/>
      </c>
    </row>
    <row r="391" spans="1:5" ht="18" thickBot="1" x14ac:dyDescent="0.2">
      <c r="A391" s="6">
        <v>386</v>
      </c>
      <c r="B391" s="57">
        <f>通常分様式!X404</f>
        <v>0</v>
      </c>
      <c r="C391" s="6">
        <f t="shared" ref="C391:C405" si="12">IF(B391="○",1,0)</f>
        <v>0</v>
      </c>
      <c r="D391" s="6">
        <f t="shared" ref="D391:D405" si="13">A391*C391</f>
        <v>0</v>
      </c>
      <c r="E391" s="6" t="str">
        <f>IFERROR(VLOOKUP(D391,通常分様式!$A$19:$A$418,1,FALSE),"")</f>
        <v/>
      </c>
    </row>
    <row r="392" spans="1:5" ht="18" thickBot="1" x14ac:dyDescent="0.2">
      <c r="A392" s="6">
        <v>387</v>
      </c>
      <c r="B392" s="57">
        <f>通常分様式!X405</f>
        <v>0</v>
      </c>
      <c r="C392" s="6">
        <f t="shared" si="12"/>
        <v>0</v>
      </c>
      <c r="D392" s="6">
        <f t="shared" si="13"/>
        <v>0</v>
      </c>
      <c r="E392" s="6" t="str">
        <f>IFERROR(VLOOKUP(D392,通常分様式!$A$19:$A$418,1,FALSE),"")</f>
        <v/>
      </c>
    </row>
    <row r="393" spans="1:5" ht="18" thickBot="1" x14ac:dyDescent="0.2">
      <c r="A393" s="6">
        <v>388</v>
      </c>
      <c r="B393" s="57">
        <f>通常分様式!X406</f>
        <v>0</v>
      </c>
      <c r="C393" s="6">
        <f t="shared" si="12"/>
        <v>0</v>
      </c>
      <c r="D393" s="6">
        <f t="shared" si="13"/>
        <v>0</v>
      </c>
      <c r="E393" s="6" t="str">
        <f>IFERROR(VLOOKUP(D393,通常分様式!$A$19:$A$418,1,FALSE),"")</f>
        <v/>
      </c>
    </row>
    <row r="394" spans="1:5" ht="18" thickBot="1" x14ac:dyDescent="0.2">
      <c r="A394" s="6">
        <v>389</v>
      </c>
      <c r="B394" s="57">
        <f>通常分様式!X407</f>
        <v>0</v>
      </c>
      <c r="C394" s="6">
        <f t="shared" si="12"/>
        <v>0</v>
      </c>
      <c r="D394" s="6">
        <f t="shared" si="13"/>
        <v>0</v>
      </c>
      <c r="E394" s="6" t="str">
        <f>IFERROR(VLOOKUP(D394,通常分様式!$A$19:$A$418,1,FALSE),"")</f>
        <v/>
      </c>
    </row>
    <row r="395" spans="1:5" ht="18" thickBot="1" x14ac:dyDescent="0.2">
      <c r="A395" s="6">
        <v>390</v>
      </c>
      <c r="B395" s="57">
        <f>通常分様式!X408</f>
        <v>0</v>
      </c>
      <c r="C395" s="6">
        <f t="shared" si="12"/>
        <v>0</v>
      </c>
      <c r="D395" s="6">
        <f t="shared" si="13"/>
        <v>0</v>
      </c>
      <c r="E395" s="6" t="str">
        <f>IFERROR(VLOOKUP(D395,通常分様式!$A$19:$A$418,1,FALSE),"")</f>
        <v/>
      </c>
    </row>
    <row r="396" spans="1:5" ht="18" thickBot="1" x14ac:dyDescent="0.2">
      <c r="A396" s="6">
        <v>391</v>
      </c>
      <c r="B396" s="57">
        <f>通常分様式!X409</f>
        <v>0</v>
      </c>
      <c r="C396" s="6">
        <f t="shared" si="12"/>
        <v>0</v>
      </c>
      <c r="D396" s="6">
        <f t="shared" si="13"/>
        <v>0</v>
      </c>
      <c r="E396" s="6" t="str">
        <f>IFERROR(VLOOKUP(D396,通常分様式!$A$19:$A$418,1,FALSE),"")</f>
        <v/>
      </c>
    </row>
    <row r="397" spans="1:5" ht="18" thickBot="1" x14ac:dyDescent="0.2">
      <c r="A397" s="6">
        <v>392</v>
      </c>
      <c r="B397" s="57">
        <f>通常分様式!X410</f>
        <v>0</v>
      </c>
      <c r="C397" s="6">
        <f t="shared" si="12"/>
        <v>0</v>
      </c>
      <c r="D397" s="6">
        <f t="shared" si="13"/>
        <v>0</v>
      </c>
      <c r="E397" s="6" t="str">
        <f>IFERROR(VLOOKUP(D397,通常分様式!$A$19:$A$418,1,FALSE),"")</f>
        <v/>
      </c>
    </row>
    <row r="398" spans="1:5" ht="18" thickBot="1" x14ac:dyDescent="0.2">
      <c r="A398" s="6">
        <v>393</v>
      </c>
      <c r="B398" s="57">
        <f>通常分様式!X411</f>
        <v>0</v>
      </c>
      <c r="C398" s="6">
        <f t="shared" si="12"/>
        <v>0</v>
      </c>
      <c r="D398" s="6">
        <f t="shared" si="13"/>
        <v>0</v>
      </c>
      <c r="E398" s="6" t="str">
        <f>IFERROR(VLOOKUP(D398,通常分様式!$A$19:$A$418,1,FALSE),"")</f>
        <v/>
      </c>
    </row>
    <row r="399" spans="1:5" ht="18" thickBot="1" x14ac:dyDescent="0.2">
      <c r="A399" s="6">
        <v>394</v>
      </c>
      <c r="B399" s="57">
        <f>通常分様式!X412</f>
        <v>0</v>
      </c>
      <c r="C399" s="6">
        <f t="shared" si="12"/>
        <v>0</v>
      </c>
      <c r="D399" s="6">
        <f t="shared" si="13"/>
        <v>0</v>
      </c>
      <c r="E399" s="6" t="str">
        <f>IFERROR(VLOOKUP(D399,通常分様式!$A$19:$A$418,1,FALSE),"")</f>
        <v/>
      </c>
    </row>
    <row r="400" spans="1:5" ht="18" thickBot="1" x14ac:dyDescent="0.2">
      <c r="A400" s="6">
        <v>395</v>
      </c>
      <c r="B400" s="57">
        <f>通常分様式!X413</f>
        <v>0</v>
      </c>
      <c r="C400" s="6">
        <f t="shared" si="12"/>
        <v>0</v>
      </c>
      <c r="D400" s="6">
        <f t="shared" si="13"/>
        <v>0</v>
      </c>
      <c r="E400" s="6" t="str">
        <f>IFERROR(VLOOKUP(D400,通常分様式!$A$19:$A$418,1,FALSE),"")</f>
        <v/>
      </c>
    </row>
    <row r="401" spans="1:5" ht="18" thickBot="1" x14ac:dyDescent="0.2">
      <c r="A401" s="6">
        <v>396</v>
      </c>
      <c r="B401" s="57">
        <f>通常分様式!X414</f>
        <v>0</v>
      </c>
      <c r="C401" s="6">
        <f t="shared" si="12"/>
        <v>0</v>
      </c>
      <c r="D401" s="6">
        <f t="shared" si="13"/>
        <v>0</v>
      </c>
      <c r="E401" s="6" t="str">
        <f>IFERROR(VLOOKUP(D401,通常分様式!$A$19:$A$418,1,FALSE),"")</f>
        <v/>
      </c>
    </row>
    <row r="402" spans="1:5" ht="18" thickBot="1" x14ac:dyDescent="0.2">
      <c r="A402" s="6">
        <v>397</v>
      </c>
      <c r="B402" s="57">
        <f>通常分様式!X415</f>
        <v>0</v>
      </c>
      <c r="C402" s="6">
        <f t="shared" si="12"/>
        <v>0</v>
      </c>
      <c r="D402" s="6">
        <f t="shared" si="13"/>
        <v>0</v>
      </c>
      <c r="E402" s="6" t="str">
        <f>IFERROR(VLOOKUP(D402,通常分様式!$A$19:$A$418,1,FALSE),"")</f>
        <v/>
      </c>
    </row>
    <row r="403" spans="1:5" ht="18" thickBot="1" x14ac:dyDescent="0.2">
      <c r="A403" s="6">
        <v>398</v>
      </c>
      <c r="B403" s="57">
        <f>通常分様式!X416</f>
        <v>0</v>
      </c>
      <c r="C403" s="6">
        <f t="shared" si="12"/>
        <v>0</v>
      </c>
      <c r="D403" s="6">
        <f t="shared" si="13"/>
        <v>0</v>
      </c>
      <c r="E403" s="6" t="str">
        <f>IFERROR(VLOOKUP(D403,通常分様式!$A$19:$A$418,1,FALSE),"")</f>
        <v/>
      </c>
    </row>
    <row r="404" spans="1:5" ht="18" thickBot="1" x14ac:dyDescent="0.2">
      <c r="A404" s="6">
        <v>399</v>
      </c>
      <c r="B404" s="57">
        <f>通常分様式!X417</f>
        <v>0</v>
      </c>
      <c r="C404" s="6">
        <f t="shared" si="12"/>
        <v>0</v>
      </c>
      <c r="D404" s="6">
        <f t="shared" si="13"/>
        <v>0</v>
      </c>
      <c r="E404" s="6" t="str">
        <f>IFERROR(VLOOKUP(D404,通常分様式!$A$19:$A$418,1,FALSE),"")</f>
        <v/>
      </c>
    </row>
    <row r="405" spans="1:5" ht="17.25" x14ac:dyDescent="0.15">
      <c r="A405" s="6">
        <v>400</v>
      </c>
      <c r="B405" s="57">
        <f>通常分様式!X418</f>
        <v>0</v>
      </c>
      <c r="C405" s="6">
        <f t="shared" si="12"/>
        <v>0</v>
      </c>
      <c r="D405" s="6">
        <f t="shared" si="13"/>
        <v>0</v>
      </c>
      <c r="E405" s="6" t="str">
        <f>IFERROR(VLOOKUP(D405,通常分様式!$A$19:$A$418,1,FALSE),"")</f>
        <v/>
      </c>
    </row>
  </sheetData>
  <sheetProtection algorithmName="SHA-512" hashValue="3MA720LxV5xkmdrjz8Ynpwx7CPhTDq1WLspBWoAwrzFfD+UCIk/67f0xxz2GqvakzF0UzyRZibuEuWPFtlcS7g==" saltValue="NOR/G6nHMo3T9tFfcpz7Bw==" spinCount="100000" sheet="1" objects="1" scenarios="1"/>
  <mergeCells count="2">
    <mergeCell ref="B1:B4"/>
    <mergeCell ref="C1:E4"/>
  </mergeCells>
  <phoneticPr fontId="33"/>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5" id="{1C1BEF5D-6C61-448F-B640-B7D75E5AC57B}">
            <xm:f>B6&lt;&gt;転記作業用!B46</xm:f>
            <x14:dxf>
              <fill>
                <patternFill>
                  <bgColor theme="5" tint="0.79998168889431442"/>
                </patternFill>
              </fill>
            </x14:dxf>
          </x14:cfRule>
          <xm:sqref>B6:B405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IF($D6="補",―!#REF!,―!#REF!)</xm:f>
          </x14:formula1>
          <xm:sqref>B6:B405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34</vt:i4>
      </vt:variant>
    </vt:vector>
  </HeadingPairs>
  <TitlesOfParts>
    <vt:vector size="43" baseType="lpstr">
      <vt:lpstr>自治体コード</vt:lpstr>
      <vt:lpstr>通常分様式</vt:lpstr>
      <vt:lpstr>基金調べ</vt:lpstr>
      <vt:lpstr>【チェックリスト】 </vt:lpstr>
      <vt:lpstr>事業名一覧 </vt:lpstr>
      <vt:lpstr>転記作業用</vt:lpstr>
      <vt:lpstr>―</vt:lpstr>
      <vt:lpstr>フラグ管理用</vt:lpstr>
      <vt:lpstr>計算用</vt:lpstr>
      <vt:lpstr>'【チェックリスト】 '!Print_Area</vt:lpstr>
      <vt:lpstr>基金調べ!Print_Area</vt:lpstr>
      <vt:lpstr>'事業名一覧 '!Print_Area</vt:lpstr>
      <vt:lpstr>通常分様式!Print_Area</vt:lpstr>
      <vt:lpstr>―!Print_Area</vt:lpstr>
      <vt:lpstr>基金調べ!Print_Titles</vt:lpstr>
      <vt:lpstr>通常分様式!Print_Titles</vt:lpstr>
      <vt:lpstr>コロナ禍において原油価格・物価高騰等に直面する生活者や事業者に対する支援</vt:lpstr>
      <vt:lpstr>コロナ感染症への対応として必要な事業</vt:lpstr>
      <vt:lpstr>基金_地単_協力金等</vt:lpstr>
      <vt:lpstr>基金_地単_通常</vt:lpstr>
      <vt:lpstr>基金_補助</vt:lpstr>
      <vt:lpstr>基金の要件</vt:lpstr>
      <vt:lpstr>協力要請推進枠又は検査促進枠の地方負担分に充当_地単</vt:lpstr>
      <vt:lpstr>協力要請推進枠又は検査促進枠の地方負担分に充当_補助</vt:lpstr>
      <vt:lpstr>経済対策との関係_原油</vt:lpstr>
      <vt:lpstr>経済対策との関係_通常</vt:lpstr>
      <vt:lpstr>個人を対象とした給付金等</vt:lpstr>
      <vt:lpstr>交付金の区分_その他</vt:lpstr>
      <vt:lpstr>交付金の区分_高騰</vt:lpstr>
      <vt:lpstr>国庫補助事業の名称</vt:lpstr>
      <vt:lpstr>事業始期_協力金等</vt:lpstr>
      <vt:lpstr>事業始期_通常</vt:lpstr>
      <vt:lpstr>事業始期_補助</vt:lpstr>
      <vt:lpstr>事業終期_基金</vt:lpstr>
      <vt:lpstr>事業終期_通常</vt:lpstr>
      <vt:lpstr>種類_重点</vt:lpstr>
      <vt:lpstr>種類_通常</vt:lpstr>
      <vt:lpstr>対象外経費に臨時交付金を充当していない</vt:lpstr>
      <vt:lpstr>特定事業者等支援</vt:lpstr>
      <vt:lpstr>補助・単独</vt:lpstr>
      <vt:lpstr>予算区分_地単_協力金等</vt:lpstr>
      <vt:lpstr>予算区分_地単_通常</vt:lpstr>
      <vt:lpstr>予算区分_補助</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上坂 宗憲（地方創生推進事務局）</dc:creator>
  <cp:lastModifiedBy> </cp:lastModifiedBy>
  <cp:lastPrinted>2022-08-31T06:36:50Z</cp:lastPrinted>
  <dcterms:created xsi:type="dcterms:W3CDTF">2020-11-19T07:11:50Z</dcterms:created>
  <dcterms:modified xsi:type="dcterms:W3CDTF">2023-01-17T07:53:19Z</dcterms:modified>
</cp:coreProperties>
</file>